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Common\Accounting Data by FY\FY 2022\Assessment FY22\FY22 Final Invoices\"/>
    </mc:Choice>
  </mc:AlternateContent>
  <bookViews>
    <workbookView xWindow="-105" yWindow="-105" windowWidth="19425" windowHeight="1042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externalReferences>
    <externalReference r:id="rId7"/>
  </externalReferences>
  <definedNames>
    <definedName name="_xlnm._FilterDatabase" localSheetId="1" hidden="1">assessment!$P$3:$P$260</definedName>
    <definedName name="_xlnm._FilterDatabase" localSheetId="4" hidden="1">claims!$A$3:$AC$260</definedName>
    <definedName name="_xlnm._FilterDatabase" localSheetId="5" hidden="1">costs!$A$5:$E$260</definedName>
    <definedName name="_xlnm._FilterDatabase" localSheetId="3" hidden="1">IFR!$Z$5:$AB$261</definedName>
    <definedName name="_xlnm._FilterDatabase" localSheetId="0" hidden="1">invoices!$J$5:$J$260</definedName>
    <definedName name="_xlnm._FilterDatabase" localSheetId="2" hidden="1">payroll!$J$5:$K$260</definedName>
    <definedName name="_xlnm.Print_Area" localSheetId="4">claims!$A$4:$W$268</definedName>
    <definedName name="_xlnm.Print_Area" localSheetId="5">costs!$A$4:$Q$263</definedName>
    <definedName name="_xlnm.Print_Area" localSheetId="3">IFR!$A$1:$AD$263</definedName>
    <definedName name="_xlnm.Print_Area" localSheetId="2">payroll!$A$4:$G$263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3" i="8" l="1"/>
  <c r="J267" i="1"/>
  <c r="J268" i="1"/>
  <c r="E261" i="2" l="1"/>
  <c r="D261" i="2"/>
  <c r="C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261" i="2" s="1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E85" i="2"/>
  <c r="F84" i="2"/>
  <c r="F83" i="2"/>
  <c r="F82" i="2"/>
  <c r="F81" i="2"/>
  <c r="F80" i="2"/>
  <c r="F79" i="2"/>
  <c r="F78" i="2"/>
  <c r="F77" i="2"/>
  <c r="F76" i="2"/>
  <c r="F75" i="2"/>
  <c r="F74" i="2"/>
  <c r="F73" i="2"/>
  <c r="E72" i="2"/>
  <c r="F72" i="2" s="1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E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P261" i="3"/>
  <c r="O261" i="3"/>
  <c r="N261" i="3"/>
  <c r="M261" i="3"/>
  <c r="K261" i="3"/>
  <c r="J261" i="3"/>
  <c r="I261" i="3"/>
  <c r="H261" i="3"/>
  <c r="E261" i="3"/>
  <c r="D261" i="3"/>
  <c r="C261" i="3"/>
  <c r="X260" i="3"/>
  <c r="AB260" i="3" s="1"/>
  <c r="W260" i="3"/>
  <c r="V260" i="3"/>
  <c r="Q260" i="3"/>
  <c r="L260" i="3"/>
  <c r="G260" i="3"/>
  <c r="Z260" i="3" s="1"/>
  <c r="X259" i="3"/>
  <c r="W259" i="3"/>
  <c r="V259" i="3"/>
  <c r="Q259" i="3"/>
  <c r="L259" i="3"/>
  <c r="G259" i="3"/>
  <c r="X258" i="3"/>
  <c r="AB258" i="3" s="1"/>
  <c r="W258" i="3"/>
  <c r="V258" i="3"/>
  <c r="Q258" i="3"/>
  <c r="L258" i="3"/>
  <c r="G258" i="3"/>
  <c r="Z258" i="3" s="1"/>
  <c r="X257" i="3"/>
  <c r="W257" i="3"/>
  <c r="V257" i="3"/>
  <c r="Q257" i="3"/>
  <c r="L257" i="3"/>
  <c r="G257" i="3"/>
  <c r="X256" i="3"/>
  <c r="AB256" i="3" s="1"/>
  <c r="W256" i="3"/>
  <c r="V256" i="3"/>
  <c r="Q256" i="3"/>
  <c r="L256" i="3"/>
  <c r="G256" i="3"/>
  <c r="Z256" i="3" s="1"/>
  <c r="X255" i="3"/>
  <c r="W255" i="3"/>
  <c r="V255" i="3"/>
  <c r="Q255" i="3"/>
  <c r="L255" i="3"/>
  <c r="G255" i="3"/>
  <c r="X254" i="3"/>
  <c r="AB254" i="3" s="1"/>
  <c r="W254" i="3"/>
  <c r="V254" i="3"/>
  <c r="Q254" i="3"/>
  <c r="L254" i="3"/>
  <c r="G254" i="3"/>
  <c r="Z254" i="3" s="1"/>
  <c r="X253" i="3"/>
  <c r="W253" i="3"/>
  <c r="V253" i="3"/>
  <c r="Q253" i="3"/>
  <c r="L253" i="3"/>
  <c r="G253" i="3"/>
  <c r="X252" i="3"/>
  <c r="AB252" i="3" s="1"/>
  <c r="W252" i="3"/>
  <c r="V252" i="3"/>
  <c r="Q252" i="3"/>
  <c r="L252" i="3"/>
  <c r="G252" i="3"/>
  <c r="Z252" i="3" s="1"/>
  <c r="X251" i="3"/>
  <c r="W251" i="3"/>
  <c r="V251" i="3"/>
  <c r="Q251" i="3"/>
  <c r="L251" i="3"/>
  <c r="G251" i="3"/>
  <c r="X250" i="3"/>
  <c r="AB250" i="3" s="1"/>
  <c r="W250" i="3"/>
  <c r="V250" i="3"/>
  <c r="Q250" i="3"/>
  <c r="L250" i="3"/>
  <c r="G250" i="3"/>
  <c r="Z250" i="3" s="1"/>
  <c r="X249" i="3"/>
  <c r="W249" i="3"/>
  <c r="V249" i="3"/>
  <c r="Q249" i="3"/>
  <c r="L249" i="3"/>
  <c r="G249" i="3"/>
  <c r="X248" i="3"/>
  <c r="AB248" i="3" s="1"/>
  <c r="W248" i="3"/>
  <c r="V248" i="3"/>
  <c r="Q248" i="3"/>
  <c r="L248" i="3"/>
  <c r="G248" i="3"/>
  <c r="Z248" i="3" s="1"/>
  <c r="X247" i="3"/>
  <c r="W247" i="3"/>
  <c r="V247" i="3"/>
  <c r="Q247" i="3"/>
  <c r="L247" i="3"/>
  <c r="G247" i="3"/>
  <c r="X246" i="3"/>
  <c r="AB246" i="3" s="1"/>
  <c r="W246" i="3"/>
  <c r="V246" i="3"/>
  <c r="Q246" i="3"/>
  <c r="L246" i="3"/>
  <c r="G246" i="3"/>
  <c r="Z246" i="3" s="1"/>
  <c r="X245" i="3"/>
  <c r="W245" i="3"/>
  <c r="V245" i="3"/>
  <c r="Q245" i="3"/>
  <c r="L245" i="3"/>
  <c r="G245" i="3"/>
  <c r="X244" i="3"/>
  <c r="AB244" i="3" s="1"/>
  <c r="W244" i="3"/>
  <c r="V244" i="3"/>
  <c r="Q244" i="3"/>
  <c r="L244" i="3"/>
  <c r="G244" i="3"/>
  <c r="Z244" i="3" s="1"/>
  <c r="X243" i="3"/>
  <c r="W243" i="3"/>
  <c r="V243" i="3"/>
  <c r="Q243" i="3"/>
  <c r="L243" i="3"/>
  <c r="G243" i="3"/>
  <c r="X242" i="3"/>
  <c r="AB242" i="3" s="1"/>
  <c r="W242" i="3"/>
  <c r="V242" i="3"/>
  <c r="Q242" i="3"/>
  <c r="L242" i="3"/>
  <c r="G242" i="3"/>
  <c r="Z242" i="3" s="1"/>
  <c r="X241" i="3"/>
  <c r="W241" i="3"/>
  <c r="V241" i="3"/>
  <c r="Q241" i="3"/>
  <c r="L241" i="3"/>
  <c r="G241" i="3"/>
  <c r="X240" i="3"/>
  <c r="AB240" i="3" s="1"/>
  <c r="W240" i="3"/>
  <c r="V240" i="3"/>
  <c r="Q240" i="3"/>
  <c r="L240" i="3"/>
  <c r="G240" i="3"/>
  <c r="Z240" i="3" s="1"/>
  <c r="X239" i="3"/>
  <c r="W239" i="3"/>
  <c r="V239" i="3"/>
  <c r="Q239" i="3"/>
  <c r="L239" i="3"/>
  <c r="G239" i="3"/>
  <c r="X238" i="3"/>
  <c r="AB238" i="3" s="1"/>
  <c r="W238" i="3"/>
  <c r="V238" i="3"/>
  <c r="Q238" i="3"/>
  <c r="L238" i="3"/>
  <c r="G238" i="3"/>
  <c r="Z238" i="3" s="1"/>
  <c r="X237" i="3"/>
  <c r="W237" i="3"/>
  <c r="V237" i="3"/>
  <c r="Q237" i="3"/>
  <c r="L237" i="3"/>
  <c r="G237" i="3"/>
  <c r="X236" i="3"/>
  <c r="AB236" i="3" s="1"/>
  <c r="W236" i="3"/>
  <c r="V236" i="3"/>
  <c r="Q236" i="3"/>
  <c r="L236" i="3"/>
  <c r="G236" i="3"/>
  <c r="Z236" i="3" s="1"/>
  <c r="X235" i="3"/>
  <c r="W235" i="3"/>
  <c r="V235" i="3"/>
  <c r="Q235" i="3"/>
  <c r="L235" i="3"/>
  <c r="G235" i="3"/>
  <c r="X234" i="3"/>
  <c r="AB234" i="3" s="1"/>
  <c r="W234" i="3"/>
  <c r="V234" i="3"/>
  <c r="Q234" i="3"/>
  <c r="L234" i="3"/>
  <c r="G234" i="3"/>
  <c r="Z234" i="3" s="1"/>
  <c r="X233" i="3"/>
  <c r="W233" i="3"/>
  <c r="V233" i="3"/>
  <c r="Q233" i="3"/>
  <c r="L233" i="3"/>
  <c r="G233" i="3"/>
  <c r="X232" i="3"/>
  <c r="W232" i="3"/>
  <c r="V232" i="3"/>
  <c r="Q232" i="3"/>
  <c r="L232" i="3"/>
  <c r="G232" i="3"/>
  <c r="Z232" i="3" s="1"/>
  <c r="X231" i="3"/>
  <c r="W231" i="3"/>
  <c r="V231" i="3"/>
  <c r="Q231" i="3"/>
  <c r="L231" i="3"/>
  <c r="G231" i="3"/>
  <c r="Z231" i="3" s="1"/>
  <c r="X230" i="3"/>
  <c r="AB230" i="3" s="1"/>
  <c r="W230" i="3"/>
  <c r="V230" i="3"/>
  <c r="Q230" i="3"/>
  <c r="L230" i="3"/>
  <c r="G230" i="3"/>
  <c r="Z230" i="3" s="1"/>
  <c r="X229" i="3"/>
  <c r="W229" i="3"/>
  <c r="V229" i="3"/>
  <c r="Q229" i="3"/>
  <c r="L229" i="3"/>
  <c r="G229" i="3"/>
  <c r="X228" i="3"/>
  <c r="W228" i="3"/>
  <c r="V228" i="3"/>
  <c r="Q228" i="3"/>
  <c r="L228" i="3"/>
  <c r="G228" i="3"/>
  <c r="Z228" i="3" s="1"/>
  <c r="X227" i="3"/>
  <c r="W227" i="3"/>
  <c r="V227" i="3"/>
  <c r="Q227" i="3"/>
  <c r="L227" i="3"/>
  <c r="G227" i="3"/>
  <c r="Z227" i="3" s="1"/>
  <c r="X226" i="3"/>
  <c r="AB226" i="3" s="1"/>
  <c r="W226" i="3"/>
  <c r="V226" i="3"/>
  <c r="Q226" i="3"/>
  <c r="L226" i="3"/>
  <c r="G226" i="3"/>
  <c r="X225" i="3"/>
  <c r="W225" i="3"/>
  <c r="V225" i="3"/>
  <c r="Q225" i="3"/>
  <c r="L225" i="3"/>
  <c r="G225" i="3"/>
  <c r="AA224" i="3"/>
  <c r="X224" i="3"/>
  <c r="W224" i="3"/>
  <c r="V224" i="3"/>
  <c r="Q224" i="3"/>
  <c r="L224" i="3"/>
  <c r="G224" i="3"/>
  <c r="X223" i="3"/>
  <c r="W223" i="3"/>
  <c r="V223" i="3"/>
  <c r="Q223" i="3"/>
  <c r="L223" i="3"/>
  <c r="AA223" i="3" s="1"/>
  <c r="G223" i="3"/>
  <c r="X222" i="3"/>
  <c r="W222" i="3"/>
  <c r="V222" i="3"/>
  <c r="Q222" i="3"/>
  <c r="L222" i="3"/>
  <c r="G222" i="3"/>
  <c r="X221" i="3"/>
  <c r="AB221" i="3" s="1"/>
  <c r="W221" i="3"/>
  <c r="V221" i="3"/>
  <c r="Q221" i="3"/>
  <c r="L221" i="3"/>
  <c r="G221" i="3"/>
  <c r="X220" i="3"/>
  <c r="W220" i="3"/>
  <c r="V220" i="3"/>
  <c r="R220" i="3"/>
  <c r="Q220" i="3"/>
  <c r="L220" i="3"/>
  <c r="AA220" i="3" s="1"/>
  <c r="G220" i="3"/>
  <c r="AB219" i="3"/>
  <c r="X219" i="3"/>
  <c r="W219" i="3"/>
  <c r="AA219" i="3" s="1"/>
  <c r="V219" i="3"/>
  <c r="R219" i="3"/>
  <c r="Q219" i="3"/>
  <c r="L219" i="3"/>
  <c r="G219" i="3"/>
  <c r="X218" i="3"/>
  <c r="W218" i="3"/>
  <c r="V218" i="3"/>
  <c r="Q218" i="3"/>
  <c r="L218" i="3"/>
  <c r="AA218" i="3" s="1"/>
  <c r="G218" i="3"/>
  <c r="X217" i="3"/>
  <c r="W217" i="3"/>
  <c r="V217" i="3"/>
  <c r="Q217" i="3"/>
  <c r="L217" i="3"/>
  <c r="AA217" i="3" s="1"/>
  <c r="G217" i="3"/>
  <c r="X216" i="3"/>
  <c r="AB216" i="3" s="1"/>
  <c r="W216" i="3"/>
  <c r="V216" i="3"/>
  <c r="Q216" i="3"/>
  <c r="L216" i="3"/>
  <c r="G216" i="3"/>
  <c r="AA215" i="3"/>
  <c r="X215" i="3"/>
  <c r="AB215" i="3" s="1"/>
  <c r="W215" i="3"/>
  <c r="V215" i="3"/>
  <c r="Q215" i="3"/>
  <c r="L215" i="3"/>
  <c r="G215" i="3"/>
  <c r="X214" i="3"/>
  <c r="W214" i="3"/>
  <c r="V214" i="3"/>
  <c r="Q214" i="3"/>
  <c r="L214" i="3"/>
  <c r="G214" i="3"/>
  <c r="X213" i="3"/>
  <c r="W213" i="3"/>
  <c r="V213" i="3"/>
  <c r="Q213" i="3"/>
  <c r="AB213" i="3" s="1"/>
  <c r="L213" i="3"/>
  <c r="G213" i="3"/>
  <c r="X212" i="3"/>
  <c r="W212" i="3"/>
  <c r="V212" i="3"/>
  <c r="Q212" i="3"/>
  <c r="AB212" i="3" s="1"/>
  <c r="L212" i="3"/>
  <c r="G212" i="3"/>
  <c r="X211" i="3"/>
  <c r="AB211" i="3" s="1"/>
  <c r="W211" i="3"/>
  <c r="V211" i="3"/>
  <c r="Q211" i="3"/>
  <c r="L211" i="3"/>
  <c r="G211" i="3"/>
  <c r="X210" i="3"/>
  <c r="AB210" i="3" s="1"/>
  <c r="W210" i="3"/>
  <c r="V210" i="3"/>
  <c r="Q210" i="3"/>
  <c r="L210" i="3"/>
  <c r="G210" i="3"/>
  <c r="X209" i="3"/>
  <c r="W209" i="3"/>
  <c r="AA209" i="3" s="1"/>
  <c r="V209" i="3"/>
  <c r="Q209" i="3"/>
  <c r="L209" i="3"/>
  <c r="G209" i="3"/>
  <c r="X208" i="3"/>
  <c r="W208" i="3"/>
  <c r="V208" i="3"/>
  <c r="Q208" i="3"/>
  <c r="L208" i="3"/>
  <c r="G208" i="3"/>
  <c r="X207" i="3"/>
  <c r="AB207" i="3" s="1"/>
  <c r="W207" i="3"/>
  <c r="V207" i="3"/>
  <c r="Q207" i="3"/>
  <c r="L207" i="3"/>
  <c r="AA207" i="3" s="1"/>
  <c r="G207" i="3"/>
  <c r="X206" i="3"/>
  <c r="AB206" i="3" s="1"/>
  <c r="W206" i="3"/>
  <c r="V206" i="3"/>
  <c r="Q206" i="3"/>
  <c r="L206" i="3"/>
  <c r="G206" i="3"/>
  <c r="X205" i="3"/>
  <c r="W205" i="3"/>
  <c r="AA205" i="3" s="1"/>
  <c r="V205" i="3"/>
  <c r="Q205" i="3"/>
  <c r="L205" i="3"/>
  <c r="G205" i="3"/>
  <c r="X204" i="3"/>
  <c r="W204" i="3"/>
  <c r="V204" i="3"/>
  <c r="R204" i="3"/>
  <c r="Q204" i="3"/>
  <c r="AB204" i="3" s="1"/>
  <c r="L204" i="3"/>
  <c r="G204" i="3"/>
  <c r="X203" i="3"/>
  <c r="AB203" i="3" s="1"/>
  <c r="W203" i="3"/>
  <c r="V203" i="3"/>
  <c r="R203" i="3"/>
  <c r="Q203" i="3"/>
  <c r="L203" i="3"/>
  <c r="AA203" i="3" s="1"/>
  <c r="G203" i="3"/>
  <c r="X202" i="3"/>
  <c r="W202" i="3"/>
  <c r="V202" i="3"/>
  <c r="Q202" i="3"/>
  <c r="L202" i="3"/>
  <c r="G202" i="3"/>
  <c r="R202" i="3" s="1"/>
  <c r="X201" i="3"/>
  <c r="W201" i="3"/>
  <c r="V201" i="3"/>
  <c r="Q201" i="3"/>
  <c r="L201" i="3"/>
  <c r="G201" i="3"/>
  <c r="X200" i="3"/>
  <c r="AB200" i="3" s="1"/>
  <c r="W200" i="3"/>
  <c r="V200" i="3"/>
  <c r="Q200" i="3"/>
  <c r="L200" i="3"/>
  <c r="G200" i="3"/>
  <c r="X199" i="3"/>
  <c r="W199" i="3"/>
  <c r="AA199" i="3" s="1"/>
  <c r="V199" i="3"/>
  <c r="Q199" i="3"/>
  <c r="L199" i="3"/>
  <c r="G199" i="3"/>
  <c r="X198" i="3"/>
  <c r="W198" i="3"/>
  <c r="V198" i="3"/>
  <c r="Q198" i="3"/>
  <c r="AB198" i="3" s="1"/>
  <c r="L198" i="3"/>
  <c r="G198" i="3"/>
  <c r="AB197" i="3"/>
  <c r="X197" i="3"/>
  <c r="W197" i="3"/>
  <c r="AA197" i="3" s="1"/>
  <c r="V197" i="3"/>
  <c r="R197" i="3"/>
  <c r="Q197" i="3"/>
  <c r="L197" i="3"/>
  <c r="G197" i="3"/>
  <c r="Z197" i="3" s="1"/>
  <c r="X196" i="3"/>
  <c r="W196" i="3"/>
  <c r="AA196" i="3" s="1"/>
  <c r="V196" i="3"/>
  <c r="Q196" i="3"/>
  <c r="L196" i="3"/>
  <c r="G196" i="3"/>
  <c r="X195" i="3"/>
  <c r="W195" i="3"/>
  <c r="V195" i="3"/>
  <c r="Q195" i="3"/>
  <c r="L195" i="3"/>
  <c r="G195" i="3"/>
  <c r="F195" i="3"/>
  <c r="F261" i="3" s="1"/>
  <c r="X194" i="3"/>
  <c r="W194" i="3"/>
  <c r="V194" i="3"/>
  <c r="Q194" i="3"/>
  <c r="L194" i="3"/>
  <c r="G194" i="3"/>
  <c r="X193" i="3"/>
  <c r="W193" i="3"/>
  <c r="V193" i="3"/>
  <c r="Q193" i="3"/>
  <c r="L193" i="3"/>
  <c r="G193" i="3"/>
  <c r="Z192" i="3"/>
  <c r="X192" i="3"/>
  <c r="W192" i="3"/>
  <c r="V192" i="3"/>
  <c r="Q192" i="3"/>
  <c r="L192" i="3"/>
  <c r="G192" i="3"/>
  <c r="X191" i="3"/>
  <c r="W191" i="3"/>
  <c r="V191" i="3"/>
  <c r="Q191" i="3"/>
  <c r="L191" i="3"/>
  <c r="G191" i="3"/>
  <c r="X190" i="3"/>
  <c r="W190" i="3"/>
  <c r="V190" i="3"/>
  <c r="Q190" i="3"/>
  <c r="AB190" i="3" s="1"/>
  <c r="L190" i="3"/>
  <c r="G190" i="3"/>
  <c r="X189" i="3"/>
  <c r="W189" i="3"/>
  <c r="V189" i="3"/>
  <c r="Z189" i="3" s="1"/>
  <c r="Q189" i="3"/>
  <c r="AB189" i="3" s="1"/>
  <c r="L189" i="3"/>
  <c r="G189" i="3"/>
  <c r="X188" i="3"/>
  <c r="W188" i="3"/>
  <c r="V188" i="3"/>
  <c r="Q188" i="3"/>
  <c r="AB188" i="3" s="1"/>
  <c r="L188" i="3"/>
  <c r="AA188" i="3" s="1"/>
  <c r="G188" i="3"/>
  <c r="X187" i="3"/>
  <c r="W187" i="3"/>
  <c r="V187" i="3"/>
  <c r="Q187" i="3"/>
  <c r="L187" i="3"/>
  <c r="G187" i="3"/>
  <c r="AB186" i="3"/>
  <c r="X186" i="3"/>
  <c r="W186" i="3"/>
  <c r="V186" i="3"/>
  <c r="Q186" i="3"/>
  <c r="L186" i="3"/>
  <c r="AA186" i="3" s="1"/>
  <c r="G186" i="3"/>
  <c r="Z186" i="3" s="1"/>
  <c r="X185" i="3"/>
  <c r="W185" i="3"/>
  <c r="V185" i="3"/>
  <c r="Q185" i="3"/>
  <c r="L185" i="3"/>
  <c r="AA185" i="3" s="1"/>
  <c r="G185" i="3"/>
  <c r="X184" i="3"/>
  <c r="W184" i="3"/>
  <c r="V184" i="3"/>
  <c r="Z184" i="3" s="1"/>
  <c r="Q184" i="3"/>
  <c r="AB184" i="3" s="1"/>
  <c r="L184" i="3"/>
  <c r="G184" i="3"/>
  <c r="X183" i="3"/>
  <c r="W183" i="3"/>
  <c r="V183" i="3"/>
  <c r="Z183" i="3" s="1"/>
  <c r="Q183" i="3"/>
  <c r="AB183" i="3" s="1"/>
  <c r="L183" i="3"/>
  <c r="AA183" i="3" s="1"/>
  <c r="G183" i="3"/>
  <c r="X182" i="3"/>
  <c r="W182" i="3"/>
  <c r="V182" i="3"/>
  <c r="Q182" i="3"/>
  <c r="AB182" i="3" s="1"/>
  <c r="L182" i="3"/>
  <c r="G182" i="3"/>
  <c r="X181" i="3"/>
  <c r="W181" i="3"/>
  <c r="V181" i="3"/>
  <c r="Q181" i="3"/>
  <c r="AB181" i="3" s="1"/>
  <c r="L181" i="3"/>
  <c r="G181" i="3"/>
  <c r="AB180" i="3"/>
  <c r="Z180" i="3"/>
  <c r="X180" i="3"/>
  <c r="W180" i="3"/>
  <c r="V180" i="3"/>
  <c r="Q180" i="3"/>
  <c r="L180" i="3"/>
  <c r="G180" i="3"/>
  <c r="X179" i="3"/>
  <c r="W179" i="3"/>
  <c r="V179" i="3"/>
  <c r="Q179" i="3"/>
  <c r="L179" i="3"/>
  <c r="G179" i="3"/>
  <c r="R179" i="3" s="1"/>
  <c r="X178" i="3"/>
  <c r="W178" i="3"/>
  <c r="V178" i="3"/>
  <c r="Z178" i="3" s="1"/>
  <c r="Q178" i="3"/>
  <c r="AB178" i="3" s="1"/>
  <c r="L178" i="3"/>
  <c r="G178" i="3"/>
  <c r="X177" i="3"/>
  <c r="W177" i="3"/>
  <c r="V177" i="3"/>
  <c r="Q177" i="3"/>
  <c r="AB177" i="3" s="1"/>
  <c r="L177" i="3"/>
  <c r="AA177" i="3" s="1"/>
  <c r="G177" i="3"/>
  <c r="Z177" i="3" s="1"/>
  <c r="X176" i="3"/>
  <c r="W176" i="3"/>
  <c r="V176" i="3"/>
  <c r="Q176" i="3"/>
  <c r="L176" i="3"/>
  <c r="G176" i="3"/>
  <c r="R176" i="3" s="1"/>
  <c r="X175" i="3"/>
  <c r="W175" i="3"/>
  <c r="V175" i="3"/>
  <c r="Z175" i="3" s="1"/>
  <c r="Q175" i="3"/>
  <c r="L175" i="3"/>
  <c r="G175" i="3"/>
  <c r="X174" i="3"/>
  <c r="W174" i="3"/>
  <c r="V174" i="3"/>
  <c r="Q174" i="3"/>
  <c r="L174" i="3"/>
  <c r="G174" i="3"/>
  <c r="X173" i="3"/>
  <c r="W173" i="3"/>
  <c r="V173" i="3"/>
  <c r="Q173" i="3"/>
  <c r="L173" i="3"/>
  <c r="G173" i="3"/>
  <c r="X172" i="3"/>
  <c r="W172" i="3"/>
  <c r="V172" i="3"/>
  <c r="Q172" i="3"/>
  <c r="L172" i="3"/>
  <c r="G172" i="3"/>
  <c r="X171" i="3"/>
  <c r="W171" i="3"/>
  <c r="V171" i="3"/>
  <c r="Q171" i="3"/>
  <c r="L171" i="3"/>
  <c r="AA171" i="3" s="1"/>
  <c r="G171" i="3"/>
  <c r="Z171" i="3" s="1"/>
  <c r="X170" i="3"/>
  <c r="W170" i="3"/>
  <c r="V170" i="3"/>
  <c r="Q170" i="3"/>
  <c r="L170" i="3"/>
  <c r="G170" i="3"/>
  <c r="X169" i="3"/>
  <c r="W169" i="3"/>
  <c r="V169" i="3"/>
  <c r="Z169" i="3" s="1"/>
  <c r="Q169" i="3"/>
  <c r="AB169" i="3" s="1"/>
  <c r="L169" i="3"/>
  <c r="G169" i="3"/>
  <c r="X168" i="3"/>
  <c r="W168" i="3"/>
  <c r="V168" i="3"/>
  <c r="Z168" i="3" s="1"/>
  <c r="Q168" i="3"/>
  <c r="AB168" i="3" s="1"/>
  <c r="L168" i="3"/>
  <c r="AA168" i="3" s="1"/>
  <c r="G168" i="3"/>
  <c r="X167" i="3"/>
  <c r="W167" i="3"/>
  <c r="V167" i="3"/>
  <c r="Q167" i="3"/>
  <c r="AB167" i="3" s="1"/>
  <c r="L167" i="3"/>
  <c r="AA167" i="3" s="1"/>
  <c r="G167" i="3"/>
  <c r="X166" i="3"/>
  <c r="W166" i="3"/>
  <c r="V166" i="3"/>
  <c r="Q166" i="3"/>
  <c r="L166" i="3"/>
  <c r="G166" i="3"/>
  <c r="AB165" i="3"/>
  <c r="X165" i="3"/>
  <c r="W165" i="3"/>
  <c r="V165" i="3"/>
  <c r="Q165" i="3"/>
  <c r="L165" i="3"/>
  <c r="G165" i="3"/>
  <c r="X164" i="3"/>
  <c r="AB164" i="3" s="1"/>
  <c r="W164" i="3"/>
  <c r="V164" i="3"/>
  <c r="Q164" i="3"/>
  <c r="L164" i="3"/>
  <c r="G164" i="3"/>
  <c r="X163" i="3"/>
  <c r="W163" i="3"/>
  <c r="V163" i="3"/>
  <c r="Q163" i="3"/>
  <c r="AB163" i="3" s="1"/>
  <c r="L163" i="3"/>
  <c r="G163" i="3"/>
  <c r="X162" i="3"/>
  <c r="W162" i="3"/>
  <c r="V162" i="3"/>
  <c r="Q162" i="3"/>
  <c r="AB162" i="3" s="1"/>
  <c r="L162" i="3"/>
  <c r="G162" i="3"/>
  <c r="AB161" i="3"/>
  <c r="X161" i="3"/>
  <c r="W161" i="3"/>
  <c r="V161" i="3"/>
  <c r="Q161" i="3"/>
  <c r="L161" i="3"/>
  <c r="G161" i="3"/>
  <c r="X160" i="3"/>
  <c r="W160" i="3"/>
  <c r="V160" i="3"/>
  <c r="Q160" i="3"/>
  <c r="L160" i="3"/>
  <c r="G160" i="3"/>
  <c r="AB159" i="3"/>
  <c r="X159" i="3"/>
  <c r="W159" i="3"/>
  <c r="V159" i="3"/>
  <c r="Q159" i="3"/>
  <c r="L159" i="3"/>
  <c r="G159" i="3"/>
  <c r="X158" i="3"/>
  <c r="AB158" i="3" s="1"/>
  <c r="W158" i="3"/>
  <c r="V158" i="3"/>
  <c r="Q158" i="3"/>
  <c r="L158" i="3"/>
  <c r="G158" i="3"/>
  <c r="X157" i="3"/>
  <c r="W157" i="3"/>
  <c r="V157" i="3"/>
  <c r="Q157" i="3"/>
  <c r="AB157" i="3" s="1"/>
  <c r="L157" i="3"/>
  <c r="G157" i="3"/>
  <c r="AB156" i="3"/>
  <c r="X156" i="3"/>
  <c r="W156" i="3"/>
  <c r="V156" i="3"/>
  <c r="Q156" i="3"/>
  <c r="L156" i="3"/>
  <c r="G156" i="3"/>
  <c r="X155" i="3"/>
  <c r="W155" i="3"/>
  <c r="V155" i="3"/>
  <c r="Q155" i="3"/>
  <c r="L155" i="3"/>
  <c r="G155" i="3"/>
  <c r="X154" i="3"/>
  <c r="AB154" i="3" s="1"/>
  <c r="W154" i="3"/>
  <c r="V154" i="3"/>
  <c r="Q154" i="3"/>
  <c r="L154" i="3"/>
  <c r="G154" i="3"/>
  <c r="X153" i="3"/>
  <c r="W153" i="3"/>
  <c r="V153" i="3"/>
  <c r="Q153" i="3"/>
  <c r="L153" i="3"/>
  <c r="G153" i="3"/>
  <c r="X152" i="3"/>
  <c r="W152" i="3"/>
  <c r="V152" i="3"/>
  <c r="Q152" i="3"/>
  <c r="L152" i="3"/>
  <c r="AA152" i="3" s="1"/>
  <c r="G152" i="3"/>
  <c r="X151" i="3"/>
  <c r="W151" i="3"/>
  <c r="V151" i="3"/>
  <c r="Q151" i="3"/>
  <c r="AB151" i="3" s="1"/>
  <c r="L151" i="3"/>
  <c r="G151" i="3"/>
  <c r="Z151" i="3" s="1"/>
  <c r="X150" i="3"/>
  <c r="W150" i="3"/>
  <c r="V150" i="3"/>
  <c r="Q150" i="3"/>
  <c r="AB150" i="3" s="1"/>
  <c r="L150" i="3"/>
  <c r="G150" i="3"/>
  <c r="X149" i="3"/>
  <c r="W149" i="3"/>
  <c r="V149" i="3"/>
  <c r="Q149" i="3"/>
  <c r="L149" i="3"/>
  <c r="G149" i="3"/>
  <c r="X148" i="3"/>
  <c r="AB148" i="3" s="1"/>
  <c r="W148" i="3"/>
  <c r="V148" i="3"/>
  <c r="Z148" i="3" s="1"/>
  <c r="AD148" i="3" s="1"/>
  <c r="Q148" i="3"/>
  <c r="L148" i="3"/>
  <c r="AA148" i="3" s="1"/>
  <c r="G148" i="3"/>
  <c r="X147" i="3"/>
  <c r="W147" i="3"/>
  <c r="V147" i="3"/>
  <c r="Q147" i="3"/>
  <c r="AB147" i="3" s="1"/>
  <c r="L147" i="3"/>
  <c r="G147" i="3"/>
  <c r="X146" i="3"/>
  <c r="W146" i="3"/>
  <c r="V146" i="3"/>
  <c r="Q146" i="3"/>
  <c r="L146" i="3"/>
  <c r="G146" i="3"/>
  <c r="X145" i="3"/>
  <c r="W145" i="3"/>
  <c r="V145" i="3"/>
  <c r="Z145" i="3" s="1"/>
  <c r="Q145" i="3"/>
  <c r="AB145" i="3" s="1"/>
  <c r="L145" i="3"/>
  <c r="G145" i="3"/>
  <c r="X144" i="3"/>
  <c r="W144" i="3"/>
  <c r="V144" i="3"/>
  <c r="Q144" i="3"/>
  <c r="AB144" i="3" s="1"/>
  <c r="L144" i="3"/>
  <c r="G144" i="3"/>
  <c r="X143" i="3"/>
  <c r="W143" i="3"/>
  <c r="V143" i="3"/>
  <c r="Q143" i="3"/>
  <c r="L143" i="3"/>
  <c r="AA143" i="3" s="1"/>
  <c r="G143" i="3"/>
  <c r="X142" i="3"/>
  <c r="W142" i="3"/>
  <c r="V142" i="3"/>
  <c r="Q142" i="3"/>
  <c r="AB142" i="3" s="1"/>
  <c r="L142" i="3"/>
  <c r="G142" i="3"/>
  <c r="AB141" i="3"/>
  <c r="X141" i="3"/>
  <c r="W141" i="3"/>
  <c r="V141" i="3"/>
  <c r="Q141" i="3"/>
  <c r="L141" i="3"/>
  <c r="G141" i="3"/>
  <c r="X140" i="3"/>
  <c r="W140" i="3"/>
  <c r="AA140" i="3" s="1"/>
  <c r="V140" i="3"/>
  <c r="Q140" i="3"/>
  <c r="AB140" i="3" s="1"/>
  <c r="L140" i="3"/>
  <c r="G140" i="3"/>
  <c r="X139" i="3"/>
  <c r="W139" i="3"/>
  <c r="V139" i="3"/>
  <c r="Q139" i="3"/>
  <c r="L139" i="3"/>
  <c r="G139" i="3"/>
  <c r="X138" i="3"/>
  <c r="W138" i="3"/>
  <c r="V138" i="3"/>
  <c r="Q138" i="3"/>
  <c r="AB138" i="3" s="1"/>
  <c r="L138" i="3"/>
  <c r="G138" i="3"/>
  <c r="X137" i="3"/>
  <c r="W137" i="3"/>
  <c r="V137" i="3"/>
  <c r="Q137" i="3"/>
  <c r="L137" i="3"/>
  <c r="G137" i="3"/>
  <c r="X136" i="3"/>
  <c r="W136" i="3"/>
  <c r="V136" i="3"/>
  <c r="Q136" i="3"/>
  <c r="AB136" i="3" s="1"/>
  <c r="L136" i="3"/>
  <c r="G136" i="3"/>
  <c r="X135" i="3"/>
  <c r="W135" i="3"/>
  <c r="V135" i="3"/>
  <c r="Q135" i="3"/>
  <c r="AB135" i="3" s="1"/>
  <c r="L135" i="3"/>
  <c r="G135" i="3"/>
  <c r="X134" i="3"/>
  <c r="W134" i="3"/>
  <c r="V134" i="3"/>
  <c r="Q134" i="3"/>
  <c r="AB134" i="3" s="1"/>
  <c r="L134" i="3"/>
  <c r="G134" i="3"/>
  <c r="X133" i="3"/>
  <c r="W133" i="3"/>
  <c r="V133" i="3"/>
  <c r="Q133" i="3"/>
  <c r="L133" i="3"/>
  <c r="G133" i="3"/>
  <c r="R133" i="3" s="1"/>
  <c r="X132" i="3"/>
  <c r="W132" i="3"/>
  <c r="V132" i="3"/>
  <c r="Q132" i="3"/>
  <c r="AB132" i="3" s="1"/>
  <c r="L132" i="3"/>
  <c r="G132" i="3"/>
  <c r="X131" i="3"/>
  <c r="W131" i="3"/>
  <c r="V131" i="3"/>
  <c r="Q131" i="3"/>
  <c r="AB131" i="3" s="1"/>
  <c r="L131" i="3"/>
  <c r="G131" i="3"/>
  <c r="X130" i="3"/>
  <c r="W130" i="3"/>
  <c r="V130" i="3"/>
  <c r="Q130" i="3"/>
  <c r="AB130" i="3" s="1"/>
  <c r="L130" i="3"/>
  <c r="G130" i="3"/>
  <c r="X129" i="3"/>
  <c r="W129" i="3"/>
  <c r="V129" i="3"/>
  <c r="Q129" i="3"/>
  <c r="L129" i="3"/>
  <c r="G129" i="3"/>
  <c r="R129" i="3" s="1"/>
  <c r="X128" i="3"/>
  <c r="W128" i="3"/>
  <c r="V128" i="3"/>
  <c r="Q128" i="3"/>
  <c r="AB128" i="3" s="1"/>
  <c r="L128" i="3"/>
  <c r="G128" i="3"/>
  <c r="X127" i="3"/>
  <c r="W127" i="3"/>
  <c r="V127" i="3"/>
  <c r="Q127" i="3"/>
  <c r="AB127" i="3" s="1"/>
  <c r="L127" i="3"/>
  <c r="G127" i="3"/>
  <c r="X126" i="3"/>
  <c r="W126" i="3"/>
  <c r="V126" i="3"/>
  <c r="Q126" i="3"/>
  <c r="AB126" i="3" s="1"/>
  <c r="L126" i="3"/>
  <c r="G126" i="3"/>
  <c r="X125" i="3"/>
  <c r="W125" i="3"/>
  <c r="V125" i="3"/>
  <c r="Q125" i="3"/>
  <c r="L125" i="3"/>
  <c r="G125" i="3"/>
  <c r="X124" i="3"/>
  <c r="W124" i="3"/>
  <c r="V124" i="3"/>
  <c r="Q124" i="3"/>
  <c r="AB124" i="3" s="1"/>
  <c r="L124" i="3"/>
  <c r="G124" i="3"/>
  <c r="X123" i="3"/>
  <c r="W123" i="3"/>
  <c r="V123" i="3"/>
  <c r="Q123" i="3"/>
  <c r="AB123" i="3" s="1"/>
  <c r="L123" i="3"/>
  <c r="G123" i="3"/>
  <c r="X122" i="3"/>
  <c r="W122" i="3"/>
  <c r="V122" i="3"/>
  <c r="Q122" i="3"/>
  <c r="AB122" i="3" s="1"/>
  <c r="L122" i="3"/>
  <c r="G122" i="3"/>
  <c r="Z121" i="3"/>
  <c r="X121" i="3"/>
  <c r="W121" i="3"/>
  <c r="V121" i="3"/>
  <c r="Q121" i="3"/>
  <c r="L121" i="3"/>
  <c r="G121" i="3"/>
  <c r="Z120" i="3"/>
  <c r="X120" i="3"/>
  <c r="W120" i="3"/>
  <c r="V120" i="3"/>
  <c r="Q120" i="3"/>
  <c r="AB120" i="3" s="1"/>
  <c r="L120" i="3"/>
  <c r="G120" i="3"/>
  <c r="X119" i="3"/>
  <c r="W119" i="3"/>
  <c r="V119" i="3"/>
  <c r="Q119" i="3"/>
  <c r="L119" i="3"/>
  <c r="G119" i="3"/>
  <c r="Z119" i="3" s="1"/>
  <c r="X118" i="3"/>
  <c r="W118" i="3"/>
  <c r="V118" i="3"/>
  <c r="Q118" i="3"/>
  <c r="L118" i="3"/>
  <c r="G118" i="3"/>
  <c r="X117" i="3"/>
  <c r="W117" i="3"/>
  <c r="V117" i="3"/>
  <c r="R117" i="3"/>
  <c r="Q117" i="3"/>
  <c r="L117" i="3"/>
  <c r="G117" i="3"/>
  <c r="X116" i="3"/>
  <c r="W116" i="3"/>
  <c r="AA116" i="3" s="1"/>
  <c r="V116" i="3"/>
  <c r="Q116" i="3"/>
  <c r="AB116" i="3" s="1"/>
  <c r="L116" i="3"/>
  <c r="G116" i="3"/>
  <c r="X115" i="3"/>
  <c r="W115" i="3"/>
  <c r="V115" i="3"/>
  <c r="Z115" i="3" s="1"/>
  <c r="Q115" i="3"/>
  <c r="AB115" i="3" s="1"/>
  <c r="L115" i="3"/>
  <c r="G115" i="3"/>
  <c r="X114" i="3"/>
  <c r="W114" i="3"/>
  <c r="V114" i="3"/>
  <c r="Q114" i="3"/>
  <c r="AB114" i="3" s="1"/>
  <c r="L114" i="3"/>
  <c r="G114" i="3"/>
  <c r="Z114" i="3" s="1"/>
  <c r="X113" i="3"/>
  <c r="W113" i="3"/>
  <c r="V113" i="3"/>
  <c r="Q113" i="3"/>
  <c r="L113" i="3"/>
  <c r="G113" i="3"/>
  <c r="Z112" i="3"/>
  <c r="X112" i="3"/>
  <c r="W112" i="3"/>
  <c r="AA112" i="3" s="1"/>
  <c r="V112" i="3"/>
  <c r="Q112" i="3"/>
  <c r="AB112" i="3" s="1"/>
  <c r="L112" i="3"/>
  <c r="G112" i="3"/>
  <c r="X111" i="3"/>
  <c r="W111" i="3"/>
  <c r="V111" i="3"/>
  <c r="Z111" i="3" s="1"/>
  <c r="Q111" i="3"/>
  <c r="L111" i="3"/>
  <c r="G111" i="3"/>
  <c r="Z110" i="3"/>
  <c r="X110" i="3"/>
  <c r="W110" i="3"/>
  <c r="AA110" i="3" s="1"/>
  <c r="V110" i="3"/>
  <c r="Q110" i="3"/>
  <c r="AB110" i="3" s="1"/>
  <c r="L110" i="3"/>
  <c r="G110" i="3"/>
  <c r="X109" i="3"/>
  <c r="W109" i="3"/>
  <c r="V109" i="3"/>
  <c r="Q109" i="3"/>
  <c r="L109" i="3"/>
  <c r="G109" i="3"/>
  <c r="X108" i="3"/>
  <c r="W108" i="3"/>
  <c r="AA108" i="3" s="1"/>
  <c r="V108" i="3"/>
  <c r="Q108" i="3"/>
  <c r="AB108" i="3" s="1"/>
  <c r="L108" i="3"/>
  <c r="G108" i="3"/>
  <c r="Z108" i="3" s="1"/>
  <c r="Z107" i="3"/>
  <c r="X107" i="3"/>
  <c r="W107" i="3"/>
  <c r="V107" i="3"/>
  <c r="Q107" i="3"/>
  <c r="AB107" i="3" s="1"/>
  <c r="L107" i="3"/>
  <c r="G107" i="3"/>
  <c r="X106" i="3"/>
  <c r="W106" i="3"/>
  <c r="V106" i="3"/>
  <c r="Q106" i="3"/>
  <c r="L106" i="3"/>
  <c r="G106" i="3"/>
  <c r="Z106" i="3" s="1"/>
  <c r="X105" i="3"/>
  <c r="W105" i="3"/>
  <c r="AA105" i="3" s="1"/>
  <c r="V105" i="3"/>
  <c r="Q105" i="3"/>
  <c r="L105" i="3"/>
  <c r="G105" i="3"/>
  <c r="Z105" i="3" s="1"/>
  <c r="X104" i="3"/>
  <c r="W104" i="3"/>
  <c r="AA104" i="3" s="1"/>
  <c r="V104" i="3"/>
  <c r="Z104" i="3" s="1"/>
  <c r="AD104" i="3" s="1"/>
  <c r="Q104" i="3"/>
  <c r="AB104" i="3" s="1"/>
  <c r="L104" i="3"/>
  <c r="G104" i="3"/>
  <c r="R104" i="3" s="1"/>
  <c r="X103" i="3"/>
  <c r="W103" i="3"/>
  <c r="V103" i="3"/>
  <c r="Z103" i="3" s="1"/>
  <c r="Q103" i="3"/>
  <c r="AB103" i="3" s="1"/>
  <c r="L103" i="3"/>
  <c r="G103" i="3"/>
  <c r="Z102" i="3"/>
  <c r="X102" i="3"/>
  <c r="W102" i="3"/>
  <c r="V102" i="3"/>
  <c r="Q102" i="3"/>
  <c r="AB102" i="3" s="1"/>
  <c r="L102" i="3"/>
  <c r="G102" i="3"/>
  <c r="X101" i="3"/>
  <c r="W101" i="3"/>
  <c r="V101" i="3"/>
  <c r="Q101" i="3"/>
  <c r="L101" i="3"/>
  <c r="G101" i="3"/>
  <c r="X100" i="3"/>
  <c r="W100" i="3"/>
  <c r="AA100" i="3" s="1"/>
  <c r="V100" i="3"/>
  <c r="Q100" i="3"/>
  <c r="L100" i="3"/>
  <c r="G100" i="3"/>
  <c r="Z100" i="3" s="1"/>
  <c r="Z99" i="3"/>
  <c r="X99" i="3"/>
  <c r="W99" i="3"/>
  <c r="AA99" i="3" s="1"/>
  <c r="V99" i="3"/>
  <c r="Q99" i="3"/>
  <c r="AB99" i="3" s="1"/>
  <c r="L99" i="3"/>
  <c r="G99" i="3"/>
  <c r="X98" i="3"/>
  <c r="W98" i="3"/>
  <c r="V98" i="3"/>
  <c r="Z98" i="3" s="1"/>
  <c r="Q98" i="3"/>
  <c r="L98" i="3"/>
  <c r="G98" i="3"/>
  <c r="X97" i="3"/>
  <c r="W97" i="3"/>
  <c r="V97" i="3"/>
  <c r="Z97" i="3" s="1"/>
  <c r="Q97" i="3"/>
  <c r="L97" i="3"/>
  <c r="AA97" i="3" s="1"/>
  <c r="G97" i="3"/>
  <c r="X96" i="3"/>
  <c r="W96" i="3"/>
  <c r="V96" i="3"/>
  <c r="Q96" i="3"/>
  <c r="L96" i="3"/>
  <c r="AA96" i="3" s="1"/>
  <c r="G96" i="3"/>
  <c r="Z96" i="3" s="1"/>
  <c r="X95" i="3"/>
  <c r="W95" i="3"/>
  <c r="V95" i="3"/>
  <c r="Q95" i="3"/>
  <c r="L95" i="3"/>
  <c r="AA95" i="3" s="1"/>
  <c r="G95" i="3"/>
  <c r="Z95" i="3" s="1"/>
  <c r="X94" i="3"/>
  <c r="W94" i="3"/>
  <c r="V94" i="3"/>
  <c r="Q94" i="3"/>
  <c r="L94" i="3"/>
  <c r="AA94" i="3" s="1"/>
  <c r="G94" i="3"/>
  <c r="Z94" i="3" s="1"/>
  <c r="X93" i="3"/>
  <c r="W93" i="3"/>
  <c r="V93" i="3"/>
  <c r="Q93" i="3"/>
  <c r="L93" i="3"/>
  <c r="AA93" i="3" s="1"/>
  <c r="G93" i="3"/>
  <c r="Z93" i="3" s="1"/>
  <c r="X92" i="3"/>
  <c r="W92" i="3"/>
  <c r="V92" i="3"/>
  <c r="Q92" i="3"/>
  <c r="L92" i="3"/>
  <c r="AA92" i="3" s="1"/>
  <c r="G92" i="3"/>
  <c r="Z92" i="3" s="1"/>
  <c r="Z91" i="3"/>
  <c r="X91" i="3"/>
  <c r="W91" i="3"/>
  <c r="V91" i="3"/>
  <c r="Q91" i="3"/>
  <c r="L91" i="3"/>
  <c r="AA91" i="3" s="1"/>
  <c r="G91" i="3"/>
  <c r="X90" i="3"/>
  <c r="W90" i="3"/>
  <c r="V90" i="3"/>
  <c r="Z90" i="3" s="1"/>
  <c r="Q90" i="3"/>
  <c r="L90" i="3"/>
  <c r="AA90" i="3" s="1"/>
  <c r="G90" i="3"/>
  <c r="X89" i="3"/>
  <c r="W89" i="3"/>
  <c r="V89" i="3"/>
  <c r="Z89" i="3" s="1"/>
  <c r="Q89" i="3"/>
  <c r="L89" i="3"/>
  <c r="AA89" i="3" s="1"/>
  <c r="G89" i="3"/>
  <c r="X88" i="3"/>
  <c r="W88" i="3"/>
  <c r="V88" i="3"/>
  <c r="Q88" i="3"/>
  <c r="L88" i="3"/>
  <c r="AA88" i="3" s="1"/>
  <c r="G88" i="3"/>
  <c r="Z88" i="3" s="1"/>
  <c r="X87" i="3"/>
  <c r="W87" i="3"/>
  <c r="V87" i="3"/>
  <c r="Q87" i="3"/>
  <c r="L87" i="3"/>
  <c r="AA87" i="3" s="1"/>
  <c r="G87" i="3"/>
  <c r="Z87" i="3" s="1"/>
  <c r="X86" i="3"/>
  <c r="W86" i="3"/>
  <c r="V86" i="3"/>
  <c r="Q86" i="3"/>
  <c r="L86" i="3"/>
  <c r="AA86" i="3" s="1"/>
  <c r="G86" i="3"/>
  <c r="Z86" i="3" s="1"/>
  <c r="X85" i="3"/>
  <c r="W85" i="3"/>
  <c r="V85" i="3"/>
  <c r="Q85" i="3"/>
  <c r="L85" i="3"/>
  <c r="AA85" i="3" s="1"/>
  <c r="G85" i="3"/>
  <c r="Z85" i="3" s="1"/>
  <c r="X84" i="3"/>
  <c r="W84" i="3"/>
  <c r="V84" i="3"/>
  <c r="Q84" i="3"/>
  <c r="L84" i="3"/>
  <c r="AA84" i="3" s="1"/>
  <c r="G84" i="3"/>
  <c r="Z84" i="3" s="1"/>
  <c r="Z83" i="3"/>
  <c r="X83" i="3"/>
  <c r="W83" i="3"/>
  <c r="V83" i="3"/>
  <c r="Q83" i="3"/>
  <c r="L83" i="3"/>
  <c r="AA83" i="3" s="1"/>
  <c r="G83" i="3"/>
  <c r="X82" i="3"/>
  <c r="W82" i="3"/>
  <c r="V82" i="3"/>
  <c r="Z82" i="3" s="1"/>
  <c r="Q82" i="3"/>
  <c r="L82" i="3"/>
  <c r="AA82" i="3" s="1"/>
  <c r="G82" i="3"/>
  <c r="X81" i="3"/>
  <c r="W81" i="3"/>
  <c r="V81" i="3"/>
  <c r="Z81" i="3" s="1"/>
  <c r="Q81" i="3"/>
  <c r="L81" i="3"/>
  <c r="AA81" i="3" s="1"/>
  <c r="G81" i="3"/>
  <c r="X80" i="3"/>
  <c r="W80" i="3"/>
  <c r="V80" i="3"/>
  <c r="Q80" i="3"/>
  <c r="L80" i="3"/>
  <c r="AA80" i="3" s="1"/>
  <c r="G80" i="3"/>
  <c r="Z80" i="3" s="1"/>
  <c r="X79" i="3"/>
  <c r="W79" i="3"/>
  <c r="V79" i="3"/>
  <c r="Q79" i="3"/>
  <c r="L79" i="3"/>
  <c r="AA79" i="3" s="1"/>
  <c r="G79" i="3"/>
  <c r="Z79" i="3" s="1"/>
  <c r="X78" i="3"/>
  <c r="W78" i="3"/>
  <c r="V78" i="3"/>
  <c r="Q78" i="3"/>
  <c r="L78" i="3"/>
  <c r="AA78" i="3" s="1"/>
  <c r="G78" i="3"/>
  <c r="Z78" i="3" s="1"/>
  <c r="X77" i="3"/>
  <c r="W77" i="3"/>
  <c r="V77" i="3"/>
  <c r="Q77" i="3"/>
  <c r="L77" i="3"/>
  <c r="AA77" i="3" s="1"/>
  <c r="G77" i="3"/>
  <c r="Z77" i="3" s="1"/>
  <c r="X76" i="3"/>
  <c r="W76" i="3"/>
  <c r="V76" i="3"/>
  <c r="Q76" i="3"/>
  <c r="L76" i="3"/>
  <c r="AA76" i="3" s="1"/>
  <c r="G76" i="3"/>
  <c r="Z76" i="3" s="1"/>
  <c r="Z75" i="3"/>
  <c r="X75" i="3"/>
  <c r="W75" i="3"/>
  <c r="V75" i="3"/>
  <c r="Q75" i="3"/>
  <c r="L75" i="3"/>
  <c r="AA75" i="3" s="1"/>
  <c r="G75" i="3"/>
  <c r="X74" i="3"/>
  <c r="W74" i="3"/>
  <c r="V74" i="3"/>
  <c r="Z74" i="3" s="1"/>
  <c r="Q74" i="3"/>
  <c r="L74" i="3"/>
  <c r="AA74" i="3" s="1"/>
  <c r="G74" i="3"/>
  <c r="X73" i="3"/>
  <c r="W73" i="3"/>
  <c r="V73" i="3"/>
  <c r="Z73" i="3" s="1"/>
  <c r="Q73" i="3"/>
  <c r="L73" i="3"/>
  <c r="AA73" i="3" s="1"/>
  <c r="G73" i="3"/>
  <c r="X72" i="3"/>
  <c r="W72" i="3"/>
  <c r="V72" i="3"/>
  <c r="Q72" i="3"/>
  <c r="L72" i="3"/>
  <c r="AA72" i="3" s="1"/>
  <c r="G72" i="3"/>
  <c r="Z72" i="3" s="1"/>
  <c r="X71" i="3"/>
  <c r="W71" i="3"/>
  <c r="V71" i="3"/>
  <c r="Q71" i="3"/>
  <c r="L71" i="3"/>
  <c r="AA71" i="3" s="1"/>
  <c r="G71" i="3"/>
  <c r="Z71" i="3" s="1"/>
  <c r="X70" i="3"/>
  <c r="W70" i="3"/>
  <c r="V70" i="3"/>
  <c r="Q70" i="3"/>
  <c r="L70" i="3"/>
  <c r="AA70" i="3" s="1"/>
  <c r="G70" i="3"/>
  <c r="Z70" i="3" s="1"/>
  <c r="X69" i="3"/>
  <c r="W69" i="3"/>
  <c r="V69" i="3"/>
  <c r="Q69" i="3"/>
  <c r="L69" i="3"/>
  <c r="AA69" i="3" s="1"/>
  <c r="G69" i="3"/>
  <c r="Z69" i="3" s="1"/>
  <c r="X68" i="3"/>
  <c r="W68" i="3"/>
  <c r="V68" i="3"/>
  <c r="Q68" i="3"/>
  <c r="L68" i="3"/>
  <c r="AA68" i="3" s="1"/>
  <c r="G68" i="3"/>
  <c r="Z68" i="3" s="1"/>
  <c r="Z67" i="3"/>
  <c r="X67" i="3"/>
  <c r="W67" i="3"/>
  <c r="V67" i="3"/>
  <c r="Q67" i="3"/>
  <c r="L67" i="3"/>
  <c r="AA67" i="3" s="1"/>
  <c r="G67" i="3"/>
  <c r="X66" i="3"/>
  <c r="W66" i="3"/>
  <c r="V66" i="3"/>
  <c r="Z66" i="3" s="1"/>
  <c r="Q66" i="3"/>
  <c r="L66" i="3"/>
  <c r="AA66" i="3" s="1"/>
  <c r="G66" i="3"/>
  <c r="X65" i="3"/>
  <c r="W65" i="3"/>
  <c r="V65" i="3"/>
  <c r="Z65" i="3" s="1"/>
  <c r="Q65" i="3"/>
  <c r="L65" i="3"/>
  <c r="AA65" i="3" s="1"/>
  <c r="G65" i="3"/>
  <c r="X64" i="3"/>
  <c r="W64" i="3"/>
  <c r="V64" i="3"/>
  <c r="Q64" i="3"/>
  <c r="L64" i="3"/>
  <c r="AA64" i="3" s="1"/>
  <c r="G64" i="3"/>
  <c r="Z64" i="3" s="1"/>
  <c r="X63" i="3"/>
  <c r="W63" i="3"/>
  <c r="V63" i="3"/>
  <c r="Q63" i="3"/>
  <c r="L63" i="3"/>
  <c r="AA63" i="3" s="1"/>
  <c r="G63" i="3"/>
  <c r="Z63" i="3" s="1"/>
  <c r="X62" i="3"/>
  <c r="W62" i="3"/>
  <c r="V62" i="3"/>
  <c r="Q62" i="3"/>
  <c r="L62" i="3"/>
  <c r="AA62" i="3" s="1"/>
  <c r="G62" i="3"/>
  <c r="Z62" i="3" s="1"/>
  <c r="Z61" i="3"/>
  <c r="X61" i="3"/>
  <c r="W61" i="3"/>
  <c r="V61" i="3"/>
  <c r="Q61" i="3"/>
  <c r="AB61" i="3" s="1"/>
  <c r="L61" i="3"/>
  <c r="G61" i="3"/>
  <c r="AA60" i="3"/>
  <c r="X60" i="3"/>
  <c r="W60" i="3"/>
  <c r="V60" i="3"/>
  <c r="Q60" i="3"/>
  <c r="AB60" i="3" s="1"/>
  <c r="L60" i="3"/>
  <c r="G60" i="3"/>
  <c r="Z60" i="3" s="1"/>
  <c r="X59" i="3"/>
  <c r="W59" i="3"/>
  <c r="V59" i="3"/>
  <c r="Q59" i="3"/>
  <c r="L59" i="3"/>
  <c r="AA59" i="3" s="1"/>
  <c r="G59" i="3"/>
  <c r="Z59" i="3" s="1"/>
  <c r="Z58" i="3"/>
  <c r="X58" i="3"/>
  <c r="W58" i="3"/>
  <c r="V58" i="3"/>
  <c r="Q58" i="3"/>
  <c r="AB58" i="3" s="1"/>
  <c r="L58" i="3"/>
  <c r="G58" i="3"/>
  <c r="AA57" i="3"/>
  <c r="X57" i="3"/>
  <c r="W57" i="3"/>
  <c r="V57" i="3"/>
  <c r="Q57" i="3"/>
  <c r="AB57" i="3" s="1"/>
  <c r="L57" i="3"/>
  <c r="G57" i="3"/>
  <c r="Z57" i="3" s="1"/>
  <c r="AD57" i="3" s="1"/>
  <c r="X56" i="3"/>
  <c r="W56" i="3"/>
  <c r="V56" i="3"/>
  <c r="R56" i="3"/>
  <c r="Q56" i="3"/>
  <c r="L56" i="3"/>
  <c r="AA56" i="3" s="1"/>
  <c r="G56" i="3"/>
  <c r="Z56" i="3" s="1"/>
  <c r="X55" i="3"/>
  <c r="W55" i="3"/>
  <c r="V55" i="3"/>
  <c r="Q55" i="3"/>
  <c r="AB55" i="3" s="1"/>
  <c r="L55" i="3"/>
  <c r="AA55" i="3" s="1"/>
  <c r="G55" i="3"/>
  <c r="X54" i="3"/>
  <c r="W54" i="3"/>
  <c r="V54" i="3"/>
  <c r="R54" i="3"/>
  <c r="Q54" i="3"/>
  <c r="AB54" i="3" s="1"/>
  <c r="L54" i="3"/>
  <c r="AA54" i="3" s="1"/>
  <c r="G54" i="3"/>
  <c r="Z54" i="3" s="1"/>
  <c r="X53" i="3"/>
  <c r="W53" i="3"/>
  <c r="V53" i="3"/>
  <c r="Z53" i="3" s="1"/>
  <c r="AD53" i="3" s="1"/>
  <c r="R53" i="3"/>
  <c r="Q53" i="3"/>
  <c r="AB53" i="3" s="1"/>
  <c r="L53" i="3"/>
  <c r="AA53" i="3" s="1"/>
  <c r="G53" i="3"/>
  <c r="X52" i="3"/>
  <c r="W52" i="3"/>
  <c r="AA52" i="3" s="1"/>
  <c r="V52" i="3"/>
  <c r="Q52" i="3"/>
  <c r="AB52" i="3" s="1"/>
  <c r="L52" i="3"/>
  <c r="G52" i="3"/>
  <c r="Z52" i="3" s="1"/>
  <c r="AD52" i="3" s="1"/>
  <c r="X51" i="3"/>
  <c r="W51" i="3"/>
  <c r="V51" i="3"/>
  <c r="R51" i="3"/>
  <c r="Q51" i="3"/>
  <c r="L51" i="3"/>
  <c r="AA51" i="3" s="1"/>
  <c r="G51" i="3"/>
  <c r="X50" i="3"/>
  <c r="W50" i="3"/>
  <c r="V50" i="3"/>
  <c r="Z50" i="3" s="1"/>
  <c r="AD50" i="3" s="1"/>
  <c r="Q50" i="3"/>
  <c r="AB50" i="3" s="1"/>
  <c r="L50" i="3"/>
  <c r="AA50" i="3" s="1"/>
  <c r="G50" i="3"/>
  <c r="X49" i="3"/>
  <c r="W49" i="3"/>
  <c r="AA49" i="3" s="1"/>
  <c r="V49" i="3"/>
  <c r="Q49" i="3"/>
  <c r="AB49" i="3" s="1"/>
  <c r="L49" i="3"/>
  <c r="G49" i="3"/>
  <c r="Z49" i="3" s="1"/>
  <c r="X48" i="3"/>
  <c r="W48" i="3"/>
  <c r="V48" i="3"/>
  <c r="R48" i="3"/>
  <c r="Q48" i="3"/>
  <c r="L48" i="3"/>
  <c r="AA48" i="3" s="1"/>
  <c r="G48" i="3"/>
  <c r="Z48" i="3" s="1"/>
  <c r="X47" i="3"/>
  <c r="W47" i="3"/>
  <c r="V47" i="3"/>
  <c r="Z47" i="3" s="1"/>
  <c r="Q47" i="3"/>
  <c r="AB47" i="3" s="1"/>
  <c r="L47" i="3"/>
  <c r="AA47" i="3" s="1"/>
  <c r="G47" i="3"/>
  <c r="R47" i="3" s="1"/>
  <c r="X46" i="3"/>
  <c r="W46" i="3"/>
  <c r="V46" i="3"/>
  <c r="R46" i="3"/>
  <c r="Q46" i="3"/>
  <c r="L46" i="3"/>
  <c r="G46" i="3"/>
  <c r="Z46" i="3" s="1"/>
  <c r="X45" i="3"/>
  <c r="W45" i="3"/>
  <c r="V45" i="3"/>
  <c r="Z45" i="3" s="1"/>
  <c r="Q45" i="3"/>
  <c r="L45" i="3"/>
  <c r="R45" i="3" s="1"/>
  <c r="G45" i="3"/>
  <c r="Z44" i="3"/>
  <c r="X44" i="3"/>
  <c r="W44" i="3"/>
  <c r="AA44" i="3" s="1"/>
  <c r="V44" i="3"/>
  <c r="Q44" i="3"/>
  <c r="L44" i="3"/>
  <c r="G44" i="3"/>
  <c r="R44" i="3" s="1"/>
  <c r="AA43" i="3"/>
  <c r="X43" i="3"/>
  <c r="W43" i="3"/>
  <c r="V43" i="3"/>
  <c r="Q43" i="3"/>
  <c r="L43" i="3"/>
  <c r="G43" i="3"/>
  <c r="Z43" i="3" s="1"/>
  <c r="AB42" i="3"/>
  <c r="X42" i="3"/>
  <c r="W42" i="3"/>
  <c r="V42" i="3"/>
  <c r="Q42" i="3"/>
  <c r="L42" i="3"/>
  <c r="AA42" i="3" s="1"/>
  <c r="G42" i="3"/>
  <c r="Z42" i="3" s="1"/>
  <c r="AA41" i="3"/>
  <c r="X41" i="3"/>
  <c r="W41" i="3"/>
  <c r="V41" i="3"/>
  <c r="Q41" i="3"/>
  <c r="AB41" i="3" s="1"/>
  <c r="L41" i="3"/>
  <c r="G41" i="3"/>
  <c r="Z41" i="3" s="1"/>
  <c r="X40" i="3"/>
  <c r="W40" i="3"/>
  <c r="V40" i="3"/>
  <c r="Q40" i="3"/>
  <c r="AB40" i="3" s="1"/>
  <c r="L40" i="3"/>
  <c r="AA40" i="3" s="1"/>
  <c r="G40" i="3"/>
  <c r="Z40" i="3" s="1"/>
  <c r="X39" i="3"/>
  <c r="W39" i="3"/>
  <c r="V39" i="3"/>
  <c r="Q39" i="3"/>
  <c r="L39" i="3"/>
  <c r="AA39" i="3" s="1"/>
  <c r="G39" i="3"/>
  <c r="X38" i="3"/>
  <c r="W38" i="3"/>
  <c r="V38" i="3"/>
  <c r="R38" i="3"/>
  <c r="Q38" i="3"/>
  <c r="AB38" i="3" s="1"/>
  <c r="L38" i="3"/>
  <c r="G38" i="3"/>
  <c r="Z38" i="3" s="1"/>
  <c r="X37" i="3"/>
  <c r="W37" i="3"/>
  <c r="V37" i="3"/>
  <c r="Z37" i="3" s="1"/>
  <c r="Q37" i="3"/>
  <c r="L37" i="3"/>
  <c r="AA37" i="3" s="1"/>
  <c r="G37" i="3"/>
  <c r="Z36" i="3"/>
  <c r="X36" i="3"/>
  <c r="W36" i="3"/>
  <c r="AA36" i="3" s="1"/>
  <c r="V36" i="3"/>
  <c r="Q36" i="3"/>
  <c r="R36" i="3" s="1"/>
  <c r="L36" i="3"/>
  <c r="G36" i="3"/>
  <c r="AA35" i="3"/>
  <c r="X35" i="3"/>
  <c r="AB35" i="3" s="1"/>
  <c r="W35" i="3"/>
  <c r="V35" i="3"/>
  <c r="Q35" i="3"/>
  <c r="L35" i="3"/>
  <c r="G35" i="3"/>
  <c r="X34" i="3"/>
  <c r="W34" i="3"/>
  <c r="V34" i="3"/>
  <c r="Q34" i="3"/>
  <c r="AB34" i="3" s="1"/>
  <c r="L34" i="3"/>
  <c r="AA34" i="3" s="1"/>
  <c r="G34" i="3"/>
  <c r="Z34" i="3" s="1"/>
  <c r="X33" i="3"/>
  <c r="W33" i="3"/>
  <c r="V33" i="3"/>
  <c r="Q33" i="3"/>
  <c r="AB33" i="3" s="1"/>
  <c r="L33" i="3"/>
  <c r="AA33" i="3" s="1"/>
  <c r="G33" i="3"/>
  <c r="Z33" i="3" s="1"/>
  <c r="AB32" i="3"/>
  <c r="X32" i="3"/>
  <c r="W32" i="3"/>
  <c r="V32" i="3"/>
  <c r="Z32" i="3" s="1"/>
  <c r="R32" i="3"/>
  <c r="Q32" i="3"/>
  <c r="L32" i="3"/>
  <c r="AA32" i="3" s="1"/>
  <c r="G32" i="3"/>
  <c r="X31" i="3"/>
  <c r="W31" i="3"/>
  <c r="V31" i="3"/>
  <c r="Q31" i="3"/>
  <c r="L31" i="3"/>
  <c r="AA31" i="3" s="1"/>
  <c r="G31" i="3"/>
  <c r="X30" i="3"/>
  <c r="W30" i="3"/>
  <c r="V30" i="3"/>
  <c r="Q30" i="3"/>
  <c r="R30" i="3" s="1"/>
  <c r="L30" i="3"/>
  <c r="AA30" i="3" s="1"/>
  <c r="G30" i="3"/>
  <c r="Z30" i="3" s="1"/>
  <c r="X29" i="3"/>
  <c r="W29" i="3"/>
  <c r="AA29" i="3" s="1"/>
  <c r="V29" i="3"/>
  <c r="Z29" i="3" s="1"/>
  <c r="Q29" i="3"/>
  <c r="L29" i="3"/>
  <c r="G29" i="3"/>
  <c r="R29" i="3" s="1"/>
  <c r="Z28" i="3"/>
  <c r="X28" i="3"/>
  <c r="W28" i="3"/>
  <c r="AA28" i="3" s="1"/>
  <c r="V28" i="3"/>
  <c r="Q28" i="3"/>
  <c r="L28" i="3"/>
  <c r="G28" i="3"/>
  <c r="AA27" i="3"/>
  <c r="X27" i="3"/>
  <c r="AB27" i="3" s="1"/>
  <c r="W27" i="3"/>
  <c r="V27" i="3"/>
  <c r="Q27" i="3"/>
  <c r="L27" i="3"/>
  <c r="G27" i="3"/>
  <c r="Z27" i="3" s="1"/>
  <c r="AB26" i="3"/>
  <c r="Z26" i="3"/>
  <c r="X26" i="3"/>
  <c r="W26" i="3"/>
  <c r="V26" i="3"/>
  <c r="Q26" i="3"/>
  <c r="L26" i="3"/>
  <c r="AA26" i="3" s="1"/>
  <c r="G26" i="3"/>
  <c r="R26" i="3" s="1"/>
  <c r="X25" i="3"/>
  <c r="W25" i="3"/>
  <c r="V25" i="3"/>
  <c r="Q25" i="3"/>
  <c r="AB25" i="3" s="1"/>
  <c r="L25" i="3"/>
  <c r="AA25" i="3" s="1"/>
  <c r="G25" i="3"/>
  <c r="Z25" i="3" s="1"/>
  <c r="X24" i="3"/>
  <c r="W24" i="3"/>
  <c r="V24" i="3"/>
  <c r="Q24" i="3"/>
  <c r="L24" i="3"/>
  <c r="AA24" i="3" s="1"/>
  <c r="G24" i="3"/>
  <c r="Z24" i="3" s="1"/>
  <c r="X23" i="3"/>
  <c r="W23" i="3"/>
  <c r="AA23" i="3" s="1"/>
  <c r="V23" i="3"/>
  <c r="Q23" i="3"/>
  <c r="AB23" i="3" s="1"/>
  <c r="L23" i="3"/>
  <c r="G23" i="3"/>
  <c r="Z23" i="3" s="1"/>
  <c r="X22" i="3"/>
  <c r="W22" i="3"/>
  <c r="AA22" i="3" s="1"/>
  <c r="V22" i="3"/>
  <c r="Q22" i="3"/>
  <c r="AB22" i="3" s="1"/>
  <c r="L22" i="3"/>
  <c r="G22" i="3"/>
  <c r="Z22" i="3" s="1"/>
  <c r="X21" i="3"/>
  <c r="AB21" i="3" s="1"/>
  <c r="W21" i="3"/>
  <c r="V21" i="3"/>
  <c r="Z21" i="3" s="1"/>
  <c r="Q21" i="3"/>
  <c r="L21" i="3"/>
  <c r="AA21" i="3" s="1"/>
  <c r="G21" i="3"/>
  <c r="Z20" i="3"/>
  <c r="X20" i="3"/>
  <c r="W20" i="3"/>
  <c r="AA20" i="3" s="1"/>
  <c r="V20" i="3"/>
  <c r="Q20" i="3"/>
  <c r="AB20" i="3" s="1"/>
  <c r="L20" i="3"/>
  <c r="G20" i="3"/>
  <c r="R20" i="3" s="1"/>
  <c r="AA19" i="3"/>
  <c r="X19" i="3"/>
  <c r="W19" i="3"/>
  <c r="V19" i="3"/>
  <c r="Q19" i="3"/>
  <c r="L19" i="3"/>
  <c r="G19" i="3"/>
  <c r="Z19" i="3" s="1"/>
  <c r="AB18" i="3"/>
  <c r="X18" i="3"/>
  <c r="W18" i="3"/>
  <c r="V18" i="3"/>
  <c r="Q18" i="3"/>
  <c r="L18" i="3"/>
  <c r="AA18" i="3" s="1"/>
  <c r="G18" i="3"/>
  <c r="Z18" i="3" s="1"/>
  <c r="AA17" i="3"/>
  <c r="X17" i="3"/>
  <c r="W17" i="3"/>
  <c r="V17" i="3"/>
  <c r="Q17" i="3"/>
  <c r="AB17" i="3" s="1"/>
  <c r="L17" i="3"/>
  <c r="G17" i="3"/>
  <c r="Z17" i="3" s="1"/>
  <c r="X16" i="3"/>
  <c r="W16" i="3"/>
  <c r="V16" i="3"/>
  <c r="Q16" i="3"/>
  <c r="AB16" i="3" s="1"/>
  <c r="L16" i="3"/>
  <c r="AA16" i="3" s="1"/>
  <c r="G16" i="3"/>
  <c r="Z16" i="3" s="1"/>
  <c r="X15" i="3"/>
  <c r="W15" i="3"/>
  <c r="V15" i="3"/>
  <c r="Z15" i="3" s="1"/>
  <c r="Q15" i="3"/>
  <c r="L15" i="3"/>
  <c r="AA15" i="3" s="1"/>
  <c r="G15" i="3"/>
  <c r="X14" i="3"/>
  <c r="W14" i="3"/>
  <c r="V14" i="3"/>
  <c r="Z14" i="3" s="1"/>
  <c r="Q14" i="3"/>
  <c r="L14" i="3"/>
  <c r="AA14" i="3" s="1"/>
  <c r="G14" i="3"/>
  <c r="X13" i="3"/>
  <c r="W13" i="3"/>
  <c r="V13" i="3"/>
  <c r="Z13" i="3" s="1"/>
  <c r="Q13" i="3"/>
  <c r="L13" i="3"/>
  <c r="AA13" i="3" s="1"/>
  <c r="G13" i="3"/>
  <c r="X12" i="3"/>
  <c r="W12" i="3"/>
  <c r="V12" i="3"/>
  <c r="Z12" i="3" s="1"/>
  <c r="Q12" i="3"/>
  <c r="L12" i="3"/>
  <c r="AA12" i="3" s="1"/>
  <c r="G12" i="3"/>
  <c r="X11" i="3"/>
  <c r="W11" i="3"/>
  <c r="V11" i="3"/>
  <c r="Z11" i="3" s="1"/>
  <c r="Q11" i="3"/>
  <c r="L11" i="3"/>
  <c r="AA11" i="3" s="1"/>
  <c r="G11" i="3"/>
  <c r="X10" i="3"/>
  <c r="W10" i="3"/>
  <c r="V10" i="3"/>
  <c r="Z10" i="3" s="1"/>
  <c r="Q10" i="3"/>
  <c r="L10" i="3"/>
  <c r="AA10" i="3" s="1"/>
  <c r="G10" i="3"/>
  <c r="X9" i="3"/>
  <c r="W9" i="3"/>
  <c r="V9" i="3"/>
  <c r="Z9" i="3" s="1"/>
  <c r="Q9" i="3"/>
  <c r="L9" i="3"/>
  <c r="AA9" i="3" s="1"/>
  <c r="G9" i="3"/>
  <c r="X8" i="3"/>
  <c r="W8" i="3"/>
  <c r="V8" i="3"/>
  <c r="Z8" i="3" s="1"/>
  <c r="Q8" i="3"/>
  <c r="L8" i="3"/>
  <c r="AA8" i="3" s="1"/>
  <c r="G8" i="3"/>
  <c r="X7" i="3"/>
  <c r="W7" i="3"/>
  <c r="V7" i="3"/>
  <c r="Z7" i="3" s="1"/>
  <c r="Q7" i="3"/>
  <c r="L7" i="3"/>
  <c r="AA7" i="3" s="1"/>
  <c r="G7" i="3"/>
  <c r="X6" i="3"/>
  <c r="W6" i="3"/>
  <c r="V6" i="3"/>
  <c r="Z6" i="3" s="1"/>
  <c r="Q6" i="3"/>
  <c r="L6" i="3"/>
  <c r="AA6" i="3" s="1"/>
  <c r="G6" i="3"/>
  <c r="X5" i="3"/>
  <c r="W5" i="3"/>
  <c r="V5" i="3"/>
  <c r="Z5" i="3" s="1"/>
  <c r="Q5" i="3"/>
  <c r="L5" i="3"/>
  <c r="AA5" i="3" s="1"/>
  <c r="G5" i="3"/>
  <c r="J261" i="7"/>
  <c r="F261" i="7"/>
  <c r="E261" i="7"/>
  <c r="D261" i="7"/>
  <c r="J260" i="7"/>
  <c r="K260" i="7" s="1"/>
  <c r="I260" i="7"/>
  <c r="G260" i="7"/>
  <c r="J259" i="7"/>
  <c r="K259" i="7" s="1"/>
  <c r="I259" i="7"/>
  <c r="G259" i="7"/>
  <c r="J258" i="7"/>
  <c r="K258" i="7" s="1"/>
  <c r="I258" i="7"/>
  <c r="G258" i="7"/>
  <c r="J257" i="7"/>
  <c r="K257" i="7" s="1"/>
  <c r="I257" i="7"/>
  <c r="L257" i="7" s="1"/>
  <c r="P257" i="7" s="1"/>
  <c r="G257" i="7"/>
  <c r="J256" i="7"/>
  <c r="K256" i="7" s="1"/>
  <c r="I256" i="7"/>
  <c r="G256" i="7"/>
  <c r="J255" i="7"/>
  <c r="K255" i="7" s="1"/>
  <c r="I255" i="7"/>
  <c r="L255" i="7" s="1"/>
  <c r="P255" i="7" s="1"/>
  <c r="G255" i="7"/>
  <c r="J254" i="7"/>
  <c r="K254" i="7" s="1"/>
  <c r="I254" i="7"/>
  <c r="G254" i="7"/>
  <c r="J253" i="7"/>
  <c r="K253" i="7" s="1"/>
  <c r="I253" i="7"/>
  <c r="L253" i="7" s="1"/>
  <c r="P253" i="7" s="1"/>
  <c r="G253" i="7"/>
  <c r="J252" i="7"/>
  <c r="K252" i="7" s="1"/>
  <c r="I252" i="7"/>
  <c r="G252" i="7"/>
  <c r="J251" i="7"/>
  <c r="K251" i="7" s="1"/>
  <c r="I251" i="7"/>
  <c r="L251" i="7" s="1"/>
  <c r="P251" i="7" s="1"/>
  <c r="G251" i="7"/>
  <c r="J250" i="7"/>
  <c r="K250" i="7" s="1"/>
  <c r="I250" i="7"/>
  <c r="G250" i="7"/>
  <c r="J249" i="7"/>
  <c r="K249" i="7" s="1"/>
  <c r="I249" i="7"/>
  <c r="L249" i="7" s="1"/>
  <c r="P249" i="7" s="1"/>
  <c r="G249" i="7"/>
  <c r="J248" i="7"/>
  <c r="K248" i="7" s="1"/>
  <c r="I248" i="7"/>
  <c r="L248" i="7" s="1"/>
  <c r="P248" i="7" s="1"/>
  <c r="G248" i="7"/>
  <c r="J247" i="7"/>
  <c r="K247" i="7" s="1"/>
  <c r="I247" i="7"/>
  <c r="L247" i="7" s="1"/>
  <c r="P247" i="7" s="1"/>
  <c r="G247" i="7"/>
  <c r="J246" i="7"/>
  <c r="K246" i="7" s="1"/>
  <c r="I246" i="7"/>
  <c r="G246" i="7"/>
  <c r="J245" i="7"/>
  <c r="K245" i="7" s="1"/>
  <c r="I245" i="7"/>
  <c r="L245" i="7" s="1"/>
  <c r="P245" i="7" s="1"/>
  <c r="G245" i="7"/>
  <c r="J244" i="7"/>
  <c r="K244" i="7" s="1"/>
  <c r="I244" i="7"/>
  <c r="G244" i="7"/>
  <c r="J243" i="7"/>
  <c r="K243" i="7" s="1"/>
  <c r="I243" i="7"/>
  <c r="L243" i="7" s="1"/>
  <c r="P243" i="7" s="1"/>
  <c r="G243" i="7"/>
  <c r="J242" i="7"/>
  <c r="K242" i="7" s="1"/>
  <c r="I242" i="7"/>
  <c r="G242" i="7"/>
  <c r="J241" i="7"/>
  <c r="K241" i="7" s="1"/>
  <c r="I241" i="7"/>
  <c r="L241" i="7" s="1"/>
  <c r="P241" i="7" s="1"/>
  <c r="G241" i="7"/>
  <c r="J240" i="7"/>
  <c r="K240" i="7" s="1"/>
  <c r="I240" i="7"/>
  <c r="L240" i="7" s="1"/>
  <c r="P240" i="7" s="1"/>
  <c r="G240" i="7"/>
  <c r="J239" i="7"/>
  <c r="K239" i="7" s="1"/>
  <c r="I239" i="7"/>
  <c r="L239" i="7" s="1"/>
  <c r="P239" i="7" s="1"/>
  <c r="G239" i="7"/>
  <c r="J238" i="7"/>
  <c r="K238" i="7" s="1"/>
  <c r="I238" i="7"/>
  <c r="G238" i="7"/>
  <c r="J237" i="7"/>
  <c r="K237" i="7" s="1"/>
  <c r="I237" i="7"/>
  <c r="L237" i="7" s="1"/>
  <c r="P237" i="7" s="1"/>
  <c r="G237" i="7"/>
  <c r="J236" i="7"/>
  <c r="K236" i="7" s="1"/>
  <c r="I236" i="7"/>
  <c r="G236" i="7"/>
  <c r="J235" i="7"/>
  <c r="K235" i="7" s="1"/>
  <c r="I235" i="7"/>
  <c r="G235" i="7"/>
  <c r="J234" i="7"/>
  <c r="K234" i="7" s="1"/>
  <c r="I234" i="7"/>
  <c r="G234" i="7"/>
  <c r="J233" i="7"/>
  <c r="K233" i="7" s="1"/>
  <c r="I233" i="7"/>
  <c r="L233" i="7" s="1"/>
  <c r="P233" i="7" s="1"/>
  <c r="G233" i="7"/>
  <c r="J232" i="7"/>
  <c r="K232" i="7" s="1"/>
  <c r="I232" i="7"/>
  <c r="G232" i="7"/>
  <c r="J231" i="7"/>
  <c r="K231" i="7" s="1"/>
  <c r="I231" i="7"/>
  <c r="L231" i="7" s="1"/>
  <c r="P231" i="7" s="1"/>
  <c r="G231" i="7"/>
  <c r="J230" i="7"/>
  <c r="K230" i="7" s="1"/>
  <c r="I230" i="7"/>
  <c r="G230" i="7"/>
  <c r="J229" i="7"/>
  <c r="K229" i="7" s="1"/>
  <c r="I229" i="7"/>
  <c r="L229" i="7" s="1"/>
  <c r="P229" i="7" s="1"/>
  <c r="G229" i="7"/>
  <c r="J228" i="7"/>
  <c r="K228" i="7" s="1"/>
  <c r="I228" i="7"/>
  <c r="G228" i="7"/>
  <c r="J227" i="7"/>
  <c r="K227" i="7" s="1"/>
  <c r="I227" i="7"/>
  <c r="G227" i="7"/>
  <c r="J226" i="7"/>
  <c r="K226" i="7" s="1"/>
  <c r="I226" i="7"/>
  <c r="G226" i="7"/>
  <c r="J225" i="7"/>
  <c r="K225" i="7" s="1"/>
  <c r="I225" i="7"/>
  <c r="L225" i="7" s="1"/>
  <c r="P225" i="7" s="1"/>
  <c r="G225" i="7"/>
  <c r="J224" i="7"/>
  <c r="K224" i="7" s="1"/>
  <c r="I224" i="7"/>
  <c r="L224" i="7" s="1"/>
  <c r="P224" i="7" s="1"/>
  <c r="G224" i="7"/>
  <c r="J223" i="7"/>
  <c r="K223" i="7" s="1"/>
  <c r="I223" i="7"/>
  <c r="L223" i="7" s="1"/>
  <c r="P223" i="7" s="1"/>
  <c r="G223" i="7"/>
  <c r="J222" i="7"/>
  <c r="K222" i="7" s="1"/>
  <c r="I222" i="7"/>
  <c r="G222" i="7"/>
  <c r="J221" i="7"/>
  <c r="K221" i="7" s="1"/>
  <c r="I221" i="7"/>
  <c r="L221" i="7" s="1"/>
  <c r="P221" i="7" s="1"/>
  <c r="G221" i="7"/>
  <c r="J220" i="7"/>
  <c r="K220" i="7" s="1"/>
  <c r="I220" i="7"/>
  <c r="G220" i="7"/>
  <c r="J219" i="7"/>
  <c r="K219" i="7" s="1"/>
  <c r="I219" i="7"/>
  <c r="G219" i="7"/>
  <c r="P218" i="7"/>
  <c r="J218" i="7"/>
  <c r="K218" i="7" s="1"/>
  <c r="L218" i="7" s="1"/>
  <c r="I218" i="7"/>
  <c r="G218" i="7"/>
  <c r="J217" i="7"/>
  <c r="K217" i="7" s="1"/>
  <c r="L217" i="7" s="1"/>
  <c r="P217" i="7" s="1"/>
  <c r="I217" i="7"/>
  <c r="G217" i="7"/>
  <c r="J216" i="7"/>
  <c r="K216" i="7" s="1"/>
  <c r="I216" i="7"/>
  <c r="G216" i="7"/>
  <c r="J215" i="7"/>
  <c r="K215" i="7" s="1"/>
  <c r="L215" i="7" s="1"/>
  <c r="P215" i="7" s="1"/>
  <c r="I215" i="7"/>
  <c r="G215" i="7"/>
  <c r="J214" i="7"/>
  <c r="K214" i="7" s="1"/>
  <c r="I214" i="7"/>
  <c r="L214" i="7" s="1"/>
  <c r="P214" i="7" s="1"/>
  <c r="G214" i="7"/>
  <c r="K213" i="7"/>
  <c r="J213" i="7"/>
  <c r="I213" i="7"/>
  <c r="G213" i="7"/>
  <c r="J212" i="7"/>
  <c r="K212" i="7" s="1"/>
  <c r="L212" i="7" s="1"/>
  <c r="P212" i="7" s="1"/>
  <c r="I212" i="7"/>
  <c r="G212" i="7"/>
  <c r="J211" i="7"/>
  <c r="K211" i="7" s="1"/>
  <c r="L211" i="7" s="1"/>
  <c r="P211" i="7" s="1"/>
  <c r="I211" i="7"/>
  <c r="G211" i="7"/>
  <c r="J210" i="7"/>
  <c r="K210" i="7" s="1"/>
  <c r="L210" i="7" s="1"/>
  <c r="P210" i="7" s="1"/>
  <c r="I210" i="7"/>
  <c r="G210" i="7"/>
  <c r="L209" i="7"/>
  <c r="P209" i="7" s="1"/>
  <c r="J209" i="7"/>
  <c r="K209" i="7" s="1"/>
  <c r="I209" i="7"/>
  <c r="G209" i="7"/>
  <c r="J208" i="7"/>
  <c r="K208" i="7" s="1"/>
  <c r="L208" i="7" s="1"/>
  <c r="P208" i="7" s="1"/>
  <c r="I208" i="7"/>
  <c r="G208" i="7"/>
  <c r="J207" i="7"/>
  <c r="K207" i="7" s="1"/>
  <c r="L207" i="7" s="1"/>
  <c r="P207" i="7" s="1"/>
  <c r="I207" i="7"/>
  <c r="G207" i="7"/>
  <c r="J206" i="7"/>
  <c r="K206" i="7" s="1"/>
  <c r="I206" i="7"/>
  <c r="G206" i="7"/>
  <c r="J205" i="7"/>
  <c r="K205" i="7" s="1"/>
  <c r="L205" i="7" s="1"/>
  <c r="P205" i="7" s="1"/>
  <c r="I205" i="7"/>
  <c r="G205" i="7"/>
  <c r="J204" i="7"/>
  <c r="K204" i="7" s="1"/>
  <c r="L204" i="7" s="1"/>
  <c r="P204" i="7" s="1"/>
  <c r="I204" i="7"/>
  <c r="G204" i="7"/>
  <c r="J203" i="7"/>
  <c r="K203" i="7" s="1"/>
  <c r="L203" i="7" s="1"/>
  <c r="P203" i="7" s="1"/>
  <c r="I203" i="7"/>
  <c r="G203" i="7"/>
  <c r="J202" i="7"/>
  <c r="K202" i="7" s="1"/>
  <c r="L202" i="7" s="1"/>
  <c r="P202" i="7" s="1"/>
  <c r="I202" i="7"/>
  <c r="G202" i="7"/>
  <c r="J201" i="7"/>
  <c r="K201" i="7" s="1"/>
  <c r="L201" i="7" s="1"/>
  <c r="P201" i="7" s="1"/>
  <c r="I201" i="7"/>
  <c r="G201" i="7"/>
  <c r="J200" i="7"/>
  <c r="K200" i="7" s="1"/>
  <c r="L200" i="7" s="1"/>
  <c r="P200" i="7" s="1"/>
  <c r="I200" i="7"/>
  <c r="G200" i="7"/>
  <c r="J199" i="7"/>
  <c r="K199" i="7" s="1"/>
  <c r="L199" i="7" s="1"/>
  <c r="P199" i="7" s="1"/>
  <c r="I199" i="7"/>
  <c r="G199" i="7"/>
  <c r="J198" i="7"/>
  <c r="K198" i="7" s="1"/>
  <c r="I198" i="7"/>
  <c r="G198" i="7"/>
  <c r="J197" i="7"/>
  <c r="K197" i="7" s="1"/>
  <c r="L197" i="7" s="1"/>
  <c r="P197" i="7" s="1"/>
  <c r="I197" i="7"/>
  <c r="G197" i="7"/>
  <c r="J196" i="7"/>
  <c r="K196" i="7" s="1"/>
  <c r="I196" i="7"/>
  <c r="G196" i="7"/>
  <c r="K195" i="7"/>
  <c r="J195" i="7"/>
  <c r="I195" i="7"/>
  <c r="G195" i="7"/>
  <c r="J194" i="7"/>
  <c r="K194" i="7" s="1"/>
  <c r="L194" i="7" s="1"/>
  <c r="P194" i="7" s="1"/>
  <c r="I194" i="7"/>
  <c r="G194" i="7"/>
  <c r="J193" i="7"/>
  <c r="K193" i="7" s="1"/>
  <c r="L193" i="7" s="1"/>
  <c r="P193" i="7" s="1"/>
  <c r="I193" i="7"/>
  <c r="G193" i="7"/>
  <c r="J192" i="7"/>
  <c r="K192" i="7" s="1"/>
  <c r="L192" i="7" s="1"/>
  <c r="P192" i="7" s="1"/>
  <c r="I192" i="7"/>
  <c r="G192" i="7"/>
  <c r="L191" i="7"/>
  <c r="P191" i="7" s="1"/>
  <c r="J191" i="7"/>
  <c r="K191" i="7" s="1"/>
  <c r="I191" i="7"/>
  <c r="G191" i="7"/>
  <c r="J190" i="7"/>
  <c r="K190" i="7" s="1"/>
  <c r="L190" i="7" s="1"/>
  <c r="P190" i="7" s="1"/>
  <c r="I190" i="7"/>
  <c r="G190" i="7"/>
  <c r="J189" i="7"/>
  <c r="K189" i="7" s="1"/>
  <c r="L189" i="7" s="1"/>
  <c r="P189" i="7" s="1"/>
  <c r="I189" i="7"/>
  <c r="G189" i="7"/>
  <c r="J188" i="7"/>
  <c r="K188" i="7" s="1"/>
  <c r="I188" i="7"/>
  <c r="G188" i="7"/>
  <c r="J187" i="7"/>
  <c r="K187" i="7" s="1"/>
  <c r="L187" i="7" s="1"/>
  <c r="P187" i="7" s="1"/>
  <c r="I187" i="7"/>
  <c r="G187" i="7"/>
  <c r="J186" i="7"/>
  <c r="K186" i="7" s="1"/>
  <c r="L186" i="7" s="1"/>
  <c r="P186" i="7" s="1"/>
  <c r="I186" i="7"/>
  <c r="G186" i="7"/>
  <c r="J185" i="7"/>
  <c r="K185" i="7" s="1"/>
  <c r="L185" i="7" s="1"/>
  <c r="P185" i="7" s="1"/>
  <c r="I185" i="7"/>
  <c r="G185" i="7"/>
  <c r="J184" i="7"/>
  <c r="K184" i="7" s="1"/>
  <c r="L184" i="7" s="1"/>
  <c r="P184" i="7" s="1"/>
  <c r="I184" i="7"/>
  <c r="G184" i="7"/>
  <c r="J183" i="7"/>
  <c r="K183" i="7" s="1"/>
  <c r="I183" i="7"/>
  <c r="G183" i="7"/>
  <c r="L182" i="7"/>
  <c r="P182" i="7" s="1"/>
  <c r="J182" i="7"/>
  <c r="K182" i="7" s="1"/>
  <c r="I182" i="7"/>
  <c r="G182" i="7"/>
  <c r="J181" i="7"/>
  <c r="K181" i="7" s="1"/>
  <c r="I181" i="7"/>
  <c r="G181" i="7"/>
  <c r="J180" i="7"/>
  <c r="K180" i="7" s="1"/>
  <c r="I180" i="7"/>
  <c r="G180" i="7"/>
  <c r="J179" i="7"/>
  <c r="K179" i="7" s="1"/>
  <c r="L179" i="7" s="1"/>
  <c r="P179" i="7" s="1"/>
  <c r="I179" i="7"/>
  <c r="G179" i="7"/>
  <c r="J178" i="7"/>
  <c r="K178" i="7" s="1"/>
  <c r="I178" i="7"/>
  <c r="G178" i="7"/>
  <c r="K177" i="7"/>
  <c r="L177" i="7" s="1"/>
  <c r="P177" i="7" s="1"/>
  <c r="J177" i="7"/>
  <c r="I177" i="7"/>
  <c r="G177" i="7"/>
  <c r="J176" i="7"/>
  <c r="K176" i="7" s="1"/>
  <c r="I176" i="7"/>
  <c r="G176" i="7"/>
  <c r="J175" i="7"/>
  <c r="K175" i="7" s="1"/>
  <c r="L175" i="7" s="1"/>
  <c r="P175" i="7" s="1"/>
  <c r="I175" i="7"/>
  <c r="G175" i="7"/>
  <c r="J174" i="7"/>
  <c r="K174" i="7" s="1"/>
  <c r="I174" i="7"/>
  <c r="G174" i="7"/>
  <c r="J173" i="7"/>
  <c r="K173" i="7" s="1"/>
  <c r="I173" i="7"/>
  <c r="G173" i="7"/>
  <c r="J172" i="7"/>
  <c r="K172" i="7" s="1"/>
  <c r="I172" i="7"/>
  <c r="L172" i="7" s="1"/>
  <c r="P172" i="7" s="1"/>
  <c r="G172" i="7"/>
  <c r="J171" i="7"/>
  <c r="K171" i="7" s="1"/>
  <c r="L171" i="7" s="1"/>
  <c r="P171" i="7" s="1"/>
  <c r="I171" i="7"/>
  <c r="G171" i="7"/>
  <c r="J170" i="7"/>
  <c r="K170" i="7" s="1"/>
  <c r="I170" i="7"/>
  <c r="G170" i="7"/>
  <c r="J169" i="7"/>
  <c r="K169" i="7" s="1"/>
  <c r="I169" i="7"/>
  <c r="G169" i="7"/>
  <c r="J168" i="7"/>
  <c r="K168" i="7" s="1"/>
  <c r="L168" i="7" s="1"/>
  <c r="P168" i="7" s="1"/>
  <c r="I168" i="7"/>
  <c r="G168" i="7"/>
  <c r="P167" i="7"/>
  <c r="J167" i="7"/>
  <c r="K167" i="7" s="1"/>
  <c r="L167" i="7" s="1"/>
  <c r="I167" i="7"/>
  <c r="G167" i="7"/>
  <c r="J166" i="7"/>
  <c r="K166" i="7" s="1"/>
  <c r="L166" i="7" s="1"/>
  <c r="P166" i="7" s="1"/>
  <c r="I166" i="7"/>
  <c r="G166" i="7"/>
  <c r="K165" i="7"/>
  <c r="L165" i="7" s="1"/>
  <c r="P165" i="7" s="1"/>
  <c r="J165" i="7"/>
  <c r="I165" i="7"/>
  <c r="G165" i="7"/>
  <c r="J164" i="7"/>
  <c r="K164" i="7" s="1"/>
  <c r="I164" i="7"/>
  <c r="L164" i="7" s="1"/>
  <c r="P164" i="7" s="1"/>
  <c r="G164" i="7"/>
  <c r="J163" i="7"/>
  <c r="K163" i="7" s="1"/>
  <c r="I163" i="7"/>
  <c r="G163" i="7"/>
  <c r="K162" i="7"/>
  <c r="J162" i="7"/>
  <c r="I162" i="7"/>
  <c r="G162" i="7"/>
  <c r="J161" i="7"/>
  <c r="K161" i="7" s="1"/>
  <c r="L161" i="7" s="1"/>
  <c r="P161" i="7" s="1"/>
  <c r="I161" i="7"/>
  <c r="G161" i="7"/>
  <c r="J160" i="7"/>
  <c r="K160" i="7" s="1"/>
  <c r="L160" i="7" s="1"/>
  <c r="P160" i="7" s="1"/>
  <c r="I160" i="7"/>
  <c r="G160" i="7"/>
  <c r="K159" i="7"/>
  <c r="L159" i="7" s="1"/>
  <c r="P159" i="7" s="1"/>
  <c r="J159" i="7"/>
  <c r="I159" i="7"/>
  <c r="G159" i="7"/>
  <c r="K158" i="7"/>
  <c r="J158" i="7"/>
  <c r="I158" i="7"/>
  <c r="G158" i="7"/>
  <c r="J157" i="7"/>
  <c r="K157" i="7" s="1"/>
  <c r="L157" i="7" s="1"/>
  <c r="P157" i="7" s="1"/>
  <c r="I157" i="7"/>
  <c r="G157" i="7"/>
  <c r="J156" i="7"/>
  <c r="K156" i="7" s="1"/>
  <c r="I156" i="7"/>
  <c r="G156" i="7"/>
  <c r="J155" i="7"/>
  <c r="K155" i="7" s="1"/>
  <c r="I155" i="7"/>
  <c r="G155" i="7"/>
  <c r="J154" i="7"/>
  <c r="K154" i="7" s="1"/>
  <c r="L154" i="7" s="1"/>
  <c r="P154" i="7" s="1"/>
  <c r="I154" i="7"/>
  <c r="G154" i="7"/>
  <c r="J153" i="7"/>
  <c r="K153" i="7" s="1"/>
  <c r="L153" i="7" s="1"/>
  <c r="P153" i="7" s="1"/>
  <c r="I153" i="7"/>
  <c r="G153" i="7"/>
  <c r="J152" i="7"/>
  <c r="K152" i="7" s="1"/>
  <c r="I152" i="7"/>
  <c r="G152" i="7"/>
  <c r="J151" i="7"/>
  <c r="K151" i="7" s="1"/>
  <c r="L151" i="7" s="1"/>
  <c r="P151" i="7" s="1"/>
  <c r="I151" i="7"/>
  <c r="G151" i="7"/>
  <c r="J150" i="7"/>
  <c r="K150" i="7" s="1"/>
  <c r="I150" i="7"/>
  <c r="G150" i="7"/>
  <c r="J149" i="7"/>
  <c r="K149" i="7" s="1"/>
  <c r="L149" i="7" s="1"/>
  <c r="P149" i="7" s="1"/>
  <c r="I149" i="7"/>
  <c r="G149" i="7"/>
  <c r="J148" i="7"/>
  <c r="K148" i="7" s="1"/>
  <c r="I148" i="7"/>
  <c r="G148" i="7"/>
  <c r="L147" i="7"/>
  <c r="P147" i="7" s="1"/>
  <c r="J147" i="7"/>
  <c r="K147" i="7" s="1"/>
  <c r="I147" i="7"/>
  <c r="G147" i="7"/>
  <c r="J146" i="7"/>
  <c r="K146" i="7" s="1"/>
  <c r="L146" i="7" s="1"/>
  <c r="P146" i="7" s="1"/>
  <c r="I146" i="7"/>
  <c r="G146" i="7"/>
  <c r="J145" i="7"/>
  <c r="K145" i="7" s="1"/>
  <c r="L145" i="7" s="1"/>
  <c r="P145" i="7" s="1"/>
  <c r="I145" i="7"/>
  <c r="G145" i="7"/>
  <c r="J144" i="7"/>
  <c r="K144" i="7" s="1"/>
  <c r="L144" i="7" s="1"/>
  <c r="P144" i="7" s="1"/>
  <c r="I144" i="7"/>
  <c r="G144" i="7"/>
  <c r="J143" i="7"/>
  <c r="K143" i="7" s="1"/>
  <c r="I143" i="7"/>
  <c r="G143" i="7"/>
  <c r="J142" i="7"/>
  <c r="K142" i="7" s="1"/>
  <c r="I142" i="7"/>
  <c r="L142" i="7" s="1"/>
  <c r="P142" i="7" s="1"/>
  <c r="G142" i="7"/>
  <c r="K141" i="7"/>
  <c r="J141" i="7"/>
  <c r="I141" i="7"/>
  <c r="G141" i="7"/>
  <c r="K140" i="7"/>
  <c r="J140" i="7"/>
  <c r="I140" i="7"/>
  <c r="G140" i="7"/>
  <c r="K139" i="7"/>
  <c r="J139" i="7"/>
  <c r="I139" i="7"/>
  <c r="G139" i="7"/>
  <c r="J138" i="7"/>
  <c r="K138" i="7" s="1"/>
  <c r="L138" i="7" s="1"/>
  <c r="P138" i="7" s="1"/>
  <c r="I138" i="7"/>
  <c r="G138" i="7"/>
  <c r="P137" i="7"/>
  <c r="J137" i="7"/>
  <c r="K137" i="7" s="1"/>
  <c r="L137" i="7" s="1"/>
  <c r="I137" i="7"/>
  <c r="G137" i="7"/>
  <c r="J136" i="7"/>
  <c r="K136" i="7" s="1"/>
  <c r="L136" i="7" s="1"/>
  <c r="P136" i="7" s="1"/>
  <c r="I136" i="7"/>
  <c r="G136" i="7"/>
  <c r="K135" i="7"/>
  <c r="L135" i="7" s="1"/>
  <c r="P135" i="7" s="1"/>
  <c r="J135" i="7"/>
  <c r="I135" i="7"/>
  <c r="G135" i="7"/>
  <c r="J134" i="7"/>
  <c r="K134" i="7" s="1"/>
  <c r="L134" i="7" s="1"/>
  <c r="P134" i="7" s="1"/>
  <c r="I134" i="7"/>
  <c r="G134" i="7"/>
  <c r="J133" i="7"/>
  <c r="K133" i="7" s="1"/>
  <c r="I133" i="7"/>
  <c r="G133" i="7"/>
  <c r="J132" i="7"/>
  <c r="K132" i="7" s="1"/>
  <c r="L132" i="7" s="1"/>
  <c r="P132" i="7" s="1"/>
  <c r="I132" i="7"/>
  <c r="G132" i="7"/>
  <c r="J131" i="7"/>
  <c r="K131" i="7" s="1"/>
  <c r="I131" i="7"/>
  <c r="G131" i="7"/>
  <c r="J130" i="7"/>
  <c r="K130" i="7" s="1"/>
  <c r="L130" i="7" s="1"/>
  <c r="P130" i="7" s="1"/>
  <c r="I130" i="7"/>
  <c r="G130" i="7"/>
  <c r="J129" i="7"/>
  <c r="K129" i="7" s="1"/>
  <c r="I129" i="7"/>
  <c r="G129" i="7"/>
  <c r="J128" i="7"/>
  <c r="K128" i="7" s="1"/>
  <c r="L128" i="7" s="1"/>
  <c r="P128" i="7" s="1"/>
  <c r="I128" i="7"/>
  <c r="G128" i="7"/>
  <c r="J127" i="7"/>
  <c r="K127" i="7" s="1"/>
  <c r="I127" i="7"/>
  <c r="G127" i="7"/>
  <c r="K126" i="7"/>
  <c r="L126" i="7" s="1"/>
  <c r="P126" i="7" s="1"/>
  <c r="J126" i="7"/>
  <c r="I126" i="7"/>
  <c r="G126" i="7"/>
  <c r="J125" i="7"/>
  <c r="K125" i="7" s="1"/>
  <c r="L125" i="7" s="1"/>
  <c r="P125" i="7" s="1"/>
  <c r="I125" i="7"/>
  <c r="G125" i="7"/>
  <c r="J124" i="7"/>
  <c r="K124" i="7" s="1"/>
  <c r="I124" i="7"/>
  <c r="G124" i="7"/>
  <c r="K123" i="7"/>
  <c r="J123" i="7"/>
  <c r="I123" i="7"/>
  <c r="G123" i="7"/>
  <c r="J122" i="7"/>
  <c r="K122" i="7" s="1"/>
  <c r="L122" i="7" s="1"/>
  <c r="P122" i="7" s="1"/>
  <c r="I122" i="7"/>
  <c r="G122" i="7"/>
  <c r="J121" i="7"/>
  <c r="K121" i="7" s="1"/>
  <c r="L121" i="7" s="1"/>
  <c r="P121" i="7" s="1"/>
  <c r="I121" i="7"/>
  <c r="G121" i="7"/>
  <c r="J120" i="7"/>
  <c r="K120" i="7" s="1"/>
  <c r="L120" i="7" s="1"/>
  <c r="P120" i="7" s="1"/>
  <c r="I120" i="7"/>
  <c r="G120" i="7"/>
  <c r="J119" i="7"/>
  <c r="K119" i="7" s="1"/>
  <c r="L119" i="7" s="1"/>
  <c r="P119" i="7" s="1"/>
  <c r="I119" i="7"/>
  <c r="G119" i="7"/>
  <c r="J118" i="7"/>
  <c r="K118" i="7" s="1"/>
  <c r="I118" i="7"/>
  <c r="G118" i="7"/>
  <c r="K117" i="7"/>
  <c r="J117" i="7"/>
  <c r="I117" i="7"/>
  <c r="G117" i="7"/>
  <c r="J116" i="7"/>
  <c r="K116" i="7" s="1"/>
  <c r="L116" i="7" s="1"/>
  <c r="P116" i="7" s="1"/>
  <c r="I116" i="7"/>
  <c r="G116" i="7"/>
  <c r="J115" i="7"/>
  <c r="K115" i="7" s="1"/>
  <c r="L115" i="7" s="1"/>
  <c r="P115" i="7" s="1"/>
  <c r="I115" i="7"/>
  <c r="G115" i="7"/>
  <c r="K114" i="7"/>
  <c r="L114" i="7" s="1"/>
  <c r="P114" i="7" s="1"/>
  <c r="J114" i="7"/>
  <c r="I114" i="7"/>
  <c r="G114" i="7"/>
  <c r="K113" i="7"/>
  <c r="L113" i="7" s="1"/>
  <c r="P113" i="7" s="1"/>
  <c r="J113" i="7"/>
  <c r="I113" i="7"/>
  <c r="G113" i="7"/>
  <c r="J112" i="7"/>
  <c r="K112" i="7" s="1"/>
  <c r="I112" i="7"/>
  <c r="G112" i="7"/>
  <c r="K111" i="7"/>
  <c r="L111" i="7" s="1"/>
  <c r="P111" i="7" s="1"/>
  <c r="J111" i="7"/>
  <c r="I111" i="7"/>
  <c r="G111" i="7"/>
  <c r="J110" i="7"/>
  <c r="K110" i="7" s="1"/>
  <c r="L110" i="7" s="1"/>
  <c r="P110" i="7" s="1"/>
  <c r="I110" i="7"/>
  <c r="G110" i="7"/>
  <c r="J109" i="7"/>
  <c r="K109" i="7" s="1"/>
  <c r="I109" i="7"/>
  <c r="G109" i="7"/>
  <c r="J108" i="7"/>
  <c r="K108" i="7" s="1"/>
  <c r="L108" i="7" s="1"/>
  <c r="P108" i="7" s="1"/>
  <c r="I108" i="7"/>
  <c r="G108" i="7"/>
  <c r="J107" i="7"/>
  <c r="K107" i="7" s="1"/>
  <c r="I107" i="7"/>
  <c r="G107" i="7"/>
  <c r="J106" i="7"/>
  <c r="K106" i="7" s="1"/>
  <c r="L106" i="7" s="1"/>
  <c r="P106" i="7" s="1"/>
  <c r="I106" i="7"/>
  <c r="G106" i="7"/>
  <c r="K105" i="7"/>
  <c r="J105" i="7"/>
  <c r="I105" i="7"/>
  <c r="L105" i="7" s="1"/>
  <c r="P105" i="7" s="1"/>
  <c r="G105" i="7"/>
  <c r="J104" i="7"/>
  <c r="K104" i="7" s="1"/>
  <c r="L104" i="7" s="1"/>
  <c r="P104" i="7" s="1"/>
  <c r="I104" i="7"/>
  <c r="G104" i="7"/>
  <c r="J103" i="7"/>
  <c r="K103" i="7" s="1"/>
  <c r="I103" i="7"/>
  <c r="G103" i="7"/>
  <c r="J102" i="7"/>
  <c r="K102" i="7" s="1"/>
  <c r="L102" i="7" s="1"/>
  <c r="P102" i="7" s="1"/>
  <c r="I102" i="7"/>
  <c r="G102" i="7"/>
  <c r="J101" i="7"/>
  <c r="K101" i="7" s="1"/>
  <c r="L101" i="7" s="1"/>
  <c r="P101" i="7" s="1"/>
  <c r="I101" i="7"/>
  <c r="G101" i="7"/>
  <c r="J100" i="7"/>
  <c r="K100" i="7" s="1"/>
  <c r="I100" i="7"/>
  <c r="G100" i="7"/>
  <c r="K99" i="7"/>
  <c r="J99" i="7"/>
  <c r="I99" i="7"/>
  <c r="G99" i="7"/>
  <c r="J98" i="7"/>
  <c r="K98" i="7" s="1"/>
  <c r="L98" i="7" s="1"/>
  <c r="P98" i="7" s="1"/>
  <c r="I98" i="7"/>
  <c r="G98" i="7"/>
  <c r="L97" i="7"/>
  <c r="P97" i="7" s="1"/>
  <c r="K97" i="7"/>
  <c r="J97" i="7"/>
  <c r="I97" i="7"/>
  <c r="G97" i="7"/>
  <c r="J96" i="7"/>
  <c r="K96" i="7" s="1"/>
  <c r="L96" i="7" s="1"/>
  <c r="P96" i="7" s="1"/>
  <c r="I96" i="7"/>
  <c r="G96" i="7"/>
  <c r="K95" i="7"/>
  <c r="L95" i="7" s="1"/>
  <c r="P95" i="7" s="1"/>
  <c r="J95" i="7"/>
  <c r="I95" i="7"/>
  <c r="G95" i="7"/>
  <c r="J94" i="7"/>
  <c r="K94" i="7" s="1"/>
  <c r="I94" i="7"/>
  <c r="G94" i="7"/>
  <c r="J93" i="7"/>
  <c r="K93" i="7" s="1"/>
  <c r="I93" i="7"/>
  <c r="G93" i="7"/>
  <c r="J92" i="7"/>
  <c r="K92" i="7" s="1"/>
  <c r="I92" i="7"/>
  <c r="L92" i="7" s="1"/>
  <c r="P92" i="7" s="1"/>
  <c r="G92" i="7"/>
  <c r="J91" i="7"/>
  <c r="K91" i="7" s="1"/>
  <c r="I91" i="7"/>
  <c r="G91" i="7"/>
  <c r="J90" i="7"/>
  <c r="K90" i="7" s="1"/>
  <c r="I90" i="7"/>
  <c r="G90" i="7"/>
  <c r="J89" i="7"/>
  <c r="K89" i="7" s="1"/>
  <c r="I89" i="7"/>
  <c r="G89" i="7"/>
  <c r="J88" i="7"/>
  <c r="K88" i="7" s="1"/>
  <c r="I88" i="7"/>
  <c r="L88" i="7" s="1"/>
  <c r="P88" i="7" s="1"/>
  <c r="G88" i="7"/>
  <c r="J87" i="7"/>
  <c r="K87" i="7" s="1"/>
  <c r="I87" i="7"/>
  <c r="G87" i="7"/>
  <c r="J86" i="7"/>
  <c r="K86" i="7" s="1"/>
  <c r="I86" i="7"/>
  <c r="L86" i="7" s="1"/>
  <c r="P86" i="7" s="1"/>
  <c r="G86" i="7"/>
  <c r="J85" i="7"/>
  <c r="K85" i="7" s="1"/>
  <c r="I85" i="7"/>
  <c r="L85" i="7" s="1"/>
  <c r="P85" i="7" s="1"/>
  <c r="G85" i="7"/>
  <c r="J84" i="7"/>
  <c r="K84" i="7" s="1"/>
  <c r="I84" i="7"/>
  <c r="G84" i="7"/>
  <c r="J83" i="7"/>
  <c r="K83" i="7" s="1"/>
  <c r="I83" i="7"/>
  <c r="G83" i="7"/>
  <c r="J82" i="7"/>
  <c r="K82" i="7" s="1"/>
  <c r="I82" i="7"/>
  <c r="G82" i="7"/>
  <c r="J81" i="7"/>
  <c r="K81" i="7" s="1"/>
  <c r="I81" i="7"/>
  <c r="G81" i="7"/>
  <c r="J80" i="7"/>
  <c r="K80" i="7" s="1"/>
  <c r="I80" i="7"/>
  <c r="L80" i="7" s="1"/>
  <c r="P80" i="7" s="1"/>
  <c r="G80" i="7"/>
  <c r="J79" i="7"/>
  <c r="K79" i="7" s="1"/>
  <c r="I79" i="7"/>
  <c r="G79" i="7"/>
  <c r="J78" i="7"/>
  <c r="K78" i="7" s="1"/>
  <c r="I78" i="7"/>
  <c r="G78" i="7"/>
  <c r="J77" i="7"/>
  <c r="K77" i="7" s="1"/>
  <c r="I77" i="7"/>
  <c r="L77" i="7" s="1"/>
  <c r="P77" i="7" s="1"/>
  <c r="G77" i="7"/>
  <c r="J76" i="7"/>
  <c r="K76" i="7" s="1"/>
  <c r="I76" i="7"/>
  <c r="L76" i="7" s="1"/>
  <c r="P76" i="7" s="1"/>
  <c r="G76" i="7"/>
  <c r="J75" i="7"/>
  <c r="K75" i="7" s="1"/>
  <c r="I75" i="7"/>
  <c r="G75" i="7"/>
  <c r="J74" i="7"/>
  <c r="K74" i="7" s="1"/>
  <c r="I74" i="7"/>
  <c r="G74" i="7"/>
  <c r="J73" i="7"/>
  <c r="K73" i="7" s="1"/>
  <c r="I73" i="7"/>
  <c r="G73" i="7"/>
  <c r="J72" i="7"/>
  <c r="K72" i="7" s="1"/>
  <c r="I72" i="7"/>
  <c r="G72" i="7"/>
  <c r="J71" i="7"/>
  <c r="K71" i="7" s="1"/>
  <c r="I71" i="7"/>
  <c r="G71" i="7"/>
  <c r="J70" i="7"/>
  <c r="K70" i="7" s="1"/>
  <c r="I70" i="7"/>
  <c r="L70" i="7" s="1"/>
  <c r="P70" i="7" s="1"/>
  <c r="G70" i="7"/>
  <c r="J69" i="7"/>
  <c r="K69" i="7" s="1"/>
  <c r="I69" i="7"/>
  <c r="G69" i="7"/>
  <c r="J68" i="7"/>
  <c r="K68" i="7" s="1"/>
  <c r="I68" i="7"/>
  <c r="L68" i="7" s="1"/>
  <c r="P68" i="7" s="1"/>
  <c r="G68" i="7"/>
  <c r="J67" i="7"/>
  <c r="K67" i="7" s="1"/>
  <c r="I67" i="7"/>
  <c r="G67" i="7"/>
  <c r="J66" i="7"/>
  <c r="K66" i="7" s="1"/>
  <c r="I66" i="7"/>
  <c r="G66" i="7"/>
  <c r="J65" i="7"/>
  <c r="K65" i="7" s="1"/>
  <c r="I65" i="7"/>
  <c r="G65" i="7"/>
  <c r="J64" i="7"/>
  <c r="K64" i="7" s="1"/>
  <c r="I64" i="7"/>
  <c r="L64" i="7" s="1"/>
  <c r="P64" i="7" s="1"/>
  <c r="G64" i="7"/>
  <c r="J63" i="7"/>
  <c r="K63" i="7" s="1"/>
  <c r="I63" i="7"/>
  <c r="G63" i="7"/>
  <c r="J62" i="7"/>
  <c r="K62" i="7" s="1"/>
  <c r="I62" i="7"/>
  <c r="L62" i="7" s="1"/>
  <c r="P62" i="7" s="1"/>
  <c r="G62" i="7"/>
  <c r="J61" i="7"/>
  <c r="K61" i="7" s="1"/>
  <c r="I61" i="7"/>
  <c r="L61" i="7" s="1"/>
  <c r="P61" i="7" s="1"/>
  <c r="G61" i="7"/>
  <c r="J60" i="7"/>
  <c r="K60" i="7" s="1"/>
  <c r="I60" i="7"/>
  <c r="G60" i="7"/>
  <c r="J59" i="7"/>
  <c r="K59" i="7" s="1"/>
  <c r="I59" i="7"/>
  <c r="G59" i="7"/>
  <c r="J58" i="7"/>
  <c r="K58" i="7" s="1"/>
  <c r="I58" i="7"/>
  <c r="G58" i="7"/>
  <c r="J57" i="7"/>
  <c r="K57" i="7" s="1"/>
  <c r="I57" i="7"/>
  <c r="G57" i="7"/>
  <c r="J56" i="7"/>
  <c r="K56" i="7" s="1"/>
  <c r="I56" i="7"/>
  <c r="L56" i="7" s="1"/>
  <c r="P56" i="7" s="1"/>
  <c r="G56" i="7"/>
  <c r="J55" i="7"/>
  <c r="K55" i="7" s="1"/>
  <c r="I55" i="7"/>
  <c r="G55" i="7"/>
  <c r="J54" i="7"/>
  <c r="K54" i="7" s="1"/>
  <c r="I54" i="7"/>
  <c r="G54" i="7"/>
  <c r="J53" i="7"/>
  <c r="K53" i="7" s="1"/>
  <c r="I53" i="7"/>
  <c r="L53" i="7" s="1"/>
  <c r="P53" i="7" s="1"/>
  <c r="G53" i="7"/>
  <c r="J52" i="7"/>
  <c r="K52" i="7" s="1"/>
  <c r="I52" i="7"/>
  <c r="L52" i="7" s="1"/>
  <c r="P52" i="7" s="1"/>
  <c r="G52" i="7"/>
  <c r="J51" i="7"/>
  <c r="K51" i="7" s="1"/>
  <c r="I51" i="7"/>
  <c r="G51" i="7"/>
  <c r="J50" i="7"/>
  <c r="K50" i="7" s="1"/>
  <c r="I50" i="7"/>
  <c r="G50" i="7"/>
  <c r="J49" i="7"/>
  <c r="K49" i="7" s="1"/>
  <c r="I49" i="7"/>
  <c r="G49" i="7"/>
  <c r="J48" i="7"/>
  <c r="K48" i="7" s="1"/>
  <c r="I48" i="7"/>
  <c r="G48" i="7"/>
  <c r="J47" i="7"/>
  <c r="K47" i="7" s="1"/>
  <c r="I47" i="7"/>
  <c r="G47" i="7"/>
  <c r="J46" i="7"/>
  <c r="K46" i="7" s="1"/>
  <c r="I46" i="7"/>
  <c r="L46" i="7" s="1"/>
  <c r="P46" i="7" s="1"/>
  <c r="G46" i="7"/>
  <c r="J45" i="7"/>
  <c r="K45" i="7" s="1"/>
  <c r="I45" i="7"/>
  <c r="G45" i="7"/>
  <c r="J44" i="7"/>
  <c r="K44" i="7" s="1"/>
  <c r="I44" i="7"/>
  <c r="L44" i="7" s="1"/>
  <c r="P44" i="7" s="1"/>
  <c r="G44" i="7"/>
  <c r="J43" i="7"/>
  <c r="K43" i="7" s="1"/>
  <c r="I43" i="7"/>
  <c r="G43" i="7"/>
  <c r="J42" i="7"/>
  <c r="K42" i="7" s="1"/>
  <c r="I42" i="7"/>
  <c r="G42" i="7"/>
  <c r="J41" i="7"/>
  <c r="K41" i="7" s="1"/>
  <c r="I41" i="7"/>
  <c r="G41" i="7"/>
  <c r="J40" i="7"/>
  <c r="K40" i="7" s="1"/>
  <c r="I40" i="7"/>
  <c r="L40" i="7" s="1"/>
  <c r="P40" i="7" s="1"/>
  <c r="G40" i="7"/>
  <c r="J39" i="7"/>
  <c r="K39" i="7" s="1"/>
  <c r="I39" i="7"/>
  <c r="G39" i="7"/>
  <c r="J38" i="7"/>
  <c r="K38" i="7" s="1"/>
  <c r="I38" i="7"/>
  <c r="L38" i="7" s="1"/>
  <c r="P38" i="7" s="1"/>
  <c r="G38" i="7"/>
  <c r="J37" i="7"/>
  <c r="K37" i="7" s="1"/>
  <c r="I37" i="7"/>
  <c r="L37" i="7" s="1"/>
  <c r="P37" i="7" s="1"/>
  <c r="G37" i="7"/>
  <c r="J36" i="7"/>
  <c r="K36" i="7" s="1"/>
  <c r="I36" i="7"/>
  <c r="G36" i="7"/>
  <c r="J35" i="7"/>
  <c r="K35" i="7" s="1"/>
  <c r="I35" i="7"/>
  <c r="G35" i="7"/>
  <c r="J34" i="7"/>
  <c r="K34" i="7" s="1"/>
  <c r="I34" i="7"/>
  <c r="G34" i="7"/>
  <c r="J33" i="7"/>
  <c r="K33" i="7" s="1"/>
  <c r="I33" i="7"/>
  <c r="G33" i="7"/>
  <c r="J32" i="7"/>
  <c r="K32" i="7" s="1"/>
  <c r="I32" i="7"/>
  <c r="L32" i="7" s="1"/>
  <c r="P32" i="7" s="1"/>
  <c r="G32" i="7"/>
  <c r="J31" i="7"/>
  <c r="K31" i="7" s="1"/>
  <c r="I31" i="7"/>
  <c r="G31" i="7"/>
  <c r="J30" i="7"/>
  <c r="K30" i="7" s="1"/>
  <c r="I30" i="7"/>
  <c r="G30" i="7"/>
  <c r="J29" i="7"/>
  <c r="K29" i="7" s="1"/>
  <c r="I29" i="7"/>
  <c r="L29" i="7" s="1"/>
  <c r="P29" i="7" s="1"/>
  <c r="G29" i="7"/>
  <c r="J28" i="7"/>
  <c r="K28" i="7" s="1"/>
  <c r="I28" i="7"/>
  <c r="L28" i="7" s="1"/>
  <c r="P28" i="7" s="1"/>
  <c r="G28" i="7"/>
  <c r="J27" i="7"/>
  <c r="K27" i="7" s="1"/>
  <c r="I27" i="7"/>
  <c r="G27" i="7"/>
  <c r="J26" i="7"/>
  <c r="K26" i="7" s="1"/>
  <c r="I26" i="7"/>
  <c r="G26" i="7"/>
  <c r="J25" i="7"/>
  <c r="K25" i="7" s="1"/>
  <c r="I25" i="7"/>
  <c r="G25" i="7"/>
  <c r="J24" i="7"/>
  <c r="K24" i="7" s="1"/>
  <c r="I24" i="7"/>
  <c r="G24" i="7"/>
  <c r="J23" i="7"/>
  <c r="K23" i="7" s="1"/>
  <c r="I23" i="7"/>
  <c r="G23" i="7"/>
  <c r="J22" i="7"/>
  <c r="K22" i="7" s="1"/>
  <c r="I22" i="7"/>
  <c r="L22" i="7" s="1"/>
  <c r="P22" i="7" s="1"/>
  <c r="G22" i="7"/>
  <c r="J21" i="7"/>
  <c r="K21" i="7" s="1"/>
  <c r="I21" i="7"/>
  <c r="G21" i="7"/>
  <c r="J20" i="7"/>
  <c r="K20" i="7" s="1"/>
  <c r="I20" i="7"/>
  <c r="L20" i="7" s="1"/>
  <c r="P20" i="7" s="1"/>
  <c r="G20" i="7"/>
  <c r="J19" i="7"/>
  <c r="K19" i="7" s="1"/>
  <c r="I19" i="7"/>
  <c r="G19" i="7"/>
  <c r="J18" i="7"/>
  <c r="K18" i="7" s="1"/>
  <c r="I18" i="7"/>
  <c r="G18" i="7"/>
  <c r="J17" i="7"/>
  <c r="K17" i="7" s="1"/>
  <c r="I17" i="7"/>
  <c r="G17" i="7"/>
  <c r="J16" i="7"/>
  <c r="K16" i="7" s="1"/>
  <c r="I16" i="7"/>
  <c r="G16" i="7"/>
  <c r="J15" i="7"/>
  <c r="K15" i="7" s="1"/>
  <c r="I15" i="7"/>
  <c r="G15" i="7"/>
  <c r="J14" i="7"/>
  <c r="K14" i="7" s="1"/>
  <c r="I14" i="7"/>
  <c r="L14" i="7" s="1"/>
  <c r="P14" i="7" s="1"/>
  <c r="G14" i="7"/>
  <c r="J13" i="7"/>
  <c r="K13" i="7" s="1"/>
  <c r="I13" i="7"/>
  <c r="G13" i="7"/>
  <c r="J12" i="7"/>
  <c r="K12" i="7" s="1"/>
  <c r="I12" i="7"/>
  <c r="G12" i="7"/>
  <c r="J11" i="7"/>
  <c r="K11" i="7" s="1"/>
  <c r="I11" i="7"/>
  <c r="G11" i="7"/>
  <c r="J10" i="7"/>
  <c r="K10" i="7" s="1"/>
  <c r="I10" i="7"/>
  <c r="G10" i="7"/>
  <c r="J9" i="7"/>
  <c r="K9" i="7" s="1"/>
  <c r="I9" i="7"/>
  <c r="G9" i="7"/>
  <c r="J8" i="7"/>
  <c r="K8" i="7" s="1"/>
  <c r="I8" i="7"/>
  <c r="L8" i="7" s="1"/>
  <c r="P8" i="7" s="1"/>
  <c r="G8" i="7"/>
  <c r="J7" i="7"/>
  <c r="K7" i="7" s="1"/>
  <c r="I7" i="7"/>
  <c r="G7" i="7"/>
  <c r="J6" i="7"/>
  <c r="K6" i="7" s="1"/>
  <c r="I6" i="7"/>
  <c r="G6" i="7"/>
  <c r="J5" i="7"/>
  <c r="K5" i="7" s="1"/>
  <c r="I5" i="7"/>
  <c r="G5" i="7"/>
  <c r="E261" i="5"/>
  <c r="D261" i="5"/>
  <c r="C261" i="5"/>
  <c r="G260" i="5"/>
  <c r="J260" i="5" s="1"/>
  <c r="G259" i="5"/>
  <c r="J259" i="5" s="1"/>
  <c r="J258" i="5"/>
  <c r="G258" i="5"/>
  <c r="G257" i="5"/>
  <c r="J257" i="5" s="1"/>
  <c r="G256" i="5"/>
  <c r="J256" i="5" s="1"/>
  <c r="G255" i="5"/>
  <c r="J255" i="5" s="1"/>
  <c r="G254" i="5"/>
  <c r="J254" i="5" s="1"/>
  <c r="G253" i="5"/>
  <c r="J253" i="5" s="1"/>
  <c r="G252" i="5"/>
  <c r="J252" i="5" s="1"/>
  <c r="G251" i="5"/>
  <c r="J251" i="5" s="1"/>
  <c r="G250" i="5"/>
  <c r="J250" i="5" s="1"/>
  <c r="J249" i="5"/>
  <c r="G249" i="5"/>
  <c r="G248" i="5"/>
  <c r="J248" i="5" s="1"/>
  <c r="G247" i="5"/>
  <c r="J247" i="5" s="1"/>
  <c r="G246" i="5"/>
  <c r="J246" i="5" s="1"/>
  <c r="G245" i="5"/>
  <c r="J245" i="5" s="1"/>
  <c r="G244" i="5"/>
  <c r="J244" i="5" s="1"/>
  <c r="G243" i="5"/>
  <c r="J243" i="5" s="1"/>
  <c r="G242" i="5"/>
  <c r="J242" i="5" s="1"/>
  <c r="G241" i="5"/>
  <c r="J241" i="5" s="1"/>
  <c r="J240" i="5"/>
  <c r="G240" i="5"/>
  <c r="G239" i="5"/>
  <c r="J239" i="5" s="1"/>
  <c r="G238" i="5"/>
  <c r="J238" i="5" s="1"/>
  <c r="J237" i="5"/>
  <c r="G237" i="5"/>
  <c r="G236" i="5"/>
  <c r="J236" i="5" s="1"/>
  <c r="G235" i="5"/>
  <c r="J235" i="5" s="1"/>
  <c r="G234" i="5"/>
  <c r="J234" i="5" s="1"/>
  <c r="G233" i="5"/>
  <c r="J233" i="5" s="1"/>
  <c r="G232" i="5"/>
  <c r="J232" i="5" s="1"/>
  <c r="G231" i="5"/>
  <c r="J231" i="5" s="1"/>
  <c r="G230" i="5"/>
  <c r="J230" i="5" s="1"/>
  <c r="G229" i="5"/>
  <c r="J229" i="5" s="1"/>
  <c r="G228" i="5"/>
  <c r="J228" i="5" s="1"/>
  <c r="G227" i="5"/>
  <c r="J227" i="5" s="1"/>
  <c r="G226" i="5"/>
  <c r="J226" i="5" s="1"/>
  <c r="G225" i="5"/>
  <c r="J225" i="5" s="1"/>
  <c r="G224" i="5"/>
  <c r="J224" i="5" s="1"/>
  <c r="G223" i="5"/>
  <c r="J223" i="5" s="1"/>
  <c r="J222" i="5"/>
  <c r="G222" i="5"/>
  <c r="G221" i="5"/>
  <c r="J221" i="5" s="1"/>
  <c r="G220" i="5"/>
  <c r="J220" i="5" s="1"/>
  <c r="G219" i="5"/>
  <c r="J219" i="5" s="1"/>
  <c r="G218" i="5"/>
  <c r="J218" i="5" s="1"/>
  <c r="G217" i="5"/>
  <c r="J217" i="5" s="1"/>
  <c r="G216" i="5"/>
  <c r="J216" i="5" s="1"/>
  <c r="G215" i="5"/>
  <c r="J215" i="5" s="1"/>
  <c r="G214" i="5"/>
  <c r="J214" i="5" s="1"/>
  <c r="J213" i="5"/>
  <c r="G213" i="5"/>
  <c r="G212" i="5"/>
  <c r="J212" i="5" s="1"/>
  <c r="G211" i="5"/>
  <c r="J211" i="5" s="1"/>
  <c r="G210" i="5"/>
  <c r="J210" i="5" s="1"/>
  <c r="G209" i="5"/>
  <c r="J209" i="5" s="1"/>
  <c r="G208" i="5"/>
  <c r="J208" i="5" s="1"/>
  <c r="G207" i="5"/>
  <c r="J207" i="5" s="1"/>
  <c r="G206" i="5"/>
  <c r="J206" i="5" s="1"/>
  <c r="G205" i="5"/>
  <c r="J205" i="5" s="1"/>
  <c r="G204" i="5"/>
  <c r="J204" i="5" s="1"/>
  <c r="G203" i="5"/>
  <c r="J203" i="5" s="1"/>
  <c r="G202" i="5"/>
  <c r="J202" i="5" s="1"/>
  <c r="J201" i="5"/>
  <c r="G201" i="5"/>
  <c r="G200" i="5"/>
  <c r="J200" i="5" s="1"/>
  <c r="G199" i="5"/>
  <c r="J199" i="5" s="1"/>
  <c r="G198" i="5"/>
  <c r="J198" i="5" s="1"/>
  <c r="G197" i="5"/>
  <c r="J197" i="5" s="1"/>
  <c r="G196" i="5"/>
  <c r="J196" i="5" s="1"/>
  <c r="J195" i="5"/>
  <c r="G195" i="5"/>
  <c r="G194" i="5"/>
  <c r="J194" i="5" s="1"/>
  <c r="G193" i="5"/>
  <c r="J193" i="5" s="1"/>
  <c r="G192" i="5"/>
  <c r="J192" i="5" s="1"/>
  <c r="G191" i="5"/>
  <c r="J191" i="5" s="1"/>
  <c r="G190" i="5"/>
  <c r="J190" i="5" s="1"/>
  <c r="J189" i="5"/>
  <c r="G189" i="5"/>
  <c r="J188" i="5"/>
  <c r="G188" i="5"/>
  <c r="G187" i="5"/>
  <c r="J187" i="5" s="1"/>
  <c r="G186" i="5"/>
  <c r="J186" i="5" s="1"/>
  <c r="G185" i="5"/>
  <c r="J185" i="5" s="1"/>
  <c r="J184" i="5"/>
  <c r="G184" i="5"/>
  <c r="J183" i="5"/>
  <c r="G183" i="5"/>
  <c r="G182" i="5"/>
  <c r="J182" i="5" s="1"/>
  <c r="G181" i="5"/>
  <c r="J181" i="5" s="1"/>
  <c r="G180" i="5"/>
  <c r="J180" i="5" s="1"/>
  <c r="J179" i="5"/>
  <c r="G179" i="5"/>
  <c r="G178" i="5"/>
  <c r="J178" i="5" s="1"/>
  <c r="G177" i="5"/>
  <c r="J177" i="5" s="1"/>
  <c r="G176" i="5"/>
  <c r="J176" i="5" s="1"/>
  <c r="G175" i="5"/>
  <c r="J175" i="5" s="1"/>
  <c r="G174" i="5"/>
  <c r="J174" i="5" s="1"/>
  <c r="G173" i="5"/>
  <c r="J173" i="5" s="1"/>
  <c r="G172" i="5"/>
  <c r="J172" i="5" s="1"/>
  <c r="J171" i="5"/>
  <c r="G171" i="5"/>
  <c r="G170" i="5"/>
  <c r="J170" i="5" s="1"/>
  <c r="G169" i="5"/>
  <c r="J169" i="5" s="1"/>
  <c r="G168" i="5"/>
  <c r="J168" i="5" s="1"/>
  <c r="J167" i="5"/>
  <c r="G167" i="5"/>
  <c r="G166" i="5"/>
  <c r="J166" i="5" s="1"/>
  <c r="J165" i="5"/>
  <c r="G165" i="5"/>
  <c r="G164" i="5"/>
  <c r="J164" i="5" s="1"/>
  <c r="G163" i="5"/>
  <c r="J163" i="5" s="1"/>
  <c r="J162" i="5"/>
  <c r="G162" i="5"/>
  <c r="J161" i="5"/>
  <c r="G161" i="5"/>
  <c r="G160" i="5"/>
  <c r="J160" i="5" s="1"/>
  <c r="G159" i="5"/>
  <c r="J159" i="5" s="1"/>
  <c r="G158" i="5"/>
  <c r="J158" i="5" s="1"/>
  <c r="G157" i="5"/>
  <c r="J157" i="5" s="1"/>
  <c r="G156" i="5"/>
  <c r="J156" i="5" s="1"/>
  <c r="J155" i="5"/>
  <c r="G155" i="5"/>
  <c r="G154" i="5"/>
  <c r="J154" i="5" s="1"/>
  <c r="G153" i="5"/>
  <c r="J153" i="5" s="1"/>
  <c r="G152" i="5"/>
  <c r="J152" i="5" s="1"/>
  <c r="G151" i="5"/>
  <c r="J151" i="5" s="1"/>
  <c r="G150" i="5"/>
  <c r="J150" i="5" s="1"/>
  <c r="G149" i="5"/>
  <c r="J149" i="5" s="1"/>
  <c r="G148" i="5"/>
  <c r="J148" i="5" s="1"/>
  <c r="G147" i="5"/>
  <c r="J147" i="5" s="1"/>
  <c r="G146" i="5"/>
  <c r="J146" i="5" s="1"/>
  <c r="G145" i="5"/>
  <c r="J145" i="5" s="1"/>
  <c r="G144" i="5"/>
  <c r="J144" i="5" s="1"/>
  <c r="G143" i="5"/>
  <c r="J143" i="5" s="1"/>
  <c r="J142" i="5"/>
  <c r="G142" i="5"/>
  <c r="G141" i="5"/>
  <c r="J141" i="5" s="1"/>
  <c r="G140" i="5"/>
  <c r="J140" i="5" s="1"/>
  <c r="G139" i="5"/>
  <c r="J139" i="5" s="1"/>
  <c r="G138" i="5"/>
  <c r="J138" i="5" s="1"/>
  <c r="J137" i="5"/>
  <c r="G137" i="5"/>
  <c r="J136" i="5"/>
  <c r="G136" i="5"/>
  <c r="G135" i="5"/>
  <c r="J135" i="5" s="1"/>
  <c r="G134" i="5"/>
  <c r="J134" i="5" s="1"/>
  <c r="G133" i="5"/>
  <c r="J133" i="5" s="1"/>
  <c r="G132" i="5"/>
  <c r="J132" i="5" s="1"/>
  <c r="G131" i="5"/>
  <c r="J131" i="5" s="1"/>
  <c r="J130" i="5"/>
  <c r="G130" i="5"/>
  <c r="G129" i="5"/>
  <c r="J129" i="5" s="1"/>
  <c r="G128" i="5"/>
  <c r="J128" i="5" s="1"/>
  <c r="G127" i="5"/>
  <c r="J127" i="5" s="1"/>
  <c r="G126" i="5"/>
  <c r="J126" i="5" s="1"/>
  <c r="G125" i="5"/>
  <c r="J125" i="5" s="1"/>
  <c r="G124" i="5"/>
  <c r="J124" i="5" s="1"/>
  <c r="G123" i="5"/>
  <c r="J123" i="5" s="1"/>
  <c r="G122" i="5"/>
  <c r="J122" i="5" s="1"/>
  <c r="G121" i="5"/>
  <c r="J121" i="5" s="1"/>
  <c r="G120" i="5"/>
  <c r="J120" i="5" s="1"/>
  <c r="J119" i="5"/>
  <c r="G119" i="5"/>
  <c r="J118" i="5"/>
  <c r="G118" i="5"/>
  <c r="G117" i="5"/>
  <c r="J117" i="5" s="1"/>
  <c r="G116" i="5"/>
  <c r="J116" i="5" s="1"/>
  <c r="G115" i="5"/>
  <c r="J115" i="5" s="1"/>
  <c r="G114" i="5"/>
  <c r="J114" i="5" s="1"/>
  <c r="J113" i="5"/>
  <c r="G113" i="5"/>
  <c r="G112" i="5"/>
  <c r="J112" i="5" s="1"/>
  <c r="G111" i="5"/>
  <c r="J111" i="5" s="1"/>
  <c r="G110" i="5"/>
  <c r="J110" i="5" s="1"/>
  <c r="J109" i="5"/>
  <c r="G109" i="5"/>
  <c r="G108" i="5"/>
  <c r="J108" i="5" s="1"/>
  <c r="G107" i="5"/>
  <c r="J107" i="5" s="1"/>
  <c r="G106" i="5"/>
  <c r="J106" i="5" s="1"/>
  <c r="G105" i="5"/>
  <c r="J105" i="5" s="1"/>
  <c r="G104" i="5"/>
  <c r="J104" i="5" s="1"/>
  <c r="G103" i="5"/>
  <c r="J103" i="5" s="1"/>
  <c r="G102" i="5"/>
  <c r="J102" i="5" s="1"/>
  <c r="J101" i="5"/>
  <c r="G101" i="5"/>
  <c r="G100" i="5"/>
  <c r="J100" i="5" s="1"/>
  <c r="G99" i="5"/>
  <c r="J99" i="5" s="1"/>
  <c r="G98" i="5"/>
  <c r="J98" i="5" s="1"/>
  <c r="J97" i="5"/>
  <c r="G97" i="5"/>
  <c r="G96" i="5"/>
  <c r="J96" i="5" s="1"/>
  <c r="G95" i="5"/>
  <c r="J95" i="5" s="1"/>
  <c r="G94" i="5"/>
  <c r="J94" i="5" s="1"/>
  <c r="G93" i="5"/>
  <c r="J93" i="5" s="1"/>
  <c r="G92" i="5"/>
  <c r="J92" i="5" s="1"/>
  <c r="G91" i="5"/>
  <c r="J91" i="5" s="1"/>
  <c r="G90" i="5"/>
  <c r="J90" i="5" s="1"/>
  <c r="G89" i="5"/>
  <c r="J89" i="5" s="1"/>
  <c r="J88" i="5"/>
  <c r="G88" i="5"/>
  <c r="G87" i="5"/>
  <c r="J87" i="5" s="1"/>
  <c r="G86" i="5"/>
  <c r="J86" i="5" s="1"/>
  <c r="G85" i="5"/>
  <c r="J85" i="5" s="1"/>
  <c r="G84" i="5"/>
  <c r="J84" i="5" s="1"/>
  <c r="G83" i="5"/>
  <c r="J83" i="5" s="1"/>
  <c r="G82" i="5"/>
  <c r="J82" i="5" s="1"/>
  <c r="G81" i="5"/>
  <c r="J81" i="5" s="1"/>
  <c r="G80" i="5"/>
  <c r="J80" i="5" s="1"/>
  <c r="G79" i="5"/>
  <c r="J79" i="5" s="1"/>
  <c r="G78" i="5"/>
  <c r="J78" i="5" s="1"/>
  <c r="J77" i="5"/>
  <c r="G77" i="5"/>
  <c r="J76" i="5"/>
  <c r="G76" i="5"/>
  <c r="G75" i="5"/>
  <c r="J75" i="5" s="1"/>
  <c r="G74" i="5"/>
  <c r="J74" i="5" s="1"/>
  <c r="J73" i="5"/>
  <c r="G73" i="5"/>
  <c r="G72" i="5"/>
  <c r="J72" i="5" s="1"/>
  <c r="G71" i="5"/>
  <c r="J71" i="5" s="1"/>
  <c r="G70" i="5"/>
  <c r="J70" i="5" s="1"/>
  <c r="G69" i="5"/>
  <c r="J69" i="5" s="1"/>
  <c r="G68" i="5"/>
  <c r="J68" i="5" s="1"/>
  <c r="G67" i="5"/>
  <c r="J67" i="5" s="1"/>
  <c r="G66" i="5"/>
  <c r="J66" i="5" s="1"/>
  <c r="J65" i="5"/>
  <c r="G65" i="5"/>
  <c r="G64" i="5"/>
  <c r="J64" i="5" s="1"/>
  <c r="G63" i="5"/>
  <c r="J63" i="5" s="1"/>
  <c r="G62" i="5"/>
  <c r="J62" i="5" s="1"/>
  <c r="J61" i="5"/>
  <c r="G61" i="5"/>
  <c r="G60" i="5"/>
  <c r="J60" i="5" s="1"/>
  <c r="G59" i="5"/>
  <c r="J59" i="5" s="1"/>
  <c r="G58" i="5"/>
  <c r="J58" i="5" s="1"/>
  <c r="G57" i="5"/>
  <c r="J57" i="5" s="1"/>
  <c r="G56" i="5"/>
  <c r="J56" i="5" s="1"/>
  <c r="G55" i="5"/>
  <c r="J55" i="5" s="1"/>
  <c r="J54" i="5"/>
  <c r="G54" i="5"/>
  <c r="G53" i="5"/>
  <c r="J53" i="5" s="1"/>
  <c r="G52" i="5"/>
  <c r="J52" i="5" s="1"/>
  <c r="G51" i="5"/>
  <c r="J51" i="5" s="1"/>
  <c r="G50" i="5"/>
  <c r="J50" i="5" s="1"/>
  <c r="G49" i="5"/>
  <c r="J49" i="5" s="1"/>
  <c r="J48" i="5"/>
  <c r="G48" i="5"/>
  <c r="G47" i="5"/>
  <c r="J47" i="5" s="1"/>
  <c r="G46" i="5"/>
  <c r="J46" i="5" s="1"/>
  <c r="J45" i="5"/>
  <c r="G45" i="5"/>
  <c r="G44" i="5"/>
  <c r="J44" i="5" s="1"/>
  <c r="J43" i="5"/>
  <c r="G43" i="5"/>
  <c r="G42" i="5"/>
  <c r="J42" i="5" s="1"/>
  <c r="G41" i="5"/>
  <c r="J41" i="5" s="1"/>
  <c r="G40" i="5"/>
  <c r="J40" i="5" s="1"/>
  <c r="J39" i="5"/>
  <c r="G39" i="5"/>
  <c r="G38" i="5"/>
  <c r="J38" i="5" s="1"/>
  <c r="G37" i="5"/>
  <c r="J37" i="5" s="1"/>
  <c r="G36" i="5"/>
  <c r="J36" i="5" s="1"/>
  <c r="G35" i="5"/>
  <c r="J35" i="5" s="1"/>
  <c r="G34" i="5"/>
  <c r="J34" i="5" s="1"/>
  <c r="J33" i="5"/>
  <c r="G33" i="5"/>
  <c r="G32" i="5"/>
  <c r="J32" i="5" s="1"/>
  <c r="G31" i="5"/>
  <c r="J31" i="5" s="1"/>
  <c r="G30" i="5"/>
  <c r="J30" i="5" s="1"/>
  <c r="G29" i="5"/>
  <c r="J29" i="5" s="1"/>
  <c r="J28" i="5"/>
  <c r="G28" i="5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J21" i="5"/>
  <c r="G21" i="5"/>
  <c r="G20" i="5"/>
  <c r="J20" i="5" s="1"/>
  <c r="G19" i="5"/>
  <c r="J19" i="5" s="1"/>
  <c r="G18" i="5"/>
  <c r="J18" i="5" s="1"/>
  <c r="G17" i="5"/>
  <c r="J17" i="5" s="1"/>
  <c r="G16" i="5"/>
  <c r="J16" i="5" s="1"/>
  <c r="J15" i="5"/>
  <c r="G15" i="5"/>
  <c r="G14" i="5"/>
  <c r="J14" i="5" s="1"/>
  <c r="G13" i="5"/>
  <c r="J13" i="5" s="1"/>
  <c r="G12" i="5"/>
  <c r="J12" i="5" s="1"/>
  <c r="G11" i="5"/>
  <c r="J11" i="5" s="1"/>
  <c r="G10" i="5"/>
  <c r="J10" i="5" s="1"/>
  <c r="G9" i="5"/>
  <c r="J9" i="5" s="1"/>
  <c r="G8" i="5"/>
  <c r="J8" i="5" s="1"/>
  <c r="G7" i="5"/>
  <c r="J7" i="5" s="1"/>
  <c r="J6" i="5"/>
  <c r="G6" i="5"/>
  <c r="G5" i="5"/>
  <c r="J5" i="5" s="1"/>
  <c r="L117" i="7" l="1"/>
  <c r="P117" i="7" s="1"/>
  <c r="L127" i="7"/>
  <c r="P127" i="7" s="1"/>
  <c r="L148" i="7"/>
  <c r="P148" i="7" s="1"/>
  <c r="L176" i="7"/>
  <c r="P176" i="7" s="1"/>
  <c r="L181" i="7"/>
  <c r="P181" i="7" s="1"/>
  <c r="R24" i="3"/>
  <c r="AB24" i="3"/>
  <c r="AD44" i="3"/>
  <c r="AA46" i="3"/>
  <c r="AD168" i="3"/>
  <c r="L129" i="7"/>
  <c r="P129" i="7" s="1"/>
  <c r="R35" i="3"/>
  <c r="Z35" i="3"/>
  <c r="L178" i="7"/>
  <c r="P178" i="7" s="1"/>
  <c r="Z39" i="3"/>
  <c r="AD39" i="3" s="1"/>
  <c r="AD47" i="3"/>
  <c r="L131" i="7"/>
  <c r="P131" i="7" s="1"/>
  <c r="R58" i="3"/>
  <c r="AA58" i="3"/>
  <c r="L10" i="7"/>
  <c r="P10" i="7" s="1"/>
  <c r="L26" i="7"/>
  <c r="P26" i="7" s="1"/>
  <c r="L50" i="7"/>
  <c r="P50" i="7" s="1"/>
  <c r="L58" i="7"/>
  <c r="P58" i="7" s="1"/>
  <c r="L74" i="7"/>
  <c r="P74" i="7" s="1"/>
  <c r="L82" i="7"/>
  <c r="P82" i="7" s="1"/>
  <c r="L99" i="7"/>
  <c r="P99" i="7" s="1"/>
  <c r="L109" i="7"/>
  <c r="P109" i="7" s="1"/>
  <c r="L139" i="7"/>
  <c r="L141" i="7"/>
  <c r="P141" i="7" s="1"/>
  <c r="AB29" i="3"/>
  <c r="AD29" i="3" s="1"/>
  <c r="Z55" i="3"/>
  <c r="AD55" i="3" s="1"/>
  <c r="Z109" i="3"/>
  <c r="AD109" i="3" s="1"/>
  <c r="L183" i="7"/>
  <c r="P183" i="7" s="1"/>
  <c r="L5" i="7"/>
  <c r="P5" i="7" s="1"/>
  <c r="L13" i="7"/>
  <c r="P13" i="7" s="1"/>
  <c r="AD5" i="3"/>
  <c r="AD13" i="3"/>
  <c r="AA38" i="3"/>
  <c r="AD49" i="3"/>
  <c r="AD60" i="3"/>
  <c r="AA61" i="3"/>
  <c r="AD61" i="3" s="1"/>
  <c r="R61" i="3"/>
  <c r="L133" i="7"/>
  <c r="P133" i="7" s="1"/>
  <c r="L170" i="7"/>
  <c r="P170" i="7" s="1"/>
  <c r="Z31" i="3"/>
  <c r="AD31" i="3" s="1"/>
  <c r="L123" i="7"/>
  <c r="P123" i="7" s="1"/>
  <c r="L140" i="7"/>
  <c r="P140" i="7" s="1"/>
  <c r="L158" i="7"/>
  <c r="P158" i="7" s="1"/>
  <c r="L162" i="7"/>
  <c r="P162" i="7" s="1"/>
  <c r="L195" i="7"/>
  <c r="P195" i="7" s="1"/>
  <c r="L213" i="7"/>
  <c r="P213" i="7" s="1"/>
  <c r="R126" i="3"/>
  <c r="R130" i="3"/>
  <c r="R138" i="3"/>
  <c r="L17" i="7"/>
  <c r="P17" i="7" s="1"/>
  <c r="L41" i="7"/>
  <c r="P41" i="7" s="1"/>
  <c r="L49" i="7"/>
  <c r="P49" i="7" s="1"/>
  <c r="L65" i="7"/>
  <c r="P65" i="7" s="1"/>
  <c r="L73" i="7"/>
  <c r="P73" i="7" s="1"/>
  <c r="L89" i="7"/>
  <c r="P89" i="7" s="1"/>
  <c r="L94" i="7"/>
  <c r="P94" i="7" s="1"/>
  <c r="L103" i="7"/>
  <c r="P103" i="7" s="1"/>
  <c r="L112" i="7"/>
  <c r="P112" i="7" s="1"/>
  <c r="L152" i="7"/>
  <c r="P152" i="7" s="1"/>
  <c r="L198" i="7"/>
  <c r="P198" i="7" s="1"/>
  <c r="L220" i="7"/>
  <c r="P220" i="7" s="1"/>
  <c r="L228" i="7"/>
  <c r="P228" i="7" s="1"/>
  <c r="L244" i="7"/>
  <c r="P244" i="7" s="1"/>
  <c r="L252" i="7"/>
  <c r="P252" i="7" s="1"/>
  <c r="L260" i="7"/>
  <c r="P260" i="7" s="1"/>
  <c r="R5" i="3"/>
  <c r="R6" i="3"/>
  <c r="R7" i="3"/>
  <c r="R8" i="3"/>
  <c r="R9" i="3"/>
  <c r="R10" i="3"/>
  <c r="R11" i="3"/>
  <c r="R12" i="3"/>
  <c r="R13" i="3"/>
  <c r="R14" i="3"/>
  <c r="R15" i="3"/>
  <c r="R23" i="3"/>
  <c r="R31" i="3"/>
  <c r="R39" i="3"/>
  <c r="R49" i="3"/>
  <c r="R52" i="3"/>
  <c r="R101" i="3"/>
  <c r="R167" i="3"/>
  <c r="AD177" i="3"/>
  <c r="R212" i="3"/>
  <c r="L23" i="7"/>
  <c r="P23" i="7" s="1"/>
  <c r="L31" i="7"/>
  <c r="P31" i="7" s="1"/>
  <c r="L47" i="7"/>
  <c r="P47" i="7" s="1"/>
  <c r="L55" i="7"/>
  <c r="P55" i="7" s="1"/>
  <c r="L71" i="7"/>
  <c r="P71" i="7" s="1"/>
  <c r="L79" i="7"/>
  <c r="P79" i="7" s="1"/>
  <c r="L124" i="7"/>
  <c r="P124" i="7" s="1"/>
  <c r="L143" i="7"/>
  <c r="P143" i="7" s="1"/>
  <c r="L150" i="7"/>
  <c r="P150" i="7" s="1"/>
  <c r="L155" i="7"/>
  <c r="P155" i="7" s="1"/>
  <c r="L163" i="7"/>
  <c r="P163" i="7" s="1"/>
  <c r="L169" i="7"/>
  <c r="P169" i="7" s="1"/>
  <c r="L173" i="7"/>
  <c r="P173" i="7" s="1"/>
  <c r="L180" i="7"/>
  <c r="P180" i="7" s="1"/>
  <c r="L196" i="7"/>
  <c r="P196" i="7" s="1"/>
  <c r="L216" i="7"/>
  <c r="P216" i="7" s="1"/>
  <c r="L234" i="7"/>
  <c r="P234" i="7" s="1"/>
  <c r="L242" i="7"/>
  <c r="P242" i="7" s="1"/>
  <c r="L250" i="7"/>
  <c r="P250" i="7" s="1"/>
  <c r="L258" i="7"/>
  <c r="P258" i="7" s="1"/>
  <c r="R17" i="3"/>
  <c r="R33" i="3"/>
  <c r="R41" i="3"/>
  <c r="R57" i="3"/>
  <c r="R59" i="3"/>
  <c r="R60" i="3"/>
  <c r="AA109" i="3"/>
  <c r="R113" i="3"/>
  <c r="Z113" i="3"/>
  <c r="AA120" i="3"/>
  <c r="AD120" i="3" s="1"/>
  <c r="R120" i="3"/>
  <c r="Z187" i="3"/>
  <c r="AB205" i="3"/>
  <c r="AB209" i="3"/>
  <c r="AA213" i="3"/>
  <c r="R18" i="3"/>
  <c r="AB36" i="3"/>
  <c r="R42" i="3"/>
  <c r="AA45" i="3"/>
  <c r="AD45" i="3" s="1"/>
  <c r="AA102" i="3"/>
  <c r="AD110" i="3"/>
  <c r="AA115" i="3"/>
  <c r="AB199" i="3"/>
  <c r="L256" i="7"/>
  <c r="P256" i="7" s="1"/>
  <c r="R19" i="3"/>
  <c r="R27" i="3"/>
  <c r="R43" i="3"/>
  <c r="AB44" i="3"/>
  <c r="R98" i="3"/>
  <c r="AB100" i="3"/>
  <c r="AA101" i="3"/>
  <c r="AB106" i="3"/>
  <c r="AB113" i="3"/>
  <c r="Z117" i="3"/>
  <c r="Z118" i="3"/>
  <c r="AA145" i="3"/>
  <c r="AA170" i="3"/>
  <c r="Z174" i="3"/>
  <c r="AA189" i="3"/>
  <c r="AD189" i="3" s="1"/>
  <c r="Z190" i="3"/>
  <c r="AB196" i="3"/>
  <c r="Z219" i="3"/>
  <c r="AD219" i="3" s="1"/>
  <c r="Z229" i="3"/>
  <c r="Z233" i="3"/>
  <c r="Z237" i="3"/>
  <c r="Z241" i="3"/>
  <c r="Z245" i="3"/>
  <c r="Z249" i="3"/>
  <c r="Z253" i="3"/>
  <c r="Z257" i="3"/>
  <c r="L259" i="7"/>
  <c r="P259" i="7" s="1"/>
  <c r="AB5" i="3"/>
  <c r="AB6" i="3"/>
  <c r="AD6" i="3" s="1"/>
  <c r="AB7" i="3"/>
  <c r="AD7" i="3" s="1"/>
  <c r="AB8" i="3"/>
  <c r="AD8" i="3" s="1"/>
  <c r="AB9" i="3"/>
  <c r="AD9" i="3" s="1"/>
  <c r="AB10" i="3"/>
  <c r="AD10" i="3" s="1"/>
  <c r="AB11" i="3"/>
  <c r="AD11" i="3" s="1"/>
  <c r="AB12" i="3"/>
  <c r="AD12" i="3" s="1"/>
  <c r="AB13" i="3"/>
  <c r="AB14" i="3"/>
  <c r="AD14" i="3" s="1"/>
  <c r="AB28" i="3"/>
  <c r="AD28" i="3" s="1"/>
  <c r="AB30" i="3"/>
  <c r="AD30" i="3" s="1"/>
  <c r="AB45" i="3"/>
  <c r="Z51" i="3"/>
  <c r="AA107" i="3"/>
  <c r="AD107" i="3" s="1"/>
  <c r="AA117" i="3"/>
  <c r="R123" i="3"/>
  <c r="R127" i="3"/>
  <c r="R135" i="3"/>
  <c r="AB160" i="3"/>
  <c r="R188" i="3"/>
  <c r="R205" i="3"/>
  <c r="AA225" i="3"/>
  <c r="AB227" i="3"/>
  <c r="AB231" i="3"/>
  <c r="AB235" i="3"/>
  <c r="AB239" i="3"/>
  <c r="AB243" i="3"/>
  <c r="AB247" i="3"/>
  <c r="AB251" i="3"/>
  <c r="AB255" i="3"/>
  <c r="AB259" i="3"/>
  <c r="L11" i="7"/>
  <c r="P11" i="7" s="1"/>
  <c r="L19" i="7"/>
  <c r="P19" i="7" s="1"/>
  <c r="L35" i="7"/>
  <c r="P35" i="7" s="1"/>
  <c r="L59" i="7"/>
  <c r="P59" i="7" s="1"/>
  <c r="L67" i="7"/>
  <c r="P67" i="7" s="1"/>
  <c r="L83" i="7"/>
  <c r="P83" i="7" s="1"/>
  <c r="L91" i="7"/>
  <c r="P91" i="7" s="1"/>
  <c r="L100" i="7"/>
  <c r="P100" i="7" s="1"/>
  <c r="L107" i="7"/>
  <c r="P107" i="7" s="1"/>
  <c r="L118" i="7"/>
  <c r="P118" i="7" s="1"/>
  <c r="L156" i="7"/>
  <c r="P156" i="7" s="1"/>
  <c r="L174" i="7"/>
  <c r="P174" i="7" s="1"/>
  <c r="L188" i="7"/>
  <c r="P188" i="7" s="1"/>
  <c r="L206" i="7"/>
  <c r="P206" i="7" s="1"/>
  <c r="L219" i="7"/>
  <c r="P219" i="7" s="1"/>
  <c r="L222" i="7"/>
  <c r="P222" i="7" s="1"/>
  <c r="L230" i="7"/>
  <c r="P230" i="7" s="1"/>
  <c r="L238" i="7"/>
  <c r="P238" i="7" s="1"/>
  <c r="L246" i="7"/>
  <c r="P246" i="7" s="1"/>
  <c r="L254" i="7"/>
  <c r="P254" i="7" s="1"/>
  <c r="AB15" i="3"/>
  <c r="AD15" i="3" s="1"/>
  <c r="R21" i="3"/>
  <c r="R37" i="3"/>
  <c r="AB39" i="3"/>
  <c r="AB46" i="3"/>
  <c r="AD46" i="3" s="1"/>
  <c r="R50" i="3"/>
  <c r="AD54" i="3"/>
  <c r="R55" i="3"/>
  <c r="AD58" i="3"/>
  <c r="AB98" i="3"/>
  <c r="Z101" i="3"/>
  <c r="AB105" i="3"/>
  <c r="AB111" i="3"/>
  <c r="AA113" i="3"/>
  <c r="R116" i="3"/>
  <c r="Z116" i="3"/>
  <c r="AD116" i="3" s="1"/>
  <c r="AA149" i="3"/>
  <c r="AB174" i="3"/>
  <c r="AD183" i="3"/>
  <c r="AD186" i="3"/>
  <c r="AA192" i="3"/>
  <c r="AB193" i="3"/>
  <c r="AB195" i="3"/>
  <c r="AD197" i="3"/>
  <c r="AA214" i="3"/>
  <c r="AB222" i="3"/>
  <c r="R224" i="3"/>
  <c r="AB48" i="3"/>
  <c r="AD48" i="3" s="1"/>
  <c r="AB56" i="3"/>
  <c r="AD56" i="3" s="1"/>
  <c r="AA98" i="3"/>
  <c r="AD98" i="3" s="1"/>
  <c r="AA106" i="3"/>
  <c r="AD106" i="3" s="1"/>
  <c r="R110" i="3"/>
  <c r="AA114" i="3"/>
  <c r="AD114" i="3" s="1"/>
  <c r="AB155" i="3"/>
  <c r="AB172" i="3"/>
  <c r="AB192" i="3"/>
  <c r="Z193" i="3"/>
  <c r="AB202" i="3"/>
  <c r="AB214" i="3"/>
  <c r="R216" i="3"/>
  <c r="AB225" i="3"/>
  <c r="Z235" i="3"/>
  <c r="Z239" i="3"/>
  <c r="Z243" i="3"/>
  <c r="Z247" i="3"/>
  <c r="Z251" i="3"/>
  <c r="Z255" i="3"/>
  <c r="AD255" i="3" s="1"/>
  <c r="Z259" i="3"/>
  <c r="W261" i="3"/>
  <c r="AA142" i="3"/>
  <c r="AB143" i="3"/>
  <c r="AB153" i="3"/>
  <c r="AB166" i="3"/>
  <c r="R170" i="3"/>
  <c r="AB171" i="3"/>
  <c r="AD171" i="3" s="1"/>
  <c r="Z172" i="3"/>
  <c r="AA180" i="3"/>
  <c r="AD180" i="3" s="1"/>
  <c r="R185" i="3"/>
  <c r="AB187" i="3"/>
  <c r="R196" i="3"/>
  <c r="AA198" i="3"/>
  <c r="AB201" i="3"/>
  <c r="Z203" i="3"/>
  <c r="AD203" i="3" s="1"/>
  <c r="AA206" i="3"/>
  <c r="AB208" i="3"/>
  <c r="AA210" i="3"/>
  <c r="AB218" i="3"/>
  <c r="AB220" i="3"/>
  <c r="AA222" i="3"/>
  <c r="AB224" i="3"/>
  <c r="AB229" i="3"/>
  <c r="AB233" i="3"/>
  <c r="AB237" i="3"/>
  <c r="AB241" i="3"/>
  <c r="AB245" i="3"/>
  <c r="AB249" i="3"/>
  <c r="AB253" i="3"/>
  <c r="AB257" i="3"/>
  <c r="AB51" i="3"/>
  <c r="AB59" i="3"/>
  <c r="AD59" i="3" s="1"/>
  <c r="AB101" i="3"/>
  <c r="AA103" i="3"/>
  <c r="R107" i="3"/>
  <c r="AB109" i="3"/>
  <c r="AA111" i="3"/>
  <c r="AB117" i="3"/>
  <c r="R118" i="3"/>
  <c r="AB119" i="3"/>
  <c r="R124" i="3"/>
  <c r="AB125" i="3"/>
  <c r="AB129" i="3"/>
  <c r="R132" i="3"/>
  <c r="AB133" i="3"/>
  <c r="R136" i="3"/>
  <c r="AB137" i="3"/>
  <c r="Z142" i="3"/>
  <c r="AD142" i="3" s="1"/>
  <c r="AA146" i="3"/>
  <c r="AA151" i="3"/>
  <c r="AB152" i="3"/>
  <c r="AB170" i="3"/>
  <c r="AA174" i="3"/>
  <c r="AB175" i="3"/>
  <c r="Z181" i="3"/>
  <c r="AB185" i="3"/>
  <c r="R194" i="3"/>
  <c r="AA195" i="3"/>
  <c r="R198" i="3"/>
  <c r="AA202" i="3"/>
  <c r="AA204" i="3"/>
  <c r="Z213" i="3"/>
  <c r="AD213" i="3" s="1"/>
  <c r="AB217" i="3"/>
  <c r="AA221" i="3"/>
  <c r="AB223" i="3"/>
  <c r="AA226" i="3"/>
  <c r="AB228" i="3"/>
  <c r="AB232" i="3"/>
  <c r="AD19" i="3"/>
  <c r="AD18" i="3"/>
  <c r="AD24" i="3"/>
  <c r="R25" i="3"/>
  <c r="AD17" i="3"/>
  <c r="AB19" i="3"/>
  <c r="AD23" i="3"/>
  <c r="AB31" i="3"/>
  <c r="AD35" i="3"/>
  <c r="AB37" i="3"/>
  <c r="AD37" i="3" s="1"/>
  <c r="AD41" i="3"/>
  <c r="AB43" i="3"/>
  <c r="AD43" i="3" s="1"/>
  <c r="R103" i="3"/>
  <c r="AD103" i="3"/>
  <c r="R109" i="3"/>
  <c r="R115" i="3"/>
  <c r="AD115" i="3"/>
  <c r="Z126" i="3"/>
  <c r="AD126" i="3" s="1"/>
  <c r="AD16" i="3"/>
  <c r="AD22" i="3"/>
  <c r="AD34" i="3"/>
  <c r="AD40" i="3"/>
  <c r="AB64" i="3"/>
  <c r="AD64" i="3" s="1"/>
  <c r="R64" i="3"/>
  <c r="AB67" i="3"/>
  <c r="R67" i="3"/>
  <c r="AB70" i="3"/>
  <c r="R70" i="3"/>
  <c r="AD71" i="3"/>
  <c r="AB73" i="3"/>
  <c r="AD73" i="3" s="1"/>
  <c r="R73" i="3"/>
  <c r="AB76" i="3"/>
  <c r="R76" i="3"/>
  <c r="AB79" i="3"/>
  <c r="R79" i="3"/>
  <c r="AB82" i="3"/>
  <c r="AD82" i="3" s="1"/>
  <c r="R82" i="3"/>
  <c r="AB85" i="3"/>
  <c r="AD85" i="3" s="1"/>
  <c r="R85" i="3"/>
  <c r="AB88" i="3"/>
  <c r="R88" i="3"/>
  <c r="AB91" i="3"/>
  <c r="R91" i="3"/>
  <c r="AB94" i="3"/>
  <c r="R94" i="3"/>
  <c r="AB97" i="3"/>
  <c r="R97" i="3"/>
  <c r="R119" i="3"/>
  <c r="AA119" i="3"/>
  <c r="AD119" i="3" s="1"/>
  <c r="Z129" i="3"/>
  <c r="AD129" i="3" s="1"/>
  <c r="R16" i="3"/>
  <c r="AD21" i="3"/>
  <c r="R22" i="3"/>
  <c r="AD27" i="3"/>
  <c r="R28" i="3"/>
  <c r="AD33" i="3"/>
  <c r="R34" i="3"/>
  <c r="R40" i="3"/>
  <c r="R99" i="3"/>
  <c r="AD99" i="3"/>
  <c r="R105" i="3"/>
  <c r="AD105" i="3"/>
  <c r="R111" i="3"/>
  <c r="AD111" i="3"/>
  <c r="Z132" i="3"/>
  <c r="AD20" i="3"/>
  <c r="AD26" i="3"/>
  <c r="AD32" i="3"/>
  <c r="AD38" i="3"/>
  <c r="AB62" i="3"/>
  <c r="AD62" i="3" s="1"/>
  <c r="R62" i="3"/>
  <c r="AB65" i="3"/>
  <c r="AD65" i="3" s="1"/>
  <c r="R65" i="3"/>
  <c r="AB68" i="3"/>
  <c r="AD68" i="3" s="1"/>
  <c r="R68" i="3"/>
  <c r="AB71" i="3"/>
  <c r="R71" i="3"/>
  <c r="AB74" i="3"/>
  <c r="AD74" i="3" s="1"/>
  <c r="R74" i="3"/>
  <c r="AB77" i="3"/>
  <c r="AD77" i="3" s="1"/>
  <c r="R77" i="3"/>
  <c r="AB80" i="3"/>
  <c r="AD80" i="3" s="1"/>
  <c r="R80" i="3"/>
  <c r="AB83" i="3"/>
  <c r="AD83" i="3" s="1"/>
  <c r="R83" i="3"/>
  <c r="AB86" i="3"/>
  <c r="AD86" i="3" s="1"/>
  <c r="R86" i="3"/>
  <c r="AB89" i="3"/>
  <c r="AD89" i="3" s="1"/>
  <c r="R89" i="3"/>
  <c r="AB92" i="3"/>
  <c r="AD92" i="3" s="1"/>
  <c r="R92" i="3"/>
  <c r="AB95" i="3"/>
  <c r="AD95" i="3" s="1"/>
  <c r="R95" i="3"/>
  <c r="R100" i="3"/>
  <c r="AD100" i="3"/>
  <c r="R106" i="3"/>
  <c r="R112" i="3"/>
  <c r="AD112" i="3"/>
  <c r="Z135" i="3"/>
  <c r="AD25" i="3"/>
  <c r="AD36" i="3"/>
  <c r="AD42" i="3"/>
  <c r="AB63" i="3"/>
  <c r="AD63" i="3" s="1"/>
  <c r="R63" i="3"/>
  <c r="AB66" i="3"/>
  <c r="AD66" i="3" s="1"/>
  <c r="R66" i="3"/>
  <c r="AD67" i="3"/>
  <c r="AB69" i="3"/>
  <c r="AD69" i="3" s="1"/>
  <c r="R69" i="3"/>
  <c r="AD70" i="3"/>
  <c r="AB72" i="3"/>
  <c r="AD72" i="3" s="1"/>
  <c r="R72" i="3"/>
  <c r="AB75" i="3"/>
  <c r="AD75" i="3" s="1"/>
  <c r="R75" i="3"/>
  <c r="AD76" i="3"/>
  <c r="AB78" i="3"/>
  <c r="AD78" i="3" s="1"/>
  <c r="R78" i="3"/>
  <c r="AD79" i="3"/>
  <c r="AB81" i="3"/>
  <c r="AD81" i="3" s="1"/>
  <c r="R81" i="3"/>
  <c r="AB84" i="3"/>
  <c r="AD84" i="3" s="1"/>
  <c r="R84" i="3"/>
  <c r="AB87" i="3"/>
  <c r="AD87" i="3" s="1"/>
  <c r="R87" i="3"/>
  <c r="AD88" i="3"/>
  <c r="AB90" i="3"/>
  <c r="AD90" i="3" s="1"/>
  <c r="R90" i="3"/>
  <c r="AD91" i="3"/>
  <c r="AB93" i="3"/>
  <c r="AD93" i="3" s="1"/>
  <c r="R93" i="3"/>
  <c r="AD94" i="3"/>
  <c r="AB96" i="3"/>
  <c r="AD96" i="3" s="1"/>
  <c r="R96" i="3"/>
  <c r="AD97" i="3"/>
  <c r="R102" i="3"/>
  <c r="AD102" i="3"/>
  <c r="R108" i="3"/>
  <c r="AD108" i="3"/>
  <c r="R114" i="3"/>
  <c r="Z123" i="3"/>
  <c r="AA123" i="3"/>
  <c r="AA126" i="3"/>
  <c r="AA129" i="3"/>
  <c r="AA132" i="3"/>
  <c r="AA135" i="3"/>
  <c r="AA138" i="3"/>
  <c r="R149" i="3"/>
  <c r="Z149" i="3"/>
  <c r="R161" i="3"/>
  <c r="Z161" i="3"/>
  <c r="Z176" i="3"/>
  <c r="AD181" i="3"/>
  <c r="AA201" i="3"/>
  <c r="Z210" i="3"/>
  <c r="AD210" i="3" s="1"/>
  <c r="R210" i="3"/>
  <c r="AA121" i="3"/>
  <c r="Z124" i="3"/>
  <c r="AD124" i="3" s="1"/>
  <c r="Z127" i="3"/>
  <c r="Z130" i="3"/>
  <c r="Z133" i="3"/>
  <c r="Z136" i="3"/>
  <c r="G261" i="3"/>
  <c r="R139" i="3"/>
  <c r="Z139" i="3"/>
  <c r="R146" i="3"/>
  <c r="Z146" i="3"/>
  <c r="R153" i="3"/>
  <c r="Z153" i="3"/>
  <c r="R159" i="3"/>
  <c r="Z159" i="3"/>
  <c r="Z167" i="3"/>
  <c r="AD167" i="3" s="1"/>
  <c r="Z185" i="3"/>
  <c r="AD185" i="3" s="1"/>
  <c r="AA208" i="3"/>
  <c r="R208" i="3"/>
  <c r="AB118" i="3"/>
  <c r="AA118" i="3"/>
  <c r="AB121" i="3"/>
  <c r="AA124" i="3"/>
  <c r="AA127" i="3"/>
  <c r="AA130" i="3"/>
  <c r="AA133" i="3"/>
  <c r="AA136" i="3"/>
  <c r="R143" i="3"/>
  <c r="Z143" i="3"/>
  <c r="AD143" i="3" s="1"/>
  <c r="AB149" i="3"/>
  <c r="R150" i="3"/>
  <c r="Z150" i="3"/>
  <c r="R157" i="3"/>
  <c r="Z157" i="3"/>
  <c r="AB179" i="3"/>
  <c r="R121" i="3"/>
  <c r="R122" i="3"/>
  <c r="Z122" i="3"/>
  <c r="R125" i="3"/>
  <c r="Z125" i="3"/>
  <c r="R128" i="3"/>
  <c r="Z128" i="3"/>
  <c r="R131" i="3"/>
  <c r="Z131" i="3"/>
  <c r="R134" i="3"/>
  <c r="Z134" i="3"/>
  <c r="R137" i="3"/>
  <c r="Z137" i="3"/>
  <c r="Q261" i="3"/>
  <c r="AB139" i="3"/>
  <c r="R140" i="3"/>
  <c r="Z140" i="3"/>
  <c r="AD140" i="3" s="1"/>
  <c r="AB146" i="3"/>
  <c r="R147" i="3"/>
  <c r="Z147" i="3"/>
  <c r="AD151" i="3"/>
  <c r="AA122" i="3"/>
  <c r="AA125" i="3"/>
  <c r="AA128" i="3"/>
  <c r="AA131" i="3"/>
  <c r="AA134" i="3"/>
  <c r="AA137" i="3"/>
  <c r="V261" i="3"/>
  <c r="R144" i="3"/>
  <c r="Z144" i="3"/>
  <c r="R155" i="3"/>
  <c r="Z155" i="3"/>
  <c r="R165" i="3"/>
  <c r="Z165" i="3"/>
  <c r="AA173" i="3"/>
  <c r="AA182" i="3"/>
  <c r="AA191" i="3"/>
  <c r="Z199" i="3"/>
  <c r="AD199" i="3" s="1"/>
  <c r="R199" i="3"/>
  <c r="Z138" i="3"/>
  <c r="AD138" i="3" s="1"/>
  <c r="R141" i="3"/>
  <c r="Z141" i="3"/>
  <c r="AD145" i="3"/>
  <c r="R152" i="3"/>
  <c r="Z152" i="3"/>
  <c r="AD152" i="3" s="1"/>
  <c r="R163" i="3"/>
  <c r="Z163" i="3"/>
  <c r="Z170" i="3"/>
  <c r="AD170" i="3" s="1"/>
  <c r="Z188" i="3"/>
  <c r="AD188" i="3" s="1"/>
  <c r="R142" i="3"/>
  <c r="R145" i="3"/>
  <c r="R148" i="3"/>
  <c r="R151" i="3"/>
  <c r="AA154" i="3"/>
  <c r="AA156" i="3"/>
  <c r="AA158" i="3"/>
  <c r="AA160" i="3"/>
  <c r="AA162" i="3"/>
  <c r="AA164" i="3"/>
  <c r="AB176" i="3"/>
  <c r="AA179" i="3"/>
  <c r="R182" i="3"/>
  <c r="Z182" i="3"/>
  <c r="AB194" i="3"/>
  <c r="Z195" i="3"/>
  <c r="R195" i="3"/>
  <c r="Z206" i="3"/>
  <c r="AD206" i="3" s="1"/>
  <c r="R206" i="3"/>
  <c r="Z207" i="3"/>
  <c r="AD207" i="3" s="1"/>
  <c r="R207" i="3"/>
  <c r="L261" i="3"/>
  <c r="X261" i="3"/>
  <c r="AA141" i="3"/>
  <c r="AA144" i="3"/>
  <c r="AA147" i="3"/>
  <c r="AA150" i="3"/>
  <c r="AA153" i="3"/>
  <c r="AA155" i="3"/>
  <c r="AA157" i="3"/>
  <c r="AA159" i="3"/>
  <c r="AA161" i="3"/>
  <c r="AA163" i="3"/>
  <c r="AA165" i="3"/>
  <c r="R173" i="3"/>
  <c r="Z173" i="3"/>
  <c r="R191" i="3"/>
  <c r="Z191" i="3"/>
  <c r="Z200" i="3"/>
  <c r="R200" i="3"/>
  <c r="Z201" i="3"/>
  <c r="R201" i="3"/>
  <c r="AA212" i="3"/>
  <c r="Z194" i="3"/>
  <c r="AA200" i="3"/>
  <c r="AA211" i="3"/>
  <c r="AA139" i="3"/>
  <c r="R154" i="3"/>
  <c r="Z154" i="3"/>
  <c r="R156" i="3"/>
  <c r="Z156" i="3"/>
  <c r="AD156" i="3" s="1"/>
  <c r="R158" i="3"/>
  <c r="Z158" i="3"/>
  <c r="R160" i="3"/>
  <c r="Z160" i="3"/>
  <c r="R162" i="3"/>
  <c r="Z162" i="3"/>
  <c r="AD162" i="3" s="1"/>
  <c r="R164" i="3"/>
  <c r="Z164" i="3"/>
  <c r="R166" i="3"/>
  <c r="Z166" i="3"/>
  <c r="AB173" i="3"/>
  <c r="AA176" i="3"/>
  <c r="Z179" i="3"/>
  <c r="AB191" i="3"/>
  <c r="AA194" i="3"/>
  <c r="AA166" i="3"/>
  <c r="R169" i="3"/>
  <c r="R172" i="3"/>
  <c r="R175" i="3"/>
  <c r="R178" i="3"/>
  <c r="R181" i="3"/>
  <c r="R184" i="3"/>
  <c r="R187" i="3"/>
  <c r="R190" i="3"/>
  <c r="R193" i="3"/>
  <c r="Z198" i="3"/>
  <c r="AD198" i="3" s="1"/>
  <c r="Z204" i="3"/>
  <c r="AD204" i="3" s="1"/>
  <c r="Z209" i="3"/>
  <c r="AD209" i="3" s="1"/>
  <c r="R209" i="3"/>
  <c r="AA216" i="3"/>
  <c r="Z223" i="3"/>
  <c r="R223" i="3"/>
  <c r="AA169" i="3"/>
  <c r="AD169" i="3" s="1"/>
  <c r="AA172" i="3"/>
  <c r="AD172" i="3" s="1"/>
  <c r="AA175" i="3"/>
  <c r="AA178" i="3"/>
  <c r="AD178" i="3" s="1"/>
  <c r="AA181" i="3"/>
  <c r="AA184" i="3"/>
  <c r="AD184" i="3" s="1"/>
  <c r="AA187" i="3"/>
  <c r="AD187" i="3" s="1"/>
  <c r="AA190" i="3"/>
  <c r="AD190" i="3" s="1"/>
  <c r="AA193" i="3"/>
  <c r="AD193" i="3" s="1"/>
  <c r="R214" i="3"/>
  <c r="Z217" i="3"/>
  <c r="R217" i="3"/>
  <c r="R218" i="3"/>
  <c r="R222" i="3"/>
  <c r="AA227" i="3"/>
  <c r="AD227" i="3" s="1"/>
  <c r="R227" i="3"/>
  <c r="AA228" i="3"/>
  <c r="AD228" i="3" s="1"/>
  <c r="R228" i="3"/>
  <c r="AA229" i="3"/>
  <c r="R229" i="3"/>
  <c r="AA230" i="3"/>
  <c r="AD230" i="3" s="1"/>
  <c r="R230" i="3"/>
  <c r="AA231" i="3"/>
  <c r="R231" i="3"/>
  <c r="AA232" i="3"/>
  <c r="R232" i="3"/>
  <c r="AA233" i="3"/>
  <c r="AD233" i="3" s="1"/>
  <c r="R233" i="3"/>
  <c r="AA234" i="3"/>
  <c r="R234" i="3"/>
  <c r="AA235" i="3"/>
  <c r="R235" i="3"/>
  <c r="AA236" i="3"/>
  <c r="AD236" i="3" s="1"/>
  <c r="R236" i="3"/>
  <c r="AA237" i="3"/>
  <c r="R237" i="3"/>
  <c r="AA238" i="3"/>
  <c r="R238" i="3"/>
  <c r="AA239" i="3"/>
  <c r="R239" i="3"/>
  <c r="AA240" i="3"/>
  <c r="AD240" i="3" s="1"/>
  <c r="R240" i="3"/>
  <c r="AA241" i="3"/>
  <c r="R241" i="3"/>
  <c r="AA242" i="3"/>
  <c r="AD242" i="3" s="1"/>
  <c r="R242" i="3"/>
  <c r="AA243" i="3"/>
  <c r="R243" i="3"/>
  <c r="AA244" i="3"/>
  <c r="AD244" i="3" s="1"/>
  <c r="R244" i="3"/>
  <c r="AA245" i="3"/>
  <c r="R245" i="3"/>
  <c r="AA246" i="3"/>
  <c r="R246" i="3"/>
  <c r="AA247" i="3"/>
  <c r="R247" i="3"/>
  <c r="AA248" i="3"/>
  <c r="AD248" i="3" s="1"/>
  <c r="R248" i="3"/>
  <c r="AA249" i="3"/>
  <c r="R249" i="3"/>
  <c r="AA250" i="3"/>
  <c r="R250" i="3"/>
  <c r="AA251" i="3"/>
  <c r="R251" i="3"/>
  <c r="AA252" i="3"/>
  <c r="R252" i="3"/>
  <c r="AA253" i="3"/>
  <c r="R253" i="3"/>
  <c r="AA254" i="3"/>
  <c r="AD254" i="3" s="1"/>
  <c r="R254" i="3"/>
  <c r="AA255" i="3"/>
  <c r="R255" i="3"/>
  <c r="AA256" i="3"/>
  <c r="AD256" i="3" s="1"/>
  <c r="R256" i="3"/>
  <c r="AA257" i="3"/>
  <c r="R257" i="3"/>
  <c r="AA258" i="3"/>
  <c r="R258" i="3"/>
  <c r="AA259" i="3"/>
  <c r="AD259" i="3" s="1"/>
  <c r="R259" i="3"/>
  <c r="AA260" i="3"/>
  <c r="AD260" i="3" s="1"/>
  <c r="R260" i="3"/>
  <c r="R168" i="3"/>
  <c r="R171" i="3"/>
  <c r="R174" i="3"/>
  <c r="R177" i="3"/>
  <c r="R180" i="3"/>
  <c r="R183" i="3"/>
  <c r="R186" i="3"/>
  <c r="R189" i="3"/>
  <c r="R192" i="3"/>
  <c r="Z196" i="3"/>
  <c r="AD196" i="3" s="1"/>
  <c r="Z202" i="3"/>
  <c r="R213" i="3"/>
  <c r="Z215" i="3"/>
  <c r="AD215" i="3" s="1"/>
  <c r="R215" i="3"/>
  <c r="Z221" i="3"/>
  <c r="AD221" i="3" s="1"/>
  <c r="R221" i="3"/>
  <c r="Z225" i="3"/>
  <c r="R225" i="3"/>
  <c r="Z205" i="3"/>
  <c r="AD205" i="3" s="1"/>
  <c r="Z211" i="3"/>
  <c r="R211" i="3"/>
  <c r="Z216" i="3"/>
  <c r="AD216" i="3" s="1"/>
  <c r="Z208" i="3"/>
  <c r="Z214" i="3"/>
  <c r="AD214" i="3" s="1"/>
  <c r="Z220" i="3"/>
  <c r="AD220" i="3" s="1"/>
  <c r="Z222" i="3"/>
  <c r="AD222" i="3" s="1"/>
  <c r="Z224" i="3"/>
  <c r="R226" i="3"/>
  <c r="Z226" i="3"/>
  <c r="AD226" i="3" s="1"/>
  <c r="AD231" i="3"/>
  <c r="AD232" i="3"/>
  <c r="AD234" i="3"/>
  <c r="AD237" i="3"/>
  <c r="AD238" i="3"/>
  <c r="AD243" i="3"/>
  <c r="AD246" i="3"/>
  <c r="AD249" i="3"/>
  <c r="AD250" i="3"/>
  <c r="AD252" i="3"/>
  <c r="AD258" i="3"/>
  <c r="Z212" i="3"/>
  <c r="AD212" i="3" s="1"/>
  <c r="Z218" i="3"/>
  <c r="AD218" i="3" s="1"/>
  <c r="L7" i="7"/>
  <c r="P7" i="7" s="1"/>
  <c r="L16" i="7"/>
  <c r="P16" i="7" s="1"/>
  <c r="L25" i="7"/>
  <c r="P25" i="7" s="1"/>
  <c r="L34" i="7"/>
  <c r="P34" i="7" s="1"/>
  <c r="L43" i="7"/>
  <c r="P43" i="7" s="1"/>
  <c r="P139" i="7"/>
  <c r="L6" i="7"/>
  <c r="P6" i="7" s="1"/>
  <c r="L9" i="7"/>
  <c r="P9" i="7" s="1"/>
  <c r="L12" i="7"/>
  <c r="P12" i="7" s="1"/>
  <c r="L15" i="7"/>
  <c r="P15" i="7" s="1"/>
  <c r="L18" i="7"/>
  <c r="P18" i="7" s="1"/>
  <c r="L21" i="7"/>
  <c r="P21" i="7" s="1"/>
  <c r="L24" i="7"/>
  <c r="P24" i="7" s="1"/>
  <c r="L27" i="7"/>
  <c r="P27" i="7" s="1"/>
  <c r="L30" i="7"/>
  <c r="P30" i="7" s="1"/>
  <c r="L33" i="7"/>
  <c r="P33" i="7" s="1"/>
  <c r="L36" i="7"/>
  <c r="P36" i="7" s="1"/>
  <c r="L39" i="7"/>
  <c r="P39" i="7" s="1"/>
  <c r="L42" i="7"/>
  <c r="P42" i="7" s="1"/>
  <c r="L45" i="7"/>
  <c r="P45" i="7" s="1"/>
  <c r="L48" i="7"/>
  <c r="P48" i="7" s="1"/>
  <c r="L51" i="7"/>
  <c r="P51" i="7" s="1"/>
  <c r="L54" i="7"/>
  <c r="P54" i="7" s="1"/>
  <c r="L57" i="7"/>
  <c r="P57" i="7" s="1"/>
  <c r="L60" i="7"/>
  <c r="P60" i="7" s="1"/>
  <c r="L63" i="7"/>
  <c r="P63" i="7" s="1"/>
  <c r="L66" i="7"/>
  <c r="P66" i="7" s="1"/>
  <c r="L69" i="7"/>
  <c r="P69" i="7" s="1"/>
  <c r="L72" i="7"/>
  <c r="P72" i="7" s="1"/>
  <c r="L75" i="7"/>
  <c r="P75" i="7" s="1"/>
  <c r="L78" i="7"/>
  <c r="P78" i="7" s="1"/>
  <c r="L81" i="7"/>
  <c r="P81" i="7" s="1"/>
  <c r="L84" i="7"/>
  <c r="P84" i="7" s="1"/>
  <c r="L87" i="7"/>
  <c r="P87" i="7" s="1"/>
  <c r="L90" i="7"/>
  <c r="P90" i="7" s="1"/>
  <c r="L93" i="7"/>
  <c r="P93" i="7" s="1"/>
  <c r="L232" i="7"/>
  <c r="P232" i="7" s="1"/>
  <c r="L227" i="7"/>
  <c r="P227" i="7" s="1"/>
  <c r="L235" i="7"/>
  <c r="P235" i="7" s="1"/>
  <c r="L226" i="7"/>
  <c r="P226" i="7" s="1"/>
  <c r="L236" i="7"/>
  <c r="P236" i="7" s="1"/>
  <c r="G261" i="7"/>
  <c r="I261" i="7"/>
  <c r="J261" i="5"/>
  <c r="G261" i="5"/>
  <c r="AD51" i="3" l="1"/>
  <c r="AD225" i="3"/>
  <c r="AD257" i="3"/>
  <c r="AD253" i="3"/>
  <c r="AD245" i="3"/>
  <c r="AD241" i="3"/>
  <c r="AD229" i="3"/>
  <c r="AD217" i="3"/>
  <c r="AD175" i="3"/>
  <c r="AA261" i="3"/>
  <c r="AD182" i="3"/>
  <c r="AD163" i="3"/>
  <c r="AD155" i="3"/>
  <c r="AD146" i="3"/>
  <c r="AD127" i="3"/>
  <c r="AD113" i="3"/>
  <c r="AD164" i="3"/>
  <c r="AD137" i="3"/>
  <c r="AD150" i="3"/>
  <c r="AD161" i="3"/>
  <c r="AB261" i="3"/>
  <c r="AD251" i="3"/>
  <c r="AD247" i="3"/>
  <c r="AD239" i="3"/>
  <c r="AD235" i="3"/>
  <c r="AD223" i="3"/>
  <c r="AD147" i="3"/>
  <c r="AD192" i="3"/>
  <c r="AD208" i="3"/>
  <c r="AD154" i="3"/>
  <c r="AD201" i="3"/>
  <c r="AD122" i="3"/>
  <c r="AD121" i="3"/>
  <c r="AD123" i="3"/>
  <c r="AD101" i="3"/>
  <c r="AD224" i="3"/>
  <c r="AD202" i="3"/>
  <c r="AD195" i="3"/>
  <c r="AD118" i="3"/>
  <c r="AD133" i="3"/>
  <c r="AD174" i="3"/>
  <c r="AD117" i="3"/>
  <c r="AD160" i="3"/>
  <c r="AD179" i="3"/>
  <c r="AD158" i="3"/>
  <c r="AD200" i="3"/>
  <c r="AD165" i="3"/>
  <c r="AD134" i="3"/>
  <c r="AD125" i="3"/>
  <c r="R261" i="3"/>
  <c r="AD130" i="3"/>
  <c r="AD149" i="3"/>
  <c r="AD144" i="3"/>
  <c r="AD194" i="3"/>
  <c r="AD191" i="3"/>
  <c r="AD153" i="3"/>
  <c r="Z261" i="3"/>
  <c r="AD176" i="3"/>
  <c r="AD135" i="3"/>
  <c r="AD132" i="3"/>
  <c r="AD141" i="3"/>
  <c r="AD131" i="3"/>
  <c r="AD157" i="3"/>
  <c r="AD136" i="3"/>
  <c r="AD173" i="3"/>
  <c r="AD166" i="3"/>
  <c r="AD128" i="3"/>
  <c r="AD211" i="3"/>
  <c r="AD159" i="3"/>
  <c r="AD139" i="3"/>
  <c r="L261" i="7"/>
  <c r="K261" i="7" s="1"/>
  <c r="P261" i="7"/>
  <c r="M261" i="7" s="1"/>
  <c r="H261" i="5"/>
  <c r="AD261" i="3" l="1"/>
  <c r="R263" i="1"/>
  <c r="O263" i="1"/>
  <c r="P263" i="3" l="1"/>
  <c r="C263" i="3" l="1"/>
  <c r="F267" i="8"/>
  <c r="F271" i="8" s="1"/>
  <c r="F268" i="8"/>
  <c r="F269" i="8"/>
  <c r="F266" i="8"/>
  <c r="J271" i="1" l="1"/>
  <c r="E263" i="2" l="1"/>
  <c r="F263" i="3" l="1"/>
  <c r="E263" i="3"/>
  <c r="D263" i="3"/>
  <c r="M263" i="3" l="1"/>
  <c r="N263" i="3"/>
  <c r="O263" i="3"/>
  <c r="E263" i="5" l="1"/>
  <c r="K263" i="3"/>
  <c r="J263" i="3"/>
  <c r="I263" i="3"/>
  <c r="H263" i="3"/>
  <c r="D263" i="2"/>
  <c r="C263" i="2"/>
  <c r="D263" i="5"/>
  <c r="C263" i="5"/>
  <c r="P269" i="1"/>
  <c r="P268" i="1"/>
  <c r="P266" i="1"/>
  <c r="P267" i="1"/>
  <c r="O271" i="1"/>
  <c r="F263" i="7" l="1"/>
  <c r="D263" i="7"/>
  <c r="E263" i="7"/>
  <c r="I263" i="7"/>
  <c r="G263" i="5"/>
  <c r="L263" i="3"/>
  <c r="Q263" i="3"/>
  <c r="G263" i="3"/>
  <c r="G262" i="7"/>
  <c r="P271" i="1"/>
  <c r="F263" i="2" l="1"/>
  <c r="V263" i="3"/>
  <c r="Z263" i="3" s="1"/>
  <c r="X263" i="3"/>
  <c r="AB263" i="3" s="1"/>
  <c r="J263" i="5"/>
  <c r="G81" i="2" l="1"/>
  <c r="G28" i="2"/>
  <c r="G22" i="2"/>
  <c r="G10" i="2"/>
  <c r="G75" i="2"/>
  <c r="C75" i="1" s="1"/>
  <c r="G19" i="2"/>
  <c r="C19" i="1" s="1"/>
  <c r="G82" i="2"/>
  <c r="G79" i="2"/>
  <c r="C79" i="1" s="1"/>
  <c r="G76" i="2"/>
  <c r="G73" i="2"/>
  <c r="G32" i="2"/>
  <c r="C32" i="1" s="1"/>
  <c r="G29" i="2"/>
  <c r="G26" i="2"/>
  <c r="G23" i="2"/>
  <c r="G20" i="2"/>
  <c r="C20" i="1" s="1"/>
  <c r="G17" i="2"/>
  <c r="C17" i="1" s="1"/>
  <c r="G14" i="2"/>
  <c r="C14" i="1" s="1"/>
  <c r="G11" i="2"/>
  <c r="G8" i="2"/>
  <c r="G5" i="2"/>
  <c r="G13" i="2"/>
  <c r="G84" i="2"/>
  <c r="G31" i="2"/>
  <c r="C31" i="1" s="1"/>
  <c r="G16" i="2"/>
  <c r="C16" i="1" s="1"/>
  <c r="G78" i="2"/>
  <c r="G25" i="2"/>
  <c r="G7" i="2"/>
  <c r="G127" i="2"/>
  <c r="G66" i="2"/>
  <c r="C66" i="1" s="1"/>
  <c r="G67" i="2"/>
  <c r="G120" i="2"/>
  <c r="C120" i="1" s="1"/>
  <c r="G156" i="2"/>
  <c r="C156" i="1" s="1"/>
  <c r="G192" i="2"/>
  <c r="G228" i="2"/>
  <c r="G15" i="2"/>
  <c r="C15" i="1" s="1"/>
  <c r="G241" i="2"/>
  <c r="G69" i="2"/>
  <c r="G116" i="2"/>
  <c r="C116" i="1" s="1"/>
  <c r="G152" i="2"/>
  <c r="C152" i="1" s="1"/>
  <c r="G188" i="2"/>
  <c r="C188" i="1" s="1"/>
  <c r="G224" i="2"/>
  <c r="C224" i="1" s="1"/>
  <c r="G260" i="2"/>
  <c r="G133" i="2"/>
  <c r="G40" i="2"/>
  <c r="G87" i="2"/>
  <c r="G123" i="2"/>
  <c r="G159" i="2"/>
  <c r="C159" i="1" s="1"/>
  <c r="G195" i="2"/>
  <c r="C195" i="1" s="1"/>
  <c r="G231" i="2"/>
  <c r="G50" i="2"/>
  <c r="G199" i="2"/>
  <c r="G24" i="2"/>
  <c r="G59" i="2"/>
  <c r="C59" i="1" s="1"/>
  <c r="G94" i="2"/>
  <c r="C94" i="1" s="1"/>
  <c r="G130" i="2"/>
  <c r="C130" i="1" s="1"/>
  <c r="G166" i="2"/>
  <c r="C166" i="1" s="1"/>
  <c r="G202" i="2"/>
  <c r="G238" i="2"/>
  <c r="G211" i="2"/>
  <c r="C211" i="1" s="1"/>
  <c r="G60" i="2"/>
  <c r="G113" i="2"/>
  <c r="G149" i="2"/>
  <c r="G185" i="2"/>
  <c r="C185" i="1" s="1"/>
  <c r="G221" i="2"/>
  <c r="C221" i="1" s="1"/>
  <c r="G257" i="2"/>
  <c r="C257" i="1" s="1"/>
  <c r="G9" i="2"/>
  <c r="G157" i="2"/>
  <c r="G37" i="2"/>
  <c r="G90" i="2"/>
  <c r="G126" i="2"/>
  <c r="C126" i="1" s="1"/>
  <c r="G162" i="2"/>
  <c r="G198" i="2"/>
  <c r="G234" i="2"/>
  <c r="G38" i="2"/>
  <c r="G39" i="2"/>
  <c r="G86" i="2"/>
  <c r="G122" i="2"/>
  <c r="C122" i="1" s="1"/>
  <c r="G158" i="2"/>
  <c r="G194" i="2"/>
  <c r="C194" i="1" s="1"/>
  <c r="G230" i="2"/>
  <c r="C230" i="1" s="1"/>
  <c r="G21" i="2"/>
  <c r="G163" i="2"/>
  <c r="G46" i="2"/>
  <c r="C46" i="1" s="1"/>
  <c r="G93" i="2"/>
  <c r="G129" i="2"/>
  <c r="G165" i="2"/>
  <c r="C165" i="1" s="1"/>
  <c r="G201" i="2"/>
  <c r="C201" i="1" s="1"/>
  <c r="G237" i="2"/>
  <c r="G74" i="2"/>
  <c r="C74" i="1" s="1"/>
  <c r="G223" i="2"/>
  <c r="G30" i="2"/>
  <c r="G65" i="2"/>
  <c r="G100" i="2"/>
  <c r="G136" i="2"/>
  <c r="C136" i="1" s="1"/>
  <c r="G172" i="2"/>
  <c r="C172" i="1" s="1"/>
  <c r="G208" i="2"/>
  <c r="C208" i="1" s="1"/>
  <c r="G244" i="2"/>
  <c r="G229" i="2"/>
  <c r="G72" i="2"/>
  <c r="G119" i="2"/>
  <c r="G155" i="2"/>
  <c r="C155" i="1" s="1"/>
  <c r="G191" i="2"/>
  <c r="C191" i="1" s="1"/>
  <c r="G227" i="2"/>
  <c r="G139" i="2"/>
  <c r="C139" i="1" s="1"/>
  <c r="G33" i="2"/>
  <c r="G181" i="2"/>
  <c r="G43" i="2"/>
  <c r="C43" i="1" s="1"/>
  <c r="G96" i="2"/>
  <c r="G132" i="2"/>
  <c r="G168" i="2"/>
  <c r="G204" i="2"/>
  <c r="C204" i="1" s="1"/>
  <c r="G240" i="2"/>
  <c r="C240" i="1" s="1"/>
  <c r="G235" i="2"/>
  <c r="C235" i="1" s="1"/>
  <c r="G212" i="2"/>
  <c r="G99" i="2"/>
  <c r="G255" i="2"/>
  <c r="G47" i="2"/>
  <c r="G154" i="2"/>
  <c r="G169" i="2"/>
  <c r="C169" i="1" s="1"/>
  <c r="G137" i="2"/>
  <c r="C137" i="1" s="1"/>
  <c r="G42" i="2"/>
  <c r="G114" i="2"/>
  <c r="G186" i="2"/>
  <c r="G258" i="2"/>
  <c r="G51" i="2"/>
  <c r="C51" i="1" s="1"/>
  <c r="G110" i="2"/>
  <c r="C110" i="1" s="1"/>
  <c r="G170" i="2"/>
  <c r="C170" i="1" s="1"/>
  <c r="G218" i="2"/>
  <c r="C218" i="1" s="1"/>
  <c r="G68" i="2"/>
  <c r="G34" i="2"/>
  <c r="G105" i="2"/>
  <c r="C105" i="1" s="1"/>
  <c r="G153" i="2"/>
  <c r="G213" i="2"/>
  <c r="G27" i="2"/>
  <c r="G6" i="2"/>
  <c r="C6" i="1" s="1"/>
  <c r="G53" i="2"/>
  <c r="C53" i="1" s="1"/>
  <c r="G112" i="2"/>
  <c r="C112" i="1" s="1"/>
  <c r="G160" i="2"/>
  <c r="G220" i="2"/>
  <c r="G193" i="2"/>
  <c r="G95" i="2"/>
  <c r="G143" i="2"/>
  <c r="G203" i="2"/>
  <c r="C203" i="1" s="1"/>
  <c r="G251" i="2"/>
  <c r="C251" i="1" s="1"/>
  <c r="G56" i="2"/>
  <c r="G49" i="2"/>
  <c r="G138" i="2"/>
  <c r="G210" i="2"/>
  <c r="G62" i="2"/>
  <c r="C62" i="1" s="1"/>
  <c r="G57" i="2"/>
  <c r="C57" i="1" s="1"/>
  <c r="G128" i="2"/>
  <c r="C128" i="1" s="1"/>
  <c r="G176" i="2"/>
  <c r="C176" i="1" s="1"/>
  <c r="G236" i="2"/>
  <c r="G91" i="2"/>
  <c r="G52" i="2"/>
  <c r="C52" i="1" s="1"/>
  <c r="G111" i="2"/>
  <c r="G171" i="2"/>
  <c r="G219" i="2"/>
  <c r="C219" i="1" s="1"/>
  <c r="G97" i="2"/>
  <c r="C97" i="1" s="1"/>
  <c r="G12" i="2"/>
  <c r="C12" i="1" s="1"/>
  <c r="G71" i="2"/>
  <c r="C71" i="1" s="1"/>
  <c r="G118" i="2"/>
  <c r="G178" i="2"/>
  <c r="G226" i="2"/>
  <c r="G247" i="2"/>
  <c r="G101" i="2"/>
  <c r="G161" i="2"/>
  <c r="C161" i="1" s="1"/>
  <c r="G209" i="2"/>
  <c r="C209" i="1" s="1"/>
  <c r="G80" i="2"/>
  <c r="G55" i="2"/>
  <c r="G144" i="2"/>
  <c r="G216" i="2"/>
  <c r="G85" i="2"/>
  <c r="C85" i="1" s="1"/>
  <c r="G63" i="2"/>
  <c r="G134" i="2"/>
  <c r="C134" i="1" s="1"/>
  <c r="G182" i="2"/>
  <c r="C182" i="1" s="1"/>
  <c r="G242" i="2"/>
  <c r="G115" i="2"/>
  <c r="G58" i="2"/>
  <c r="C58" i="1" s="1"/>
  <c r="G117" i="2"/>
  <c r="G177" i="2"/>
  <c r="G225" i="2"/>
  <c r="G121" i="2"/>
  <c r="G18" i="2"/>
  <c r="C18" i="1" s="1"/>
  <c r="G77" i="2"/>
  <c r="C77" i="1" s="1"/>
  <c r="G124" i="2"/>
  <c r="G184" i="2"/>
  <c r="G232" i="2"/>
  <c r="G36" i="2"/>
  <c r="G107" i="2"/>
  <c r="C107" i="1" s="1"/>
  <c r="G167" i="2"/>
  <c r="C167" i="1" s="1"/>
  <c r="G215" i="2"/>
  <c r="C215" i="1" s="1"/>
  <c r="G103" i="2"/>
  <c r="G61" i="2"/>
  <c r="G150" i="2"/>
  <c r="G222" i="2"/>
  <c r="G109" i="2"/>
  <c r="C109" i="1" s="1"/>
  <c r="G92" i="2"/>
  <c r="C92" i="1" s="1"/>
  <c r="G140" i="2"/>
  <c r="C140" i="1" s="1"/>
  <c r="G200" i="2"/>
  <c r="C200" i="1" s="1"/>
  <c r="G248" i="2"/>
  <c r="G187" i="2"/>
  <c r="G64" i="2"/>
  <c r="C64" i="1" s="1"/>
  <c r="G135" i="2"/>
  <c r="G183" i="2"/>
  <c r="G243" i="2"/>
  <c r="G151" i="2"/>
  <c r="G35" i="2"/>
  <c r="C35" i="1" s="1"/>
  <c r="G83" i="2"/>
  <c r="C83" i="1" s="1"/>
  <c r="G142" i="2"/>
  <c r="G190" i="2"/>
  <c r="G250" i="2"/>
  <c r="G48" i="2"/>
  <c r="G125" i="2"/>
  <c r="C125" i="1" s="1"/>
  <c r="G173" i="2"/>
  <c r="C173" i="1" s="1"/>
  <c r="G233" i="2"/>
  <c r="C233" i="1" s="1"/>
  <c r="G205" i="2"/>
  <c r="G102" i="2"/>
  <c r="G174" i="2"/>
  <c r="G246" i="2"/>
  <c r="G145" i="2"/>
  <c r="C145" i="1" s="1"/>
  <c r="G98" i="2"/>
  <c r="G146" i="2"/>
  <c r="C146" i="1" s="1"/>
  <c r="G206" i="2"/>
  <c r="C206" i="1" s="1"/>
  <c r="G254" i="2"/>
  <c r="G217" i="2"/>
  <c r="G70" i="2"/>
  <c r="C70" i="1" s="1"/>
  <c r="G141" i="2"/>
  <c r="G189" i="2"/>
  <c r="G249" i="2"/>
  <c r="C249" i="1" s="1"/>
  <c r="G175" i="2"/>
  <c r="C175" i="1" s="1"/>
  <c r="G41" i="2"/>
  <c r="C41" i="1" s="1"/>
  <c r="G88" i="2"/>
  <c r="C88" i="1" s="1"/>
  <c r="G148" i="2"/>
  <c r="G196" i="2"/>
  <c r="G256" i="2"/>
  <c r="G54" i="2"/>
  <c r="G131" i="2"/>
  <c r="C131" i="1" s="1"/>
  <c r="G179" i="2"/>
  <c r="C179" i="1" s="1"/>
  <c r="G239" i="2"/>
  <c r="C239" i="1" s="1"/>
  <c r="G108" i="2"/>
  <c r="G180" i="2"/>
  <c r="G252" i="2"/>
  <c r="G45" i="2"/>
  <c r="G104" i="2"/>
  <c r="C104" i="1" s="1"/>
  <c r="G164" i="2"/>
  <c r="C164" i="1" s="1"/>
  <c r="G44" i="2"/>
  <c r="C44" i="1" s="1"/>
  <c r="G259" i="2"/>
  <c r="C259" i="1" s="1"/>
  <c r="G147" i="2"/>
  <c r="G207" i="2"/>
  <c r="G253" i="2"/>
  <c r="C253" i="1" s="1"/>
  <c r="G106" i="2"/>
  <c r="G214" i="2"/>
  <c r="G89" i="2"/>
  <c r="C89" i="1" s="1"/>
  <c r="G197" i="2"/>
  <c r="C197" i="1" s="1"/>
  <c r="G245" i="2"/>
  <c r="C245" i="1" s="1"/>
  <c r="L241" i="5"/>
  <c r="N241" i="5" s="1"/>
  <c r="L232" i="5"/>
  <c r="N232" i="5" s="1"/>
  <c r="L250" i="5"/>
  <c r="N250" i="5" s="1"/>
  <c r="L194" i="5"/>
  <c r="N194" i="5" s="1"/>
  <c r="L158" i="5"/>
  <c r="N158" i="5" s="1"/>
  <c r="L188" i="5"/>
  <c r="N188" i="5" s="1"/>
  <c r="L254" i="5"/>
  <c r="N254" i="5" s="1"/>
  <c r="L246" i="5"/>
  <c r="N246" i="5" s="1"/>
  <c r="L240" i="5"/>
  <c r="N240" i="5" s="1"/>
  <c r="L248" i="5"/>
  <c r="N248" i="5" s="1"/>
  <c r="L220" i="5"/>
  <c r="N220" i="5" s="1"/>
  <c r="L214" i="5"/>
  <c r="N214" i="5" s="1"/>
  <c r="L209" i="5"/>
  <c r="N209" i="5" s="1"/>
  <c r="L205" i="5"/>
  <c r="N205" i="5" s="1"/>
  <c r="L259" i="5"/>
  <c r="N259" i="5" s="1"/>
  <c r="L223" i="5"/>
  <c r="N223" i="5" s="1"/>
  <c r="L164" i="5"/>
  <c r="N164" i="5" s="1"/>
  <c r="L197" i="5"/>
  <c r="N197" i="5" s="1"/>
  <c r="L182" i="5"/>
  <c r="N182" i="5" s="1"/>
  <c r="L171" i="5"/>
  <c r="N171" i="5" s="1"/>
  <c r="L245" i="5"/>
  <c r="N245" i="5" s="1"/>
  <c r="L237" i="5"/>
  <c r="N237" i="5" s="1"/>
  <c r="L139" i="5"/>
  <c r="L203" i="5"/>
  <c r="N203" i="5" s="1"/>
  <c r="L176" i="5"/>
  <c r="N176" i="5" s="1"/>
  <c r="L185" i="5"/>
  <c r="N185" i="5" s="1"/>
  <c r="L211" i="5"/>
  <c r="N211" i="5" s="1"/>
  <c r="L247" i="5"/>
  <c r="N247" i="5" s="1"/>
  <c r="L177" i="5"/>
  <c r="N177" i="5" s="1"/>
  <c r="L136" i="5"/>
  <c r="N136" i="5" s="1"/>
  <c r="L213" i="5"/>
  <c r="N213" i="5" s="1"/>
  <c r="L170" i="5"/>
  <c r="N170" i="5" s="1"/>
  <c r="L148" i="5"/>
  <c r="N148" i="5" s="1"/>
  <c r="L137" i="5"/>
  <c r="N137" i="5" s="1"/>
  <c r="L121" i="5"/>
  <c r="N121" i="5" s="1"/>
  <c r="L48" i="5"/>
  <c r="N48" i="5" s="1"/>
  <c r="L30" i="5"/>
  <c r="N30" i="5" s="1"/>
  <c r="L12" i="5"/>
  <c r="N12" i="5" s="1"/>
  <c r="L133" i="5"/>
  <c r="N133" i="5" s="1"/>
  <c r="L9" i="5"/>
  <c r="N9" i="5" s="1"/>
  <c r="L116" i="5"/>
  <c r="N116" i="5" s="1"/>
  <c r="L113" i="5"/>
  <c r="N113" i="5" s="1"/>
  <c r="L107" i="5"/>
  <c r="N107" i="5" s="1"/>
  <c r="L101" i="5"/>
  <c r="N101" i="5" s="1"/>
  <c r="L95" i="5"/>
  <c r="N95" i="5" s="1"/>
  <c r="L89" i="5"/>
  <c r="N89" i="5" s="1"/>
  <c r="L83" i="5"/>
  <c r="N83" i="5" s="1"/>
  <c r="L77" i="5"/>
  <c r="N77" i="5" s="1"/>
  <c r="L71" i="5"/>
  <c r="N71" i="5" s="1"/>
  <c r="L65" i="5"/>
  <c r="N65" i="5" s="1"/>
  <c r="L59" i="5"/>
  <c r="N59" i="5" s="1"/>
  <c r="L28" i="5"/>
  <c r="N28" i="5" s="1"/>
  <c r="L45" i="5"/>
  <c r="N45" i="5" s="1"/>
  <c r="L10" i="5"/>
  <c r="N10" i="5" s="1"/>
  <c r="L27" i="5"/>
  <c r="N27" i="5" s="1"/>
  <c r="L46" i="5"/>
  <c r="N46" i="5" s="1"/>
  <c r="L155" i="5"/>
  <c r="N155" i="5" s="1"/>
  <c r="L69" i="5"/>
  <c r="N69" i="5" s="1"/>
  <c r="L167" i="5"/>
  <c r="N167" i="5" s="1"/>
  <c r="L103" i="5"/>
  <c r="N103" i="5" s="1"/>
  <c r="L186" i="5"/>
  <c r="N186" i="5" s="1"/>
  <c r="L20" i="5"/>
  <c r="N20" i="5" s="1"/>
  <c r="L256" i="5"/>
  <c r="N256" i="5" s="1"/>
  <c r="L11" i="5"/>
  <c r="N11" i="5" s="1"/>
  <c r="L227" i="5"/>
  <c r="N227" i="5" s="1"/>
  <c r="L242" i="5"/>
  <c r="N242" i="5" s="1"/>
  <c r="L54" i="5"/>
  <c r="N54" i="5" s="1"/>
  <c r="L190" i="5"/>
  <c r="N190" i="5" s="1"/>
  <c r="L76" i="5"/>
  <c r="N76" i="5" s="1"/>
  <c r="L112" i="5"/>
  <c r="N112" i="5" s="1"/>
  <c r="L160" i="5"/>
  <c r="N160" i="5" s="1"/>
  <c r="L25" i="5"/>
  <c r="N25" i="5" s="1"/>
  <c r="L16" i="5"/>
  <c r="N16" i="5" s="1"/>
  <c r="L149" i="5"/>
  <c r="N149" i="5" s="1"/>
  <c r="L36" i="5"/>
  <c r="N36" i="5" s="1"/>
  <c r="L51" i="5"/>
  <c r="N51" i="5" s="1"/>
  <c r="L72" i="5"/>
  <c r="N72" i="5" s="1"/>
  <c r="L90" i="5"/>
  <c r="N90" i="5" s="1"/>
  <c r="L108" i="5"/>
  <c r="N108" i="5" s="1"/>
  <c r="L236" i="5"/>
  <c r="N236" i="5" s="1"/>
  <c r="L189" i="5"/>
  <c r="N189" i="5" s="1"/>
  <c r="L126" i="5"/>
  <c r="N126" i="5" s="1"/>
  <c r="L128" i="5"/>
  <c r="N128" i="5" s="1"/>
  <c r="L210" i="5"/>
  <c r="N210" i="5" s="1"/>
  <c r="L127" i="5"/>
  <c r="N127" i="5" s="1"/>
  <c r="L80" i="5"/>
  <c r="N80" i="5" s="1"/>
  <c r="L38" i="5"/>
  <c r="N38" i="5" s="1"/>
  <c r="L200" i="5"/>
  <c r="N200" i="5" s="1"/>
  <c r="L62" i="5"/>
  <c r="N62" i="5" s="1"/>
  <c r="L32" i="5"/>
  <c r="N32" i="5" s="1"/>
  <c r="L114" i="5"/>
  <c r="N114" i="5" s="1"/>
  <c r="L29" i="5"/>
  <c r="N29" i="5" s="1"/>
  <c r="L192" i="5"/>
  <c r="N192" i="5" s="1"/>
  <c r="L120" i="5"/>
  <c r="N120" i="5" s="1"/>
  <c r="L243" i="5"/>
  <c r="N243" i="5" s="1"/>
  <c r="L218" i="5"/>
  <c r="N218" i="5" s="1"/>
  <c r="L193" i="5"/>
  <c r="N193" i="5" s="1"/>
  <c r="L199" i="5"/>
  <c r="N199" i="5" s="1"/>
  <c r="L235" i="5"/>
  <c r="N235" i="5" s="1"/>
  <c r="L7" i="5"/>
  <c r="N7" i="5" s="1"/>
  <c r="L130" i="5"/>
  <c r="N130" i="5" s="1"/>
  <c r="L15" i="5"/>
  <c r="N15" i="5" s="1"/>
  <c r="L82" i="5"/>
  <c r="N82" i="5" s="1"/>
  <c r="L115" i="5"/>
  <c r="N115" i="5" s="1"/>
  <c r="L183" i="5"/>
  <c r="N183" i="5" s="1"/>
  <c r="L42" i="5"/>
  <c r="N42" i="5" s="1"/>
  <c r="L22" i="5"/>
  <c r="N22" i="5" s="1"/>
  <c r="L161" i="5"/>
  <c r="N161" i="5" s="1"/>
  <c r="L39" i="5"/>
  <c r="N39" i="5" s="1"/>
  <c r="L57" i="5"/>
  <c r="N57" i="5" s="1"/>
  <c r="L75" i="5"/>
  <c r="N75" i="5" s="1"/>
  <c r="L93" i="5"/>
  <c r="N93" i="5" s="1"/>
  <c r="L111" i="5"/>
  <c r="N111" i="5" s="1"/>
  <c r="L56" i="5"/>
  <c r="N56" i="5" s="1"/>
  <c r="L14" i="5"/>
  <c r="N14" i="5" s="1"/>
  <c r="L175" i="5"/>
  <c r="N175" i="5" s="1"/>
  <c r="L142" i="5"/>
  <c r="N142" i="5" s="1"/>
  <c r="L231" i="5"/>
  <c r="N231" i="5" s="1"/>
  <c r="L144" i="5"/>
  <c r="N144" i="5" s="1"/>
  <c r="L110" i="5"/>
  <c r="N110" i="5" s="1"/>
  <c r="L68" i="5"/>
  <c r="N68" i="5" s="1"/>
  <c r="L109" i="5"/>
  <c r="N109" i="5" s="1"/>
  <c r="L86" i="5"/>
  <c r="N86" i="5" s="1"/>
  <c r="L61" i="5"/>
  <c r="N61" i="5" s="1"/>
  <c r="L166" i="5"/>
  <c r="N166" i="5" s="1"/>
  <c r="L47" i="5"/>
  <c r="N47" i="5" s="1"/>
  <c r="L195" i="5"/>
  <c r="N195" i="5" s="1"/>
  <c r="L138" i="5"/>
  <c r="N138" i="5" s="1"/>
  <c r="L255" i="5"/>
  <c r="N255" i="5" s="1"/>
  <c r="L226" i="5"/>
  <c r="N226" i="5" s="1"/>
  <c r="L206" i="5"/>
  <c r="N206" i="5" s="1"/>
  <c r="L208" i="5"/>
  <c r="N208" i="5" s="1"/>
  <c r="L252" i="5"/>
  <c r="N252" i="5" s="1"/>
  <c r="L24" i="5"/>
  <c r="N24" i="5" s="1"/>
  <c r="L134" i="5"/>
  <c r="N134" i="5" s="1"/>
  <c r="L52" i="5"/>
  <c r="N52" i="5" s="1"/>
  <c r="L88" i="5"/>
  <c r="N88" i="5" s="1"/>
  <c r="L118" i="5"/>
  <c r="N118" i="5" s="1"/>
  <c r="L5" i="5"/>
  <c r="N5" i="5" s="1"/>
  <c r="L55" i="5"/>
  <c r="N55" i="5" s="1"/>
  <c r="L33" i="5"/>
  <c r="N33" i="5" s="1"/>
  <c r="L6" i="5"/>
  <c r="N6" i="5" s="1"/>
  <c r="L43" i="5"/>
  <c r="N43" i="5" s="1"/>
  <c r="L60" i="5"/>
  <c r="N60" i="5" s="1"/>
  <c r="L78" i="5"/>
  <c r="N78" i="5" s="1"/>
  <c r="L96" i="5"/>
  <c r="N96" i="5" s="1"/>
  <c r="L146" i="5"/>
  <c r="N146" i="5" s="1"/>
  <c r="L74" i="5"/>
  <c r="N74" i="5" s="1"/>
  <c r="L50" i="5"/>
  <c r="N50" i="5" s="1"/>
  <c r="L8" i="5"/>
  <c r="N8" i="5" s="1"/>
  <c r="L145" i="5"/>
  <c r="N145" i="5" s="1"/>
  <c r="L239" i="5"/>
  <c r="N239" i="5" s="1"/>
  <c r="L172" i="5"/>
  <c r="N172" i="5" s="1"/>
  <c r="L129" i="5"/>
  <c r="N129" i="5" s="1"/>
  <c r="L104" i="5"/>
  <c r="N104" i="5" s="1"/>
  <c r="L143" i="5"/>
  <c r="N143" i="5" s="1"/>
  <c r="L124" i="5"/>
  <c r="N124" i="5" s="1"/>
  <c r="L67" i="5"/>
  <c r="N67" i="5" s="1"/>
  <c r="L184" i="5"/>
  <c r="N184" i="5" s="1"/>
  <c r="L153" i="5"/>
  <c r="N153" i="5" s="1"/>
  <c r="L201" i="5"/>
  <c r="N201" i="5" s="1"/>
  <c r="L253" i="5"/>
  <c r="N253" i="5" s="1"/>
  <c r="L234" i="5"/>
  <c r="N234" i="5" s="1"/>
  <c r="L216" i="5"/>
  <c r="N216" i="5" s="1"/>
  <c r="L229" i="5"/>
  <c r="N229" i="5" s="1"/>
  <c r="L207" i="5"/>
  <c r="N207" i="5" s="1"/>
  <c r="L37" i="5"/>
  <c r="N37" i="5" s="1"/>
  <c r="L147" i="5"/>
  <c r="N147" i="5" s="1"/>
  <c r="L58" i="5"/>
  <c r="N58" i="5" s="1"/>
  <c r="L94" i="5"/>
  <c r="N94" i="5" s="1"/>
  <c r="L131" i="5"/>
  <c r="N131" i="5" s="1"/>
  <c r="L13" i="5"/>
  <c r="N13" i="5" s="1"/>
  <c r="L168" i="5"/>
  <c r="N168" i="5" s="1"/>
  <c r="L119" i="5"/>
  <c r="N119" i="5" s="1"/>
  <c r="L19" i="5"/>
  <c r="N19" i="5" s="1"/>
  <c r="L154" i="5"/>
  <c r="N154" i="5" s="1"/>
  <c r="L63" i="5"/>
  <c r="N63" i="5" s="1"/>
  <c r="L81" i="5"/>
  <c r="N81" i="5" s="1"/>
  <c r="L99" i="5"/>
  <c r="N99" i="5" s="1"/>
  <c r="L174" i="5"/>
  <c r="N174" i="5" s="1"/>
  <c r="L98" i="5"/>
  <c r="N98" i="5" s="1"/>
  <c r="L91" i="5"/>
  <c r="N91" i="5" s="1"/>
  <c r="L26" i="5"/>
  <c r="N26" i="5" s="1"/>
  <c r="L150" i="5"/>
  <c r="N150" i="5" s="1"/>
  <c r="L251" i="5"/>
  <c r="N251" i="5" s="1"/>
  <c r="L179" i="5"/>
  <c r="N179" i="5" s="1"/>
  <c r="L159" i="5"/>
  <c r="N159" i="5" s="1"/>
  <c r="L17" i="5"/>
  <c r="N17" i="5" s="1"/>
  <c r="L198" i="5"/>
  <c r="N198" i="5" s="1"/>
  <c r="L132" i="5"/>
  <c r="N132" i="5" s="1"/>
  <c r="L73" i="5"/>
  <c r="N73" i="5" s="1"/>
  <c r="L230" i="5"/>
  <c r="N230" i="5" s="1"/>
  <c r="L157" i="5"/>
  <c r="N157" i="5" s="1"/>
  <c r="L204" i="5"/>
  <c r="N204" i="5" s="1"/>
  <c r="L169" i="5"/>
  <c r="N169" i="5" s="1"/>
  <c r="L260" i="5"/>
  <c r="N260" i="5" s="1"/>
  <c r="L238" i="5"/>
  <c r="N238" i="5" s="1"/>
  <c r="L123" i="5"/>
  <c r="N123" i="5" s="1"/>
  <c r="L257" i="5"/>
  <c r="N257" i="5" s="1"/>
  <c r="L224" i="5"/>
  <c r="N224" i="5" s="1"/>
  <c r="L41" i="5"/>
  <c r="N41" i="5" s="1"/>
  <c r="L151" i="5"/>
  <c r="N151" i="5" s="1"/>
  <c r="L64" i="5"/>
  <c r="N64" i="5" s="1"/>
  <c r="L100" i="5"/>
  <c r="N100" i="5" s="1"/>
  <c r="L135" i="5"/>
  <c r="N135" i="5" s="1"/>
  <c r="L18" i="5"/>
  <c r="N18" i="5" s="1"/>
  <c r="L191" i="5"/>
  <c r="N191" i="5" s="1"/>
  <c r="L122" i="5"/>
  <c r="N122" i="5" s="1"/>
  <c r="L23" i="5"/>
  <c r="N23" i="5" s="1"/>
  <c r="L34" i="5"/>
  <c r="N34" i="5" s="1"/>
  <c r="L66" i="5"/>
  <c r="N66" i="5" s="1"/>
  <c r="L84" i="5"/>
  <c r="N84" i="5" s="1"/>
  <c r="L102" i="5"/>
  <c r="N102" i="5" s="1"/>
  <c r="L156" i="5"/>
  <c r="N156" i="5" s="1"/>
  <c r="L53" i="5"/>
  <c r="N53" i="5" s="1"/>
  <c r="L97" i="5"/>
  <c r="N97" i="5" s="1"/>
  <c r="L44" i="5"/>
  <c r="N44" i="5" s="1"/>
  <c r="L173" i="5"/>
  <c r="N173" i="5" s="1"/>
  <c r="L165" i="5"/>
  <c r="N165" i="5" s="1"/>
  <c r="L196" i="5"/>
  <c r="N196" i="5" s="1"/>
  <c r="L181" i="5"/>
  <c r="N181" i="5" s="1"/>
  <c r="L35" i="5"/>
  <c r="N35" i="5" s="1"/>
  <c r="L222" i="5"/>
  <c r="N222" i="5" s="1"/>
  <c r="L187" i="5"/>
  <c r="N187" i="5" s="1"/>
  <c r="L79" i="5"/>
  <c r="N79" i="5" s="1"/>
  <c r="L249" i="5"/>
  <c r="N249" i="5" s="1"/>
  <c r="L162" i="5"/>
  <c r="N162" i="5" s="1"/>
  <c r="L221" i="5"/>
  <c r="N221" i="5" s="1"/>
  <c r="L217" i="5"/>
  <c r="N217" i="5" s="1"/>
  <c r="L202" i="5"/>
  <c r="N202" i="5" s="1"/>
  <c r="L258" i="5"/>
  <c r="N258" i="5" s="1"/>
  <c r="L141" i="5"/>
  <c r="N141" i="5" s="1"/>
  <c r="L244" i="5"/>
  <c r="N244" i="5" s="1"/>
  <c r="L49" i="5"/>
  <c r="N49" i="5" s="1"/>
  <c r="L70" i="5"/>
  <c r="N70" i="5" s="1"/>
  <c r="L106" i="5"/>
  <c r="N106" i="5" s="1"/>
  <c r="L152" i="5"/>
  <c r="N152" i="5" s="1"/>
  <c r="L21" i="5"/>
  <c r="N21" i="5" s="1"/>
  <c r="L219" i="5"/>
  <c r="N219" i="5" s="1"/>
  <c r="L140" i="5"/>
  <c r="N140" i="5" s="1"/>
  <c r="L31" i="5"/>
  <c r="N31" i="5" s="1"/>
  <c r="L40" i="5"/>
  <c r="N40" i="5" s="1"/>
  <c r="L87" i="5"/>
  <c r="N87" i="5" s="1"/>
  <c r="L105" i="5"/>
  <c r="N105" i="5" s="1"/>
  <c r="L178" i="5"/>
  <c r="N178" i="5" s="1"/>
  <c r="L125" i="5"/>
  <c r="N125" i="5" s="1"/>
  <c r="L92" i="5"/>
  <c r="N92" i="5" s="1"/>
  <c r="L228" i="5"/>
  <c r="N228" i="5" s="1"/>
  <c r="L117" i="5"/>
  <c r="N117" i="5" s="1"/>
  <c r="L233" i="5"/>
  <c r="N233" i="5" s="1"/>
  <c r="L85" i="5"/>
  <c r="N85" i="5" s="1"/>
  <c r="L180" i="5"/>
  <c r="N180" i="5" s="1"/>
  <c r="L225" i="5"/>
  <c r="N225" i="5" s="1"/>
  <c r="L212" i="5"/>
  <c r="N212" i="5" s="1"/>
  <c r="L163" i="5"/>
  <c r="N163" i="5" s="1"/>
  <c r="L215" i="5"/>
  <c r="N215" i="5" s="1"/>
  <c r="R263" i="3"/>
  <c r="C24" i="1"/>
  <c r="C36" i="1"/>
  <c r="C48" i="1"/>
  <c r="C60" i="1"/>
  <c r="C72" i="1"/>
  <c r="C84" i="1"/>
  <c r="C90" i="1"/>
  <c r="C102" i="1"/>
  <c r="C114" i="1"/>
  <c r="C138" i="1"/>
  <c r="C150" i="1"/>
  <c r="C162" i="1"/>
  <c r="C174" i="1"/>
  <c r="C186" i="1"/>
  <c r="C192" i="1"/>
  <c r="C216" i="1"/>
  <c r="C228" i="1"/>
  <c r="C9" i="1"/>
  <c r="C21" i="1"/>
  <c r="C27" i="1"/>
  <c r="C33" i="1"/>
  <c r="C39" i="1"/>
  <c r="C45" i="1"/>
  <c r="C63" i="1"/>
  <c r="C69" i="1"/>
  <c r="C81" i="1"/>
  <c r="C87" i="1"/>
  <c r="C93" i="1"/>
  <c r="C99" i="1"/>
  <c r="C111" i="1"/>
  <c r="C117" i="1"/>
  <c r="C123" i="1"/>
  <c r="C129" i="1"/>
  <c r="C135" i="1"/>
  <c r="C141" i="1"/>
  <c r="C147" i="1"/>
  <c r="C153" i="1"/>
  <c r="C171" i="1"/>
  <c r="C177" i="1"/>
  <c r="C183" i="1"/>
  <c r="C189" i="1"/>
  <c r="C207" i="1"/>
  <c r="C213" i="1"/>
  <c r="C225" i="1"/>
  <c r="C231" i="1"/>
  <c r="C237" i="1"/>
  <c r="C243" i="1"/>
  <c r="C30" i="1"/>
  <c r="C42" i="1"/>
  <c r="C54" i="1"/>
  <c r="C78" i="1"/>
  <c r="C96" i="1"/>
  <c r="C108" i="1"/>
  <c r="C132" i="1"/>
  <c r="C144" i="1"/>
  <c r="C168" i="1"/>
  <c r="C180" i="1"/>
  <c r="C198" i="1"/>
  <c r="C210" i="1"/>
  <c r="C222" i="1"/>
  <c r="C234" i="1"/>
  <c r="C202" i="1"/>
  <c r="C26" i="1"/>
  <c r="C113" i="1"/>
  <c r="C149" i="1"/>
  <c r="C50" i="1"/>
  <c r="C13" i="1"/>
  <c r="C49" i="1"/>
  <c r="C121" i="1"/>
  <c r="C157" i="1"/>
  <c r="C193" i="1"/>
  <c r="C229" i="1"/>
  <c r="C227" i="1"/>
  <c r="C184" i="1"/>
  <c r="C91" i="1"/>
  <c r="C163" i="1"/>
  <c r="C56" i="1"/>
  <c r="C232" i="1"/>
  <c r="C100" i="1"/>
  <c r="C25" i="1"/>
  <c r="C241" i="1"/>
  <c r="C158" i="1"/>
  <c r="C8" i="1"/>
  <c r="C220" i="1"/>
  <c r="C154" i="1"/>
  <c r="C187" i="1"/>
  <c r="C212" i="1"/>
  <c r="C38" i="1"/>
  <c r="C76" i="1"/>
  <c r="C214" i="1"/>
  <c r="C142" i="1"/>
  <c r="C11" i="1"/>
  <c r="C47" i="1"/>
  <c r="C119" i="1"/>
  <c r="C55" i="1"/>
  <c r="C127" i="1"/>
  <c r="C199" i="1"/>
  <c r="C106" i="1"/>
  <c r="C68" i="1"/>
  <c r="C160" i="1"/>
  <c r="C196" i="1"/>
  <c r="C61" i="1"/>
  <c r="C133" i="1"/>
  <c r="C205" i="1"/>
  <c r="C178" i="1"/>
  <c r="C34" i="1"/>
  <c r="C143" i="1"/>
  <c r="C7" i="1"/>
  <c r="C115" i="1"/>
  <c r="C223" i="1"/>
  <c r="C80" i="1"/>
  <c r="C124" i="1"/>
  <c r="C238" i="1"/>
  <c r="C86" i="1"/>
  <c r="C82" i="1"/>
  <c r="C23" i="1"/>
  <c r="C95" i="1"/>
  <c r="C10" i="1"/>
  <c r="C118" i="1"/>
  <c r="C67" i="1"/>
  <c r="C103" i="1"/>
  <c r="C236" i="1"/>
  <c r="C98" i="1"/>
  <c r="C148" i="1"/>
  <c r="C244" i="1"/>
  <c r="C190" i="1"/>
  <c r="C29" i="1"/>
  <c r="C65" i="1"/>
  <c r="C101" i="1"/>
  <c r="C22" i="1"/>
  <c r="C226" i="1"/>
  <c r="C37" i="1"/>
  <c r="C73" i="1"/>
  <c r="C181" i="1"/>
  <c r="C217" i="1"/>
  <c r="C242" i="1"/>
  <c r="C28" i="1"/>
  <c r="C40" i="1"/>
  <c r="C151" i="1"/>
  <c r="C246" i="1"/>
  <c r="C247" i="1"/>
  <c r="C250" i="1"/>
  <c r="C256" i="1"/>
  <c r="C254" i="1"/>
  <c r="C260" i="1"/>
  <c r="C252" i="1"/>
  <c r="C255" i="1"/>
  <c r="C258" i="1"/>
  <c r="C248" i="1"/>
  <c r="W263" i="3"/>
  <c r="AA263" i="3" s="1"/>
  <c r="AD263" i="3" s="1"/>
  <c r="J263" i="7" s="1"/>
  <c r="F127" i="1"/>
  <c r="H263" i="5"/>
  <c r="G261" i="2" l="1"/>
  <c r="T204" i="3"/>
  <c r="T198" i="3"/>
  <c r="T205" i="3"/>
  <c r="T30" i="3"/>
  <c r="T12" i="3"/>
  <c r="D12" i="1" s="1"/>
  <c r="T27" i="3"/>
  <c r="D27" i="1" s="1"/>
  <c r="T39" i="3"/>
  <c r="D39" i="1" s="1"/>
  <c r="T24" i="3"/>
  <c r="T8" i="3"/>
  <c r="T118" i="3"/>
  <c r="T51" i="3"/>
  <c r="D51" i="1" s="1"/>
  <c r="T98" i="3"/>
  <c r="T129" i="3"/>
  <c r="D129" i="1" s="1"/>
  <c r="T54" i="3"/>
  <c r="D54" i="1" s="1"/>
  <c r="T113" i="3"/>
  <c r="T117" i="3"/>
  <c r="T124" i="3"/>
  <c r="D124" i="1" s="1"/>
  <c r="T133" i="3"/>
  <c r="T202" i="3"/>
  <c r="D202" i="1" s="1"/>
  <c r="T18" i="3"/>
  <c r="T15" i="3"/>
  <c r="T29" i="3"/>
  <c r="T41" i="3"/>
  <c r="D41" i="1" s="1"/>
  <c r="T32" i="3"/>
  <c r="T11" i="3"/>
  <c r="T53" i="3"/>
  <c r="T104" i="3"/>
  <c r="T56" i="3"/>
  <c r="T120" i="3"/>
  <c r="D120" i="1" s="1"/>
  <c r="T167" i="3"/>
  <c r="T20" i="3"/>
  <c r="T17" i="3"/>
  <c r="T31" i="3"/>
  <c r="T43" i="3"/>
  <c r="T36" i="3"/>
  <c r="D36" i="1" s="1"/>
  <c r="T14" i="3"/>
  <c r="T126" i="3"/>
  <c r="D126" i="1" s="1"/>
  <c r="T55" i="3"/>
  <c r="D55" i="1" s="1"/>
  <c r="T110" i="3"/>
  <c r="D110" i="1" s="1"/>
  <c r="T44" i="3"/>
  <c r="T58" i="3"/>
  <c r="D58" i="1" s="1"/>
  <c r="T123" i="3"/>
  <c r="T127" i="3"/>
  <c r="T136" i="3"/>
  <c r="T26" i="3"/>
  <c r="T19" i="3"/>
  <c r="D19" i="1" s="1"/>
  <c r="T33" i="3"/>
  <c r="D33" i="1" s="1"/>
  <c r="T7" i="3"/>
  <c r="T38" i="3"/>
  <c r="T45" i="3"/>
  <c r="T57" i="3"/>
  <c r="T116" i="3"/>
  <c r="T197" i="3"/>
  <c r="D197" i="1" s="1"/>
  <c r="T132" i="3"/>
  <c r="D132" i="1" s="1"/>
  <c r="T135" i="3"/>
  <c r="D135" i="1" s="1"/>
  <c r="T46" i="3"/>
  <c r="T60" i="3"/>
  <c r="T176" i="3"/>
  <c r="T185" i="3"/>
  <c r="D185" i="1" s="1"/>
  <c r="T170" i="3"/>
  <c r="T212" i="3"/>
  <c r="D212" i="1" s="1"/>
  <c r="T6" i="3"/>
  <c r="D6" i="1" s="1"/>
  <c r="T21" i="3"/>
  <c r="D21" i="1" s="1"/>
  <c r="T35" i="3"/>
  <c r="T10" i="3"/>
  <c r="T42" i="3"/>
  <c r="T47" i="3"/>
  <c r="T59" i="3"/>
  <c r="T50" i="3"/>
  <c r="T101" i="3"/>
  <c r="T130" i="3"/>
  <c r="D130" i="1" s="1"/>
  <c r="T203" i="3"/>
  <c r="T220" i="3"/>
  <c r="T219" i="3"/>
  <c r="T216" i="3"/>
  <c r="D216" i="1" s="1"/>
  <c r="T179" i="3"/>
  <c r="T9" i="3"/>
  <c r="D9" i="1" s="1"/>
  <c r="T23" i="3"/>
  <c r="D23" i="1" s="1"/>
  <c r="T37" i="3"/>
  <c r="D37" i="1" s="1"/>
  <c r="T13" i="3"/>
  <c r="T5" i="3"/>
  <c r="T48" i="3"/>
  <c r="T49" i="3"/>
  <c r="T61" i="3"/>
  <c r="T52" i="3"/>
  <c r="D52" i="1" s="1"/>
  <c r="T107" i="3"/>
  <c r="D107" i="1" s="1"/>
  <c r="T196" i="3"/>
  <c r="D196" i="1" s="1"/>
  <c r="T188" i="3"/>
  <c r="T224" i="3"/>
  <c r="D224" i="1" s="1"/>
  <c r="T194" i="3"/>
  <c r="T138" i="3"/>
  <c r="D138" i="1" s="1"/>
  <c r="T181" i="3"/>
  <c r="T189" i="3"/>
  <c r="T85" i="3"/>
  <c r="T247" i="3"/>
  <c r="D247" i="1" s="1"/>
  <c r="T218" i="3"/>
  <c r="T249" i="3"/>
  <c r="T178" i="3"/>
  <c r="T260" i="3"/>
  <c r="T242" i="3"/>
  <c r="T214" i="3"/>
  <c r="D214" i="1" s="1"/>
  <c r="T151" i="3"/>
  <c r="D151" i="1" s="1"/>
  <c r="T90" i="3"/>
  <c r="D90" i="1" s="1"/>
  <c r="T92" i="3"/>
  <c r="T187" i="3"/>
  <c r="T99" i="3"/>
  <c r="T122" i="3"/>
  <c r="T88" i="3"/>
  <c r="T25" i="3"/>
  <c r="D25" i="1" s="1"/>
  <c r="T174" i="3"/>
  <c r="D174" i="1" s="1"/>
  <c r="T87" i="3"/>
  <c r="D87" i="1" s="1"/>
  <c r="T95" i="3"/>
  <c r="T111" i="3"/>
  <c r="D111" i="1" s="1"/>
  <c r="T142" i="3"/>
  <c r="T217" i="3"/>
  <c r="T128" i="3"/>
  <c r="T102" i="3"/>
  <c r="T168" i="3"/>
  <c r="D168" i="1" s="1"/>
  <c r="T156" i="3"/>
  <c r="D156" i="1" s="1"/>
  <c r="T225" i="3"/>
  <c r="T164" i="3"/>
  <c r="T149" i="3"/>
  <c r="T115" i="3"/>
  <c r="T69" i="3"/>
  <c r="T250" i="3"/>
  <c r="D250" i="1" s="1"/>
  <c r="T103" i="3"/>
  <c r="D103" i="1" s="1"/>
  <c r="T147" i="3"/>
  <c r="D147" i="1" s="1"/>
  <c r="T240" i="3"/>
  <c r="T79" i="3"/>
  <c r="T229" i="3"/>
  <c r="T173" i="3"/>
  <c r="D173" i="1" s="1"/>
  <c r="T243" i="3"/>
  <c r="T160" i="3"/>
  <c r="D160" i="1" s="1"/>
  <c r="T257" i="3"/>
  <c r="D257" i="1" s="1"/>
  <c r="T239" i="3"/>
  <c r="D239" i="1" s="1"/>
  <c r="T190" i="3"/>
  <c r="T165" i="3"/>
  <c r="D165" i="1" s="1"/>
  <c r="T210" i="3"/>
  <c r="T84" i="3"/>
  <c r="T86" i="3"/>
  <c r="T28" i="3"/>
  <c r="T169" i="3"/>
  <c r="D169" i="1" s="1"/>
  <c r="T241" i="3"/>
  <c r="D241" i="1" s="1"/>
  <c r="T157" i="3"/>
  <c r="T82" i="3"/>
  <c r="T253" i="3"/>
  <c r="T81" i="3"/>
  <c r="D81" i="1" s="1"/>
  <c r="T89" i="3"/>
  <c r="T221" i="3"/>
  <c r="D221" i="1" s="1"/>
  <c r="T166" i="3"/>
  <c r="T150" i="3"/>
  <c r="T34" i="3"/>
  <c r="T236" i="3"/>
  <c r="T80" i="3"/>
  <c r="T191" i="3"/>
  <c r="D191" i="1" s="1"/>
  <c r="T143" i="3"/>
  <c r="T108" i="3"/>
  <c r="D108" i="1" s="1"/>
  <c r="T76" i="3"/>
  <c r="D76" i="1" s="1"/>
  <c r="T182" i="3"/>
  <c r="D182" i="1" s="1"/>
  <c r="T75" i="3"/>
  <c r="T256" i="3"/>
  <c r="D256" i="1" s="1"/>
  <c r="T171" i="3"/>
  <c r="T208" i="3"/>
  <c r="T16" i="3"/>
  <c r="T177" i="3"/>
  <c r="T159" i="3"/>
  <c r="T67" i="3"/>
  <c r="D67" i="1" s="1"/>
  <c r="T215" i="3"/>
  <c r="T251" i="3"/>
  <c r="T134" i="3"/>
  <c r="T74" i="3"/>
  <c r="D74" i="1" s="1"/>
  <c r="T153" i="3"/>
  <c r="T70" i="3"/>
  <c r="D70" i="1" s="1"/>
  <c r="T200" i="3"/>
  <c r="D200" i="1" s="1"/>
  <c r="T238" i="3"/>
  <c r="D238" i="1" s="1"/>
  <c r="T152" i="3"/>
  <c r="T97" i="3"/>
  <c r="T155" i="3"/>
  <c r="T228" i="3"/>
  <c r="D228" i="1" s="1"/>
  <c r="T248" i="3"/>
  <c r="T230" i="3"/>
  <c r="T125" i="3"/>
  <c r="D125" i="1" s="1"/>
  <c r="T114" i="3"/>
  <c r="D114" i="1" s="1"/>
  <c r="T68" i="3"/>
  <c r="T148" i="3"/>
  <c r="D148" i="1" s="1"/>
  <c r="T145" i="3"/>
  <c r="T22" i="3"/>
  <c r="T201" i="3"/>
  <c r="T63" i="3"/>
  <c r="D63" i="1" s="1"/>
  <c r="T235" i="3"/>
  <c r="D235" i="1" s="1"/>
  <c r="T144" i="3"/>
  <c r="D144" i="1" s="1"/>
  <c r="T211" i="3"/>
  <c r="T175" i="3"/>
  <c r="T199" i="3"/>
  <c r="T91" i="3"/>
  <c r="T192" i="3"/>
  <c r="T223" i="3"/>
  <c r="D223" i="1" s="1"/>
  <c r="T245" i="3"/>
  <c r="T96" i="3"/>
  <c r="D96" i="1" s="1"/>
  <c r="T62" i="3"/>
  <c r="T209" i="3"/>
  <c r="T100" i="3"/>
  <c r="T131" i="3"/>
  <c r="D131" i="1" s="1"/>
  <c r="T109" i="3"/>
  <c r="T93" i="3"/>
  <c r="D93" i="1" s="1"/>
  <c r="T65" i="3"/>
  <c r="D65" i="1" s="1"/>
  <c r="T234" i="3"/>
  <c r="D234" i="1" s="1"/>
  <c r="T206" i="3"/>
  <c r="T186" i="3"/>
  <c r="D186" i="1" s="1"/>
  <c r="T106" i="3"/>
  <c r="T73" i="3"/>
  <c r="D73" i="1" s="1"/>
  <c r="T184" i="3"/>
  <c r="T237" i="3"/>
  <c r="D237" i="1" s="1"/>
  <c r="T254" i="3"/>
  <c r="D254" i="1" s="1"/>
  <c r="T172" i="3"/>
  <c r="D172" i="1" s="1"/>
  <c r="T140" i="3"/>
  <c r="T78" i="3"/>
  <c r="T119" i="3"/>
  <c r="T222" i="3"/>
  <c r="D222" i="1" s="1"/>
  <c r="T244" i="3"/>
  <c r="T83" i="3"/>
  <c r="D83" i="1" s="1"/>
  <c r="T154" i="3"/>
  <c r="D154" i="1" s="1"/>
  <c r="T163" i="3"/>
  <c r="D163" i="1" s="1"/>
  <c r="T195" i="3"/>
  <c r="T105" i="3"/>
  <c r="T231" i="3"/>
  <c r="T233" i="3"/>
  <c r="D233" i="1" s="1"/>
  <c r="T72" i="3"/>
  <c r="T207" i="3"/>
  <c r="T40" i="3"/>
  <c r="D40" i="1" s="1"/>
  <c r="T232" i="3"/>
  <c r="D232" i="1" s="1"/>
  <c r="T77" i="3"/>
  <c r="T255" i="3"/>
  <c r="D255" i="1" s="1"/>
  <c r="T193" i="3"/>
  <c r="T226" i="3"/>
  <c r="T258" i="3"/>
  <c r="T213" i="3"/>
  <c r="T158" i="3"/>
  <c r="D158" i="1" s="1"/>
  <c r="T66" i="3"/>
  <c r="D66" i="1" s="1"/>
  <c r="T180" i="3"/>
  <c r="T64" i="3"/>
  <c r="T121" i="3"/>
  <c r="T71" i="3"/>
  <c r="D71" i="1" s="1"/>
  <c r="T246" i="3"/>
  <c r="T146" i="3"/>
  <c r="D146" i="1" s="1"/>
  <c r="T139" i="3"/>
  <c r="T259" i="3"/>
  <c r="D259" i="1" s="1"/>
  <c r="T252" i="3"/>
  <c r="T183" i="3"/>
  <c r="T227" i="3"/>
  <c r="T94" i="3"/>
  <c r="D94" i="1" s="1"/>
  <c r="T141" i="3"/>
  <c r="T112" i="3"/>
  <c r="D112" i="1" s="1"/>
  <c r="T162" i="3"/>
  <c r="D162" i="1" s="1"/>
  <c r="T137" i="3"/>
  <c r="D137" i="1" s="1"/>
  <c r="T161" i="3"/>
  <c r="P219" i="5"/>
  <c r="R219" i="5" s="1"/>
  <c r="V219" i="5" s="1"/>
  <c r="P181" i="5"/>
  <c r="R181" i="5" s="1"/>
  <c r="V181" i="5" s="1"/>
  <c r="T64" i="5"/>
  <c r="P64" i="5"/>
  <c r="R64" i="5" s="1"/>
  <c r="V64" i="5" s="1"/>
  <c r="P99" i="5"/>
  <c r="R99" i="5" s="1"/>
  <c r="V99" i="5" s="1"/>
  <c r="P50" i="5"/>
  <c r="R50" i="5" s="1"/>
  <c r="V50" i="5" s="1"/>
  <c r="T166" i="5"/>
  <c r="P166" i="5"/>
  <c r="R166" i="5" s="1"/>
  <c r="V166" i="5" s="1"/>
  <c r="P130" i="5"/>
  <c r="R130" i="5" s="1"/>
  <c r="V130" i="5" s="1"/>
  <c r="P72" i="5"/>
  <c r="R72" i="5" s="1"/>
  <c r="V72" i="5" s="1"/>
  <c r="T72" i="5"/>
  <c r="P167" i="5"/>
  <c r="R167" i="5" s="1"/>
  <c r="V167" i="5" s="1"/>
  <c r="P116" i="5"/>
  <c r="R116" i="5" s="1"/>
  <c r="V116" i="5" s="1"/>
  <c r="T116" i="5"/>
  <c r="P164" i="5"/>
  <c r="R164" i="5" s="1"/>
  <c r="V164" i="5" s="1"/>
  <c r="P13" i="5"/>
  <c r="R13" i="5" s="1"/>
  <c r="V13" i="5" s="1"/>
  <c r="P153" i="5"/>
  <c r="R153" i="5" s="1"/>
  <c r="V153" i="5" s="1"/>
  <c r="P6" i="5"/>
  <c r="R6" i="5" s="1"/>
  <c r="V6" i="5" s="1"/>
  <c r="P42" i="5"/>
  <c r="R42" i="5" s="1"/>
  <c r="V42" i="5" s="1"/>
  <c r="P126" i="5"/>
  <c r="R126" i="5" s="1"/>
  <c r="V126" i="5" s="1"/>
  <c r="T126" i="5"/>
  <c r="P11" i="5"/>
  <c r="R11" i="5" s="1"/>
  <c r="V11" i="5" s="1"/>
  <c r="T9" i="5"/>
  <c r="P9" i="5"/>
  <c r="R9" i="5" s="1"/>
  <c r="V9" i="5" s="1"/>
  <c r="P223" i="5"/>
  <c r="R223" i="5" s="1"/>
  <c r="V223" i="5" s="1"/>
  <c r="P87" i="5"/>
  <c r="R87" i="5" s="1"/>
  <c r="V87" i="5" s="1"/>
  <c r="P191" i="5"/>
  <c r="R191" i="5" s="1"/>
  <c r="V191" i="5" s="1"/>
  <c r="P212" i="5"/>
  <c r="R212" i="5" s="1"/>
  <c r="V212" i="5" s="1"/>
  <c r="P180" i="5"/>
  <c r="R180" i="5" s="1"/>
  <c r="V180" i="5" s="1"/>
  <c r="P125" i="5"/>
  <c r="R125" i="5" s="1"/>
  <c r="V125" i="5" s="1"/>
  <c r="P140" i="5"/>
  <c r="R140" i="5" s="1"/>
  <c r="V140" i="5" s="1"/>
  <c r="P49" i="5"/>
  <c r="R49" i="5" s="1"/>
  <c r="V49" i="5" s="1"/>
  <c r="T49" i="5"/>
  <c r="T221" i="5"/>
  <c r="P221" i="5"/>
  <c r="R221" i="5" s="1"/>
  <c r="V221" i="5" s="1"/>
  <c r="P35" i="5"/>
  <c r="R35" i="5" s="1"/>
  <c r="V35" i="5" s="1"/>
  <c r="P97" i="5"/>
  <c r="R97" i="5" s="1"/>
  <c r="V97" i="5" s="1"/>
  <c r="P34" i="5"/>
  <c r="R34" i="5" s="1"/>
  <c r="V34" i="5" s="1"/>
  <c r="P100" i="5"/>
  <c r="R100" i="5" s="1"/>
  <c r="V100" i="5" s="1"/>
  <c r="P123" i="5"/>
  <c r="R123" i="5" s="1"/>
  <c r="V123" i="5" s="1"/>
  <c r="T123" i="5"/>
  <c r="T230" i="5"/>
  <c r="P230" i="5"/>
  <c r="R230" i="5" s="1"/>
  <c r="V230" i="5" s="1"/>
  <c r="P179" i="5"/>
  <c r="R179" i="5" s="1"/>
  <c r="V179" i="5" s="1"/>
  <c r="P174" i="5"/>
  <c r="R174" i="5" s="1"/>
  <c r="V174" i="5" s="1"/>
  <c r="P119" i="5"/>
  <c r="R119" i="5" s="1"/>
  <c r="V119" i="5" s="1"/>
  <c r="P147" i="5"/>
  <c r="R147" i="5" s="1"/>
  <c r="V147" i="5" s="1"/>
  <c r="T147" i="5"/>
  <c r="P253" i="5"/>
  <c r="R253" i="5" s="1"/>
  <c r="V253" i="5" s="1"/>
  <c r="P143" i="5"/>
  <c r="R143" i="5" s="1"/>
  <c r="V143" i="5" s="1"/>
  <c r="P8" i="5"/>
  <c r="R8" i="5" s="1"/>
  <c r="V8" i="5" s="1"/>
  <c r="P60" i="5"/>
  <c r="R60" i="5" s="1"/>
  <c r="V60" i="5" s="1"/>
  <c r="T60" i="5"/>
  <c r="P118" i="5"/>
  <c r="R118" i="5" s="1"/>
  <c r="V118" i="5" s="1"/>
  <c r="P208" i="5"/>
  <c r="R208" i="5" s="1"/>
  <c r="V208" i="5" s="1"/>
  <c r="P47" i="5"/>
  <c r="R47" i="5" s="1"/>
  <c r="V47" i="5" s="1"/>
  <c r="P110" i="5"/>
  <c r="R110" i="5" s="1"/>
  <c r="V110" i="5" s="1"/>
  <c r="P56" i="5"/>
  <c r="R56" i="5" s="1"/>
  <c r="V56" i="5" s="1"/>
  <c r="P161" i="5"/>
  <c r="R161" i="5" s="1"/>
  <c r="V161" i="5" s="1"/>
  <c r="P15" i="5"/>
  <c r="R15" i="5" s="1"/>
  <c r="V15" i="5" s="1"/>
  <c r="P218" i="5"/>
  <c r="R218" i="5" s="1"/>
  <c r="V218" i="5" s="1"/>
  <c r="P32" i="5"/>
  <c r="R32" i="5" s="1"/>
  <c r="V32" i="5" s="1"/>
  <c r="P210" i="5"/>
  <c r="R210" i="5" s="1"/>
  <c r="V210" i="5" s="1"/>
  <c r="P90" i="5"/>
  <c r="R90" i="5" s="1"/>
  <c r="V90" i="5" s="1"/>
  <c r="P25" i="5"/>
  <c r="R25" i="5" s="1"/>
  <c r="V25" i="5" s="1"/>
  <c r="T25" i="5"/>
  <c r="P242" i="5"/>
  <c r="R242" i="5" s="1"/>
  <c r="V242" i="5" s="1"/>
  <c r="T103" i="5"/>
  <c r="P103" i="5"/>
  <c r="R103" i="5" s="1"/>
  <c r="V103" i="5" s="1"/>
  <c r="P10" i="5"/>
  <c r="R10" i="5" s="1"/>
  <c r="V10" i="5" s="1"/>
  <c r="T10" i="5"/>
  <c r="P77" i="5"/>
  <c r="R77" i="5" s="1"/>
  <c r="V77" i="5" s="1"/>
  <c r="P113" i="5"/>
  <c r="R113" i="5" s="1"/>
  <c r="V113" i="5" s="1"/>
  <c r="P48" i="5"/>
  <c r="R48" i="5" s="1"/>
  <c r="V48" i="5" s="1"/>
  <c r="P136" i="5"/>
  <c r="R136" i="5" s="1"/>
  <c r="V136" i="5" s="1"/>
  <c r="P203" i="5"/>
  <c r="R203" i="5" s="1"/>
  <c r="V203" i="5" s="1"/>
  <c r="P197" i="5"/>
  <c r="R197" i="5" s="1"/>
  <c r="V197" i="5" s="1"/>
  <c r="P214" i="5"/>
  <c r="R214" i="5" s="1"/>
  <c r="V214" i="5" s="1"/>
  <c r="P188" i="5"/>
  <c r="R188" i="5" s="1"/>
  <c r="V188" i="5" s="1"/>
  <c r="P85" i="5"/>
  <c r="R85" i="5" s="1"/>
  <c r="V85" i="5" s="1"/>
  <c r="P244" i="5"/>
  <c r="R244" i="5" s="1"/>
  <c r="V244" i="5" s="1"/>
  <c r="T23" i="5"/>
  <c r="P23" i="5"/>
  <c r="R23" i="5" s="1"/>
  <c r="V23" i="5" s="1"/>
  <c r="P251" i="5"/>
  <c r="R251" i="5" s="1"/>
  <c r="V251" i="5" s="1"/>
  <c r="T201" i="5"/>
  <c r="P201" i="5"/>
  <c r="R201" i="5" s="1"/>
  <c r="V201" i="5" s="1"/>
  <c r="P43" i="5"/>
  <c r="R43" i="5" s="1"/>
  <c r="V43" i="5" s="1"/>
  <c r="P144" i="5"/>
  <c r="R144" i="5" s="1"/>
  <c r="V144" i="5" s="1"/>
  <c r="T144" i="5"/>
  <c r="T243" i="5"/>
  <c r="P243" i="5"/>
  <c r="R243" i="5" s="1"/>
  <c r="V243" i="5" s="1"/>
  <c r="P160" i="5"/>
  <c r="R160" i="5" s="1"/>
  <c r="V160" i="5" s="1"/>
  <c r="P45" i="5"/>
  <c r="R45" i="5" s="1"/>
  <c r="V45" i="5" s="1"/>
  <c r="P177" i="5"/>
  <c r="R177" i="5" s="1"/>
  <c r="V177" i="5" s="1"/>
  <c r="L261" i="5"/>
  <c r="N139" i="5"/>
  <c r="P233" i="5"/>
  <c r="R233" i="5" s="1"/>
  <c r="V233" i="5" s="1"/>
  <c r="P151" i="5"/>
  <c r="R151" i="5" s="1"/>
  <c r="V151" i="5" s="1"/>
  <c r="P61" i="5"/>
  <c r="R61" i="5" s="1"/>
  <c r="V61" i="5" s="1"/>
  <c r="P247" i="5"/>
  <c r="R247" i="5" s="1"/>
  <c r="V247" i="5" s="1"/>
  <c r="P162" i="5"/>
  <c r="R162" i="5" s="1"/>
  <c r="V162" i="5" s="1"/>
  <c r="T238" i="5"/>
  <c r="P238" i="5"/>
  <c r="R238" i="5" s="1"/>
  <c r="V238" i="5" s="1"/>
  <c r="P37" i="5"/>
  <c r="R37" i="5" s="1"/>
  <c r="V37" i="5" s="1"/>
  <c r="T37" i="5"/>
  <c r="P88" i="5"/>
  <c r="R88" i="5" s="1"/>
  <c r="V88" i="5" s="1"/>
  <c r="P22" i="5"/>
  <c r="R22" i="5" s="1"/>
  <c r="V22" i="5" s="1"/>
  <c r="P128" i="5"/>
  <c r="R128" i="5" s="1"/>
  <c r="V128" i="5" s="1"/>
  <c r="P83" i="5"/>
  <c r="R83" i="5" s="1"/>
  <c r="V83" i="5" s="1"/>
  <c r="P158" i="5"/>
  <c r="R158" i="5" s="1"/>
  <c r="V158" i="5" s="1"/>
  <c r="P215" i="5"/>
  <c r="R215" i="5" s="1"/>
  <c r="V215" i="5" s="1"/>
  <c r="P21" i="5"/>
  <c r="R21" i="5" s="1"/>
  <c r="V21" i="5" s="1"/>
  <c r="T249" i="5"/>
  <c r="P249" i="5"/>
  <c r="R249" i="5" s="1"/>
  <c r="V249" i="5" s="1"/>
  <c r="P122" i="5"/>
  <c r="R122" i="5" s="1"/>
  <c r="V122" i="5" s="1"/>
  <c r="T132" i="5"/>
  <c r="P132" i="5"/>
  <c r="R132" i="5" s="1"/>
  <c r="V132" i="5" s="1"/>
  <c r="P81" i="5"/>
  <c r="R81" i="5" s="1"/>
  <c r="V81" i="5" s="1"/>
  <c r="P129" i="5"/>
  <c r="R129" i="5" s="1"/>
  <c r="V129" i="5" s="1"/>
  <c r="P226" i="5"/>
  <c r="R226" i="5" s="1"/>
  <c r="V226" i="5" s="1"/>
  <c r="P7" i="5"/>
  <c r="R7" i="5" s="1"/>
  <c r="V7" i="5" s="1"/>
  <c r="P51" i="5"/>
  <c r="R51" i="5" s="1"/>
  <c r="V51" i="5" s="1"/>
  <c r="P28" i="5"/>
  <c r="R28" i="5" s="1"/>
  <c r="V28" i="5" s="1"/>
  <c r="P237" i="5"/>
  <c r="R237" i="5" s="1"/>
  <c r="V237" i="5" s="1"/>
  <c r="P163" i="5"/>
  <c r="R163" i="5" s="1"/>
  <c r="V163" i="5" s="1"/>
  <c r="T163" i="5"/>
  <c r="P258" i="5"/>
  <c r="R258" i="5" s="1"/>
  <c r="V258" i="5" s="1"/>
  <c r="P102" i="5"/>
  <c r="R102" i="5" s="1"/>
  <c r="V102" i="5" s="1"/>
  <c r="P41" i="5"/>
  <c r="R41" i="5" s="1"/>
  <c r="V41" i="5" s="1"/>
  <c r="P26" i="5"/>
  <c r="R26" i="5" s="1"/>
  <c r="V26" i="5" s="1"/>
  <c r="P63" i="5"/>
  <c r="R63" i="5" s="1"/>
  <c r="V63" i="5" s="1"/>
  <c r="P131" i="5"/>
  <c r="R131" i="5" s="1"/>
  <c r="V131" i="5" s="1"/>
  <c r="T131" i="5"/>
  <c r="P229" i="5"/>
  <c r="R229" i="5" s="1"/>
  <c r="V229" i="5" s="1"/>
  <c r="P184" i="5"/>
  <c r="R184" i="5" s="1"/>
  <c r="V184" i="5" s="1"/>
  <c r="P172" i="5"/>
  <c r="R172" i="5" s="1"/>
  <c r="V172" i="5" s="1"/>
  <c r="P146" i="5"/>
  <c r="R146" i="5" s="1"/>
  <c r="V146" i="5" s="1"/>
  <c r="P33" i="5"/>
  <c r="R33" i="5" s="1"/>
  <c r="V33" i="5" s="1"/>
  <c r="P134" i="5"/>
  <c r="R134" i="5" s="1"/>
  <c r="V134" i="5" s="1"/>
  <c r="T134" i="5"/>
  <c r="P255" i="5"/>
  <c r="R255" i="5" s="1"/>
  <c r="V255" i="5" s="1"/>
  <c r="P86" i="5"/>
  <c r="R86" i="5" s="1"/>
  <c r="V86" i="5" s="1"/>
  <c r="P142" i="5"/>
  <c r="R142" i="5" s="1"/>
  <c r="V142" i="5" s="1"/>
  <c r="P75" i="5"/>
  <c r="R75" i="5" s="1"/>
  <c r="V75" i="5" s="1"/>
  <c r="P183" i="5"/>
  <c r="R183" i="5" s="1"/>
  <c r="V183" i="5" s="1"/>
  <c r="P235" i="5"/>
  <c r="R235" i="5" s="1"/>
  <c r="V235" i="5" s="1"/>
  <c r="T235" i="5"/>
  <c r="P192" i="5"/>
  <c r="R192" i="5" s="1"/>
  <c r="V192" i="5" s="1"/>
  <c r="T38" i="5"/>
  <c r="P38" i="5"/>
  <c r="R38" i="5" s="1"/>
  <c r="V38" i="5" s="1"/>
  <c r="P189" i="5"/>
  <c r="R189" i="5" s="1"/>
  <c r="V189" i="5" s="1"/>
  <c r="T189" i="5"/>
  <c r="T36" i="5"/>
  <c r="P36" i="5"/>
  <c r="R36" i="5" s="1"/>
  <c r="V36" i="5" s="1"/>
  <c r="T76" i="5"/>
  <c r="P76" i="5"/>
  <c r="R76" i="5" s="1"/>
  <c r="V76" i="5" s="1"/>
  <c r="P256" i="5"/>
  <c r="R256" i="5" s="1"/>
  <c r="V256" i="5" s="1"/>
  <c r="P155" i="5"/>
  <c r="R155" i="5" s="1"/>
  <c r="V155" i="5" s="1"/>
  <c r="P59" i="5"/>
  <c r="R59" i="5" s="1"/>
  <c r="V59" i="5" s="1"/>
  <c r="P95" i="5"/>
  <c r="R95" i="5" s="1"/>
  <c r="V95" i="5" s="1"/>
  <c r="T133" i="5"/>
  <c r="P133" i="5"/>
  <c r="R133" i="5" s="1"/>
  <c r="V133" i="5" s="1"/>
  <c r="T148" i="5"/>
  <c r="P148" i="5"/>
  <c r="R148" i="5" s="1"/>
  <c r="V148" i="5" s="1"/>
  <c r="P211" i="5"/>
  <c r="R211" i="5" s="1"/>
  <c r="V211" i="5" s="1"/>
  <c r="P245" i="5"/>
  <c r="R245" i="5" s="1"/>
  <c r="V245" i="5" s="1"/>
  <c r="T259" i="5"/>
  <c r="P259" i="5"/>
  <c r="R259" i="5" s="1"/>
  <c r="V259" i="5" s="1"/>
  <c r="P240" i="5"/>
  <c r="R240" i="5" s="1"/>
  <c r="V240" i="5" s="1"/>
  <c r="P250" i="5"/>
  <c r="R250" i="5" s="1"/>
  <c r="V250" i="5" s="1"/>
  <c r="P231" i="5"/>
  <c r="R231" i="5" s="1"/>
  <c r="V231" i="5" s="1"/>
  <c r="P120" i="5"/>
  <c r="R120" i="5" s="1"/>
  <c r="V120" i="5" s="1"/>
  <c r="T112" i="5"/>
  <c r="P112" i="5"/>
  <c r="R112" i="5" s="1"/>
  <c r="V112" i="5" s="1"/>
  <c r="P89" i="5"/>
  <c r="R89" i="5" s="1"/>
  <c r="V89" i="5" s="1"/>
  <c r="P194" i="5"/>
  <c r="R194" i="5" s="1"/>
  <c r="V194" i="5" s="1"/>
  <c r="P152" i="5"/>
  <c r="R152" i="5" s="1"/>
  <c r="V152" i="5" s="1"/>
  <c r="P165" i="5"/>
  <c r="R165" i="5" s="1"/>
  <c r="V165" i="5" s="1"/>
  <c r="P169" i="5"/>
  <c r="R169" i="5" s="1"/>
  <c r="V169" i="5" s="1"/>
  <c r="T169" i="5"/>
  <c r="P228" i="5"/>
  <c r="R228" i="5" s="1"/>
  <c r="V228" i="5" s="1"/>
  <c r="P106" i="5"/>
  <c r="R106" i="5" s="1"/>
  <c r="V106" i="5" s="1"/>
  <c r="P202" i="5"/>
  <c r="R202" i="5" s="1"/>
  <c r="V202" i="5" s="1"/>
  <c r="T187" i="5"/>
  <c r="P187" i="5"/>
  <c r="R187" i="5" s="1"/>
  <c r="V187" i="5" s="1"/>
  <c r="P173" i="5"/>
  <c r="R173" i="5" s="1"/>
  <c r="V173" i="5" s="1"/>
  <c r="P84" i="5"/>
  <c r="R84" i="5" s="1"/>
  <c r="V84" i="5" s="1"/>
  <c r="T18" i="5"/>
  <c r="P18" i="5"/>
  <c r="R18" i="5" s="1"/>
  <c r="V18" i="5" s="1"/>
  <c r="P224" i="5"/>
  <c r="R224" i="5" s="1"/>
  <c r="V224" i="5" s="1"/>
  <c r="P204" i="5"/>
  <c r="R204" i="5" s="1"/>
  <c r="V204" i="5" s="1"/>
  <c r="T204" i="5"/>
  <c r="P17" i="5"/>
  <c r="R17" i="5" s="1"/>
  <c r="V17" i="5" s="1"/>
  <c r="T91" i="5"/>
  <c r="P91" i="5"/>
  <c r="R91" i="5" s="1"/>
  <c r="V91" i="5" s="1"/>
  <c r="P154" i="5"/>
  <c r="R154" i="5" s="1"/>
  <c r="V154" i="5" s="1"/>
  <c r="P94" i="5"/>
  <c r="R94" i="5" s="1"/>
  <c r="V94" i="5" s="1"/>
  <c r="P216" i="5"/>
  <c r="R216" i="5" s="1"/>
  <c r="V216" i="5" s="1"/>
  <c r="P67" i="5"/>
  <c r="R67" i="5" s="1"/>
  <c r="V67" i="5" s="1"/>
  <c r="P239" i="5"/>
  <c r="R239" i="5" s="1"/>
  <c r="V239" i="5" s="1"/>
  <c r="P96" i="5"/>
  <c r="R96" i="5" s="1"/>
  <c r="V96" i="5" s="1"/>
  <c r="P55" i="5"/>
  <c r="R55" i="5" s="1"/>
  <c r="V55" i="5" s="1"/>
  <c r="T24" i="5"/>
  <c r="P24" i="5"/>
  <c r="R24" i="5" s="1"/>
  <c r="V24" i="5" s="1"/>
  <c r="P138" i="5"/>
  <c r="R138" i="5" s="1"/>
  <c r="V138" i="5" s="1"/>
  <c r="P109" i="5"/>
  <c r="R109" i="5" s="1"/>
  <c r="V109" i="5" s="1"/>
  <c r="T175" i="5"/>
  <c r="P175" i="5"/>
  <c r="R175" i="5" s="1"/>
  <c r="V175" i="5" s="1"/>
  <c r="T57" i="5"/>
  <c r="P57" i="5"/>
  <c r="R57" i="5" s="1"/>
  <c r="V57" i="5" s="1"/>
  <c r="P115" i="5"/>
  <c r="R115" i="5" s="1"/>
  <c r="V115" i="5" s="1"/>
  <c r="P199" i="5"/>
  <c r="R199" i="5" s="1"/>
  <c r="V199" i="5" s="1"/>
  <c r="P29" i="5"/>
  <c r="R29" i="5" s="1"/>
  <c r="V29" i="5" s="1"/>
  <c r="P80" i="5"/>
  <c r="R80" i="5" s="1"/>
  <c r="V80" i="5" s="1"/>
  <c r="P236" i="5"/>
  <c r="R236" i="5" s="1"/>
  <c r="V236" i="5" s="1"/>
  <c r="P149" i="5"/>
  <c r="R149" i="5" s="1"/>
  <c r="V149" i="5" s="1"/>
  <c r="P190" i="5"/>
  <c r="R190" i="5" s="1"/>
  <c r="V190" i="5" s="1"/>
  <c r="P20" i="5"/>
  <c r="R20" i="5" s="1"/>
  <c r="V20" i="5" s="1"/>
  <c r="P46" i="5"/>
  <c r="R46" i="5" s="1"/>
  <c r="V46" i="5" s="1"/>
  <c r="P65" i="5"/>
  <c r="R65" i="5" s="1"/>
  <c r="V65" i="5" s="1"/>
  <c r="P101" i="5"/>
  <c r="R101" i="5" s="1"/>
  <c r="V101" i="5" s="1"/>
  <c r="P12" i="5"/>
  <c r="R12" i="5" s="1"/>
  <c r="V12" i="5" s="1"/>
  <c r="P170" i="5"/>
  <c r="R170" i="5" s="1"/>
  <c r="V170" i="5" s="1"/>
  <c r="P185" i="5"/>
  <c r="R185" i="5" s="1"/>
  <c r="V185" i="5" s="1"/>
  <c r="P171" i="5"/>
  <c r="R171" i="5" s="1"/>
  <c r="V171" i="5" s="1"/>
  <c r="P205" i="5"/>
  <c r="R205" i="5" s="1"/>
  <c r="V205" i="5" s="1"/>
  <c r="P246" i="5"/>
  <c r="R246" i="5" s="1"/>
  <c r="V246" i="5" s="1"/>
  <c r="P232" i="5"/>
  <c r="R232" i="5" s="1"/>
  <c r="V232" i="5" s="1"/>
  <c r="P178" i="5"/>
  <c r="R178" i="5" s="1"/>
  <c r="V178" i="5" s="1"/>
  <c r="P53" i="5"/>
  <c r="R53" i="5" s="1"/>
  <c r="V53" i="5" s="1"/>
  <c r="T53" i="5"/>
  <c r="T73" i="5"/>
  <c r="P73" i="5"/>
  <c r="R73" i="5" s="1"/>
  <c r="V73" i="5" s="1"/>
  <c r="P168" i="5"/>
  <c r="R168" i="5" s="1"/>
  <c r="V168" i="5" s="1"/>
  <c r="P104" i="5"/>
  <c r="R104" i="5" s="1"/>
  <c r="V104" i="5" s="1"/>
  <c r="P206" i="5"/>
  <c r="R206" i="5" s="1"/>
  <c r="V206" i="5" s="1"/>
  <c r="P111" i="5"/>
  <c r="R111" i="5" s="1"/>
  <c r="V111" i="5" s="1"/>
  <c r="P62" i="5"/>
  <c r="R62" i="5" s="1"/>
  <c r="V62" i="5" s="1"/>
  <c r="P227" i="5"/>
  <c r="R227" i="5" s="1"/>
  <c r="V227" i="5" s="1"/>
  <c r="P121" i="5"/>
  <c r="R121" i="5" s="1"/>
  <c r="V121" i="5" s="1"/>
  <c r="P220" i="5"/>
  <c r="R220" i="5" s="1"/>
  <c r="V220" i="5" s="1"/>
  <c r="P105" i="5"/>
  <c r="R105" i="5" s="1"/>
  <c r="V105" i="5" s="1"/>
  <c r="P141" i="5"/>
  <c r="R141" i="5" s="1"/>
  <c r="V141" i="5" s="1"/>
  <c r="P196" i="5"/>
  <c r="R196" i="5" s="1"/>
  <c r="V196" i="5" s="1"/>
  <c r="P156" i="5"/>
  <c r="R156" i="5" s="1"/>
  <c r="V156" i="5" s="1"/>
  <c r="P260" i="5"/>
  <c r="R260" i="5" s="1"/>
  <c r="V260" i="5" s="1"/>
  <c r="P150" i="5"/>
  <c r="R150" i="5" s="1"/>
  <c r="V150" i="5" s="1"/>
  <c r="P207" i="5"/>
  <c r="R207" i="5" s="1"/>
  <c r="V207" i="5" s="1"/>
  <c r="P74" i="5"/>
  <c r="R74" i="5" s="1"/>
  <c r="V74" i="5" s="1"/>
  <c r="T74" i="5"/>
  <c r="P52" i="5"/>
  <c r="R52" i="5" s="1"/>
  <c r="V52" i="5" s="1"/>
  <c r="T52" i="5"/>
  <c r="P93" i="5"/>
  <c r="R93" i="5" s="1"/>
  <c r="V93" i="5" s="1"/>
  <c r="P200" i="5"/>
  <c r="R200" i="5" s="1"/>
  <c r="V200" i="5" s="1"/>
  <c r="T200" i="5"/>
  <c r="P69" i="5"/>
  <c r="R69" i="5" s="1"/>
  <c r="V69" i="5" s="1"/>
  <c r="P137" i="5"/>
  <c r="R137" i="5" s="1"/>
  <c r="V137" i="5" s="1"/>
  <c r="P248" i="5"/>
  <c r="R248" i="5" s="1"/>
  <c r="V248" i="5" s="1"/>
  <c r="P117" i="5"/>
  <c r="R117" i="5" s="1"/>
  <c r="V117" i="5" s="1"/>
  <c r="P79" i="5"/>
  <c r="R79" i="5" s="1"/>
  <c r="V79" i="5" s="1"/>
  <c r="P198" i="5"/>
  <c r="R198" i="5" s="1"/>
  <c r="V198" i="5" s="1"/>
  <c r="T198" i="5"/>
  <c r="P40" i="5"/>
  <c r="R40" i="5" s="1"/>
  <c r="V40" i="5" s="1"/>
  <c r="T40" i="5"/>
  <c r="P225" i="5"/>
  <c r="R225" i="5" s="1"/>
  <c r="V225" i="5" s="1"/>
  <c r="P92" i="5"/>
  <c r="R92" i="5" s="1"/>
  <c r="V92" i="5" s="1"/>
  <c r="T92" i="5"/>
  <c r="P31" i="5"/>
  <c r="R31" i="5" s="1"/>
  <c r="V31" i="5" s="1"/>
  <c r="T31" i="5"/>
  <c r="P70" i="5"/>
  <c r="R70" i="5" s="1"/>
  <c r="V70" i="5" s="1"/>
  <c r="P217" i="5"/>
  <c r="R217" i="5" s="1"/>
  <c r="V217" i="5" s="1"/>
  <c r="T217" i="5"/>
  <c r="P222" i="5"/>
  <c r="R222" i="5" s="1"/>
  <c r="V222" i="5" s="1"/>
  <c r="P44" i="5"/>
  <c r="R44" i="5" s="1"/>
  <c r="V44" i="5" s="1"/>
  <c r="P66" i="5"/>
  <c r="R66" i="5" s="1"/>
  <c r="V66" i="5" s="1"/>
  <c r="T66" i="5"/>
  <c r="P135" i="5"/>
  <c r="R135" i="5" s="1"/>
  <c r="V135" i="5" s="1"/>
  <c r="P257" i="5"/>
  <c r="R257" i="5" s="1"/>
  <c r="V257" i="5" s="1"/>
  <c r="P157" i="5"/>
  <c r="R157" i="5" s="1"/>
  <c r="V157" i="5" s="1"/>
  <c r="P159" i="5"/>
  <c r="R159" i="5" s="1"/>
  <c r="V159" i="5" s="1"/>
  <c r="P98" i="5"/>
  <c r="R98" i="5" s="1"/>
  <c r="V98" i="5" s="1"/>
  <c r="P19" i="5"/>
  <c r="R19" i="5" s="1"/>
  <c r="V19" i="5" s="1"/>
  <c r="T19" i="5"/>
  <c r="P58" i="5"/>
  <c r="R58" i="5" s="1"/>
  <c r="V58" i="5" s="1"/>
  <c r="T234" i="5"/>
  <c r="P234" i="5"/>
  <c r="R234" i="5" s="1"/>
  <c r="V234" i="5" s="1"/>
  <c r="P124" i="5"/>
  <c r="R124" i="5" s="1"/>
  <c r="V124" i="5" s="1"/>
  <c r="P145" i="5"/>
  <c r="R145" i="5" s="1"/>
  <c r="V145" i="5" s="1"/>
  <c r="P78" i="5"/>
  <c r="R78" i="5" s="1"/>
  <c r="V78" i="5" s="1"/>
  <c r="P5" i="5"/>
  <c r="R5" i="5" s="1"/>
  <c r="V5" i="5" s="1"/>
  <c r="P252" i="5"/>
  <c r="R252" i="5" s="1"/>
  <c r="V252" i="5" s="1"/>
  <c r="T252" i="5"/>
  <c r="P195" i="5"/>
  <c r="R195" i="5" s="1"/>
  <c r="V195" i="5" s="1"/>
  <c r="P68" i="5"/>
  <c r="R68" i="5" s="1"/>
  <c r="V68" i="5" s="1"/>
  <c r="T68" i="5"/>
  <c r="P14" i="5"/>
  <c r="R14" i="5" s="1"/>
  <c r="V14" i="5" s="1"/>
  <c r="T39" i="5"/>
  <c r="P39" i="5"/>
  <c r="R39" i="5" s="1"/>
  <c r="V39" i="5" s="1"/>
  <c r="P82" i="5"/>
  <c r="R82" i="5" s="1"/>
  <c r="V82" i="5" s="1"/>
  <c r="P193" i="5"/>
  <c r="R193" i="5" s="1"/>
  <c r="V193" i="5" s="1"/>
  <c r="T193" i="5"/>
  <c r="P114" i="5"/>
  <c r="R114" i="5" s="1"/>
  <c r="V114" i="5" s="1"/>
  <c r="P127" i="5"/>
  <c r="R127" i="5" s="1"/>
  <c r="V127" i="5" s="1"/>
  <c r="P108" i="5"/>
  <c r="R108" i="5" s="1"/>
  <c r="V108" i="5" s="1"/>
  <c r="P16" i="5"/>
  <c r="R16" i="5" s="1"/>
  <c r="V16" i="5" s="1"/>
  <c r="P54" i="5"/>
  <c r="R54" i="5" s="1"/>
  <c r="V54" i="5" s="1"/>
  <c r="P186" i="5"/>
  <c r="R186" i="5" s="1"/>
  <c r="V186" i="5" s="1"/>
  <c r="T27" i="5"/>
  <c r="P27" i="5"/>
  <c r="R27" i="5" s="1"/>
  <c r="V27" i="5" s="1"/>
  <c r="P71" i="5"/>
  <c r="R71" i="5" s="1"/>
  <c r="V71" i="5" s="1"/>
  <c r="P107" i="5"/>
  <c r="R107" i="5" s="1"/>
  <c r="V107" i="5" s="1"/>
  <c r="T107" i="5"/>
  <c r="T30" i="5"/>
  <c r="P30" i="5"/>
  <c r="R30" i="5" s="1"/>
  <c r="V30" i="5" s="1"/>
  <c r="P213" i="5"/>
  <c r="R213" i="5" s="1"/>
  <c r="V213" i="5" s="1"/>
  <c r="P176" i="5"/>
  <c r="R176" i="5" s="1"/>
  <c r="V176" i="5" s="1"/>
  <c r="P182" i="5"/>
  <c r="R182" i="5" s="1"/>
  <c r="V182" i="5" s="1"/>
  <c r="P209" i="5"/>
  <c r="R209" i="5" s="1"/>
  <c r="V209" i="5" s="1"/>
  <c r="T209" i="5"/>
  <c r="P254" i="5"/>
  <c r="R254" i="5" s="1"/>
  <c r="V254" i="5" s="1"/>
  <c r="T254" i="5"/>
  <c r="P241" i="5"/>
  <c r="R241" i="5" s="1"/>
  <c r="V241" i="5" s="1"/>
  <c r="F165" i="1"/>
  <c r="F20" i="1"/>
  <c r="F231" i="1"/>
  <c r="F28" i="1"/>
  <c r="F177" i="1"/>
  <c r="F166" i="1"/>
  <c r="F163" i="1"/>
  <c r="F152" i="1"/>
  <c r="F191" i="1"/>
  <c r="F23" i="1"/>
  <c r="F190" i="1"/>
  <c r="F21" i="1"/>
  <c r="F107" i="1"/>
  <c r="F141" i="1"/>
  <c r="F226" i="1"/>
  <c r="F67" i="1"/>
  <c r="F134" i="1"/>
  <c r="F56" i="1"/>
  <c r="F31" i="1"/>
  <c r="F211" i="1"/>
  <c r="F179" i="1"/>
  <c r="F161" i="1"/>
  <c r="F105" i="1"/>
  <c r="F52" i="1"/>
  <c r="F96" i="1"/>
  <c r="F171" i="1"/>
  <c r="F22" i="1"/>
  <c r="F248" i="1"/>
  <c r="F68" i="1"/>
  <c r="F78" i="1"/>
  <c r="F60" i="1"/>
  <c r="F168" i="1"/>
  <c r="F227" i="1"/>
  <c r="F65" i="1"/>
  <c r="F81" i="1"/>
  <c r="F178" i="1"/>
  <c r="F19" i="1"/>
  <c r="F47" i="1"/>
  <c r="F237" i="1"/>
  <c r="F115" i="1"/>
  <c r="C5" i="1"/>
  <c r="G263" i="2"/>
  <c r="F63" i="1"/>
  <c r="F117" i="1"/>
  <c r="F122" i="1"/>
  <c r="F144" i="1"/>
  <c r="F80" i="1"/>
  <c r="F109" i="1"/>
  <c r="F92" i="1"/>
  <c r="F114" i="1"/>
  <c r="F175" i="1"/>
  <c r="F218" i="1"/>
  <c r="F212" i="1"/>
  <c r="F100" i="1"/>
  <c r="F43" i="1"/>
  <c r="F61" i="1"/>
  <c r="F87" i="1"/>
  <c r="F40" i="1"/>
  <c r="F121" i="1"/>
  <c r="F146" i="1"/>
  <c r="F64" i="1"/>
  <c r="F94" i="1"/>
  <c r="F235" i="1"/>
  <c r="F103" i="1"/>
  <c r="F57" i="1"/>
  <c r="F55" i="1"/>
  <c r="F116" i="1"/>
  <c r="F192" i="1"/>
  <c r="F243" i="1"/>
  <c r="F229" i="1"/>
  <c r="F173" i="1"/>
  <c r="F169" i="1"/>
  <c r="F150" i="1"/>
  <c r="F16" i="1"/>
  <c r="F124" i="1"/>
  <c r="F182" i="1"/>
  <c r="F246" i="1"/>
  <c r="F128" i="1"/>
  <c r="F101" i="1"/>
  <c r="F36" i="1"/>
  <c r="F33" i="1"/>
  <c r="F160" i="1"/>
  <c r="F257" i="1"/>
  <c r="F254" i="1"/>
  <c r="F239" i="1"/>
  <c r="F66" i="1"/>
  <c r="F214" i="1"/>
  <c r="F219" i="1"/>
  <c r="F24" i="1"/>
  <c r="F13" i="1"/>
  <c r="F259" i="1"/>
  <c r="F206" i="1"/>
  <c r="F133" i="1"/>
  <c r="F79" i="1"/>
  <c r="F95" i="1"/>
  <c r="F215" i="1"/>
  <c r="F232" i="1"/>
  <c r="F256" i="1"/>
  <c r="F82" i="1"/>
  <c r="F120" i="1"/>
  <c r="F5" i="1"/>
  <c r="F149" i="1"/>
  <c r="F108" i="1"/>
  <c r="F53" i="1"/>
  <c r="F74" i="1"/>
  <c r="F72" i="1"/>
  <c r="F167" i="1"/>
  <c r="F25" i="1"/>
  <c r="F46" i="1"/>
  <c r="F181" i="1"/>
  <c r="F217" i="1"/>
  <c r="F205" i="1"/>
  <c r="F193" i="1"/>
  <c r="F84" i="1"/>
  <c r="F70" i="1"/>
  <c r="F148" i="1"/>
  <c r="F32" i="1"/>
  <c r="F45" i="1"/>
  <c r="F172" i="1"/>
  <c r="F147" i="1"/>
  <c r="F132" i="1"/>
  <c r="F83" i="1"/>
  <c r="F93" i="1"/>
  <c r="F9" i="1"/>
  <c r="F106" i="1"/>
  <c r="F119" i="1"/>
  <c r="F145" i="1"/>
  <c r="F90" i="1"/>
  <c r="F222" i="1"/>
  <c r="F30" i="1"/>
  <c r="F223" i="1"/>
  <c r="F7" i="1"/>
  <c r="F102" i="1"/>
  <c r="F76" i="1"/>
  <c r="F162" i="1"/>
  <c r="F208" i="1"/>
  <c r="F228" i="1"/>
  <c r="F48" i="1"/>
  <c r="F44" i="1"/>
  <c r="F71" i="1"/>
  <c r="F37" i="1"/>
  <c r="F247" i="1"/>
  <c r="F244" i="1"/>
  <c r="F39" i="1"/>
  <c r="F17" i="1"/>
  <c r="F86" i="1"/>
  <c r="F187" i="1"/>
  <c r="F131" i="1"/>
  <c r="F156" i="1"/>
  <c r="F241" i="1"/>
  <c r="F196" i="1"/>
  <c r="F230" i="1"/>
  <c r="F54" i="1"/>
  <c r="F180" i="1"/>
  <c r="F113" i="1"/>
  <c r="F142" i="1"/>
  <c r="F153" i="1"/>
  <c r="F88" i="1"/>
  <c r="F242" i="1"/>
  <c r="F194" i="1"/>
  <c r="F126" i="1"/>
  <c r="F185" i="1"/>
  <c r="F130" i="1"/>
  <c r="F204" i="1"/>
  <c r="F189" i="1"/>
  <c r="F253" i="1"/>
  <c r="F207" i="1"/>
  <c r="F260" i="1"/>
  <c r="F135" i="1"/>
  <c r="F62" i="1"/>
  <c r="F58" i="1"/>
  <c r="F125" i="1"/>
  <c r="F104" i="1"/>
  <c r="F15" i="1"/>
  <c r="F201" i="1"/>
  <c r="F188" i="1"/>
  <c r="F129" i="1"/>
  <c r="F11" i="1"/>
  <c r="F139" i="1"/>
  <c r="F69" i="1"/>
  <c r="F27" i="1"/>
  <c r="F91" i="1"/>
  <c r="F14" i="1"/>
  <c r="F186" i="1"/>
  <c r="F138" i="1"/>
  <c r="F251" i="1"/>
  <c r="F143" i="1"/>
  <c r="F216" i="1"/>
  <c r="F8" i="1"/>
  <c r="F157" i="1"/>
  <c r="F151" i="1"/>
  <c r="F18" i="1"/>
  <c r="F77" i="1"/>
  <c r="F202" i="1"/>
  <c r="F42" i="1"/>
  <c r="F38" i="1"/>
  <c r="F176" i="1"/>
  <c r="F203" i="1"/>
  <c r="F123" i="1"/>
  <c r="F183" i="1"/>
  <c r="F51" i="1"/>
  <c r="F99" i="1"/>
  <c r="F98" i="1"/>
  <c r="F110" i="1"/>
  <c r="F137" i="1"/>
  <c r="F199" i="1"/>
  <c r="F97" i="1"/>
  <c r="F26" i="1"/>
  <c r="F35" i="1"/>
  <c r="F112" i="1"/>
  <c r="F174" i="1"/>
  <c r="F154" i="1"/>
  <c r="F252" i="1"/>
  <c r="F221" i="1"/>
  <c r="F224" i="1"/>
  <c r="F159" i="1"/>
  <c r="F234" i="1"/>
  <c r="F85" i="1"/>
  <c r="F250" i="1"/>
  <c r="F158" i="1"/>
  <c r="F209" i="1"/>
  <c r="F233" i="1"/>
  <c r="F200" i="1"/>
  <c r="F236" i="1"/>
  <c r="F75" i="1"/>
  <c r="F255" i="1"/>
  <c r="F59" i="1"/>
  <c r="F136" i="1"/>
  <c r="F12" i="1"/>
  <c r="F198" i="1"/>
  <c r="F73" i="1"/>
  <c r="F197" i="1"/>
  <c r="F34" i="1"/>
  <c r="F213" i="1"/>
  <c r="F184" i="1"/>
  <c r="F225" i="1"/>
  <c r="F111" i="1"/>
  <c r="F220" i="1"/>
  <c r="F49" i="1"/>
  <c r="F245" i="1"/>
  <c r="F155" i="1"/>
  <c r="F170" i="1"/>
  <c r="F240" i="1"/>
  <c r="F195" i="1"/>
  <c r="F29" i="1"/>
  <c r="F118" i="1"/>
  <c r="F50" i="1"/>
  <c r="F210" i="1"/>
  <c r="F258" i="1"/>
  <c r="F10" i="1"/>
  <c r="F41" i="1"/>
  <c r="F6" i="1"/>
  <c r="F140" i="1"/>
  <c r="F249" i="1"/>
  <c r="F164" i="1"/>
  <c r="F89" i="1"/>
  <c r="D164" i="1"/>
  <c r="D123" i="1"/>
  <c r="D170" i="1"/>
  <c r="D98" i="1"/>
  <c r="D193" i="1"/>
  <c r="D152" i="1"/>
  <c r="D82" i="1"/>
  <c r="D203" i="1"/>
  <c r="D56" i="1"/>
  <c r="D104" i="1"/>
  <c r="D11" i="1"/>
  <c r="D28" i="1"/>
  <c r="D8" i="1"/>
  <c r="D220" i="1"/>
  <c r="D143" i="1"/>
  <c r="D45" i="1"/>
  <c r="D166" i="1"/>
  <c r="D38" i="1"/>
  <c r="D134" i="1"/>
  <c r="D195" i="1"/>
  <c r="D236" i="1"/>
  <c r="D85" i="1"/>
  <c r="D79" i="1"/>
  <c r="D88" i="1"/>
  <c r="D30" i="1"/>
  <c r="D179" i="1"/>
  <c r="D177" i="1"/>
  <c r="D46" i="1"/>
  <c r="D184" i="1"/>
  <c r="D95" i="1"/>
  <c r="D215" i="1"/>
  <c r="D47" i="1"/>
  <c r="D245" i="1"/>
  <c r="D150" i="1"/>
  <c r="D42" i="1"/>
  <c r="D34" i="1"/>
  <c r="D64" i="1"/>
  <c r="D133" i="1"/>
  <c r="D208" i="1"/>
  <c r="D243" i="1"/>
  <c r="D139" i="1"/>
  <c r="D16" i="1"/>
  <c r="D140" i="1"/>
  <c r="D218" i="1"/>
  <c r="D118" i="1"/>
  <c r="D225" i="1"/>
  <c r="D127" i="1"/>
  <c r="D113" i="1"/>
  <c r="D180" i="1"/>
  <c r="D109" i="1"/>
  <c r="D69" i="1"/>
  <c r="D219" i="1"/>
  <c r="D60" i="1"/>
  <c r="D159" i="1"/>
  <c r="D77" i="1"/>
  <c r="D249" i="1"/>
  <c r="D181" i="1"/>
  <c r="D145" i="1"/>
  <c r="D44" i="1"/>
  <c r="D167" i="1"/>
  <c r="D29" i="1"/>
  <c r="D97" i="1"/>
  <c r="D176" i="1"/>
  <c r="D229" i="1"/>
  <c r="D206" i="1"/>
  <c r="D213" i="1"/>
  <c r="D246" i="1"/>
  <c r="D48" i="1"/>
  <c r="D192" i="1"/>
  <c r="D84" i="1"/>
  <c r="D53" i="1"/>
  <c r="D14" i="1"/>
  <c r="D7" i="1"/>
  <c r="D92" i="1"/>
  <c r="D35" i="1"/>
  <c r="D244" i="1"/>
  <c r="D43" i="1"/>
  <c r="D50" i="1"/>
  <c r="D13" i="1"/>
  <c r="D242" i="1"/>
  <c r="D68" i="1"/>
  <c r="D253" i="1"/>
  <c r="D136" i="1"/>
  <c r="D75" i="1"/>
  <c r="D252" i="1"/>
  <c r="D116" i="1"/>
  <c r="D142" i="1"/>
  <c r="D78" i="1"/>
  <c r="D226" i="1"/>
  <c r="D251" i="1"/>
  <c r="D89" i="1"/>
  <c r="D207" i="1"/>
  <c r="D102" i="1"/>
  <c r="D194" i="1"/>
  <c r="D59" i="1"/>
  <c r="D217" i="1"/>
  <c r="D61" i="1"/>
  <c r="D101" i="1"/>
  <c r="D31" i="1"/>
  <c r="D99" i="1"/>
  <c r="D105" i="1"/>
  <c r="D149" i="1"/>
  <c r="D115" i="1"/>
  <c r="D49" i="1"/>
  <c r="D230" i="1"/>
  <c r="D18" i="1"/>
  <c r="D187" i="1"/>
  <c r="D178" i="1"/>
  <c r="D199" i="1"/>
  <c r="D189" i="1"/>
  <c r="D201" i="1"/>
  <c r="D121" i="1"/>
  <c r="D10" i="1"/>
  <c r="D22" i="1"/>
  <c r="D57" i="1"/>
  <c r="D211" i="1"/>
  <c r="D183" i="1"/>
  <c r="D72" i="1"/>
  <c r="D188" i="1"/>
  <c r="D157" i="1"/>
  <c r="D106" i="1"/>
  <c r="D240" i="1"/>
  <c r="D62" i="1"/>
  <c r="D231" i="1"/>
  <c r="D15" i="1"/>
  <c r="D198" i="1"/>
  <c r="D171" i="1"/>
  <c r="D227" i="1"/>
  <c r="D141" i="1"/>
  <c r="D153" i="1"/>
  <c r="D155" i="1"/>
  <c r="D119" i="1"/>
  <c r="D100" i="1"/>
  <c r="D91" i="1"/>
  <c r="D205" i="1"/>
  <c r="D128" i="1"/>
  <c r="D86" i="1"/>
  <c r="D175" i="1"/>
  <c r="D26" i="1"/>
  <c r="D20" i="1"/>
  <c r="D190" i="1"/>
  <c r="D161" i="1"/>
  <c r="D24" i="1"/>
  <c r="D209" i="1"/>
  <c r="D32" i="1"/>
  <c r="D210" i="1"/>
  <c r="D17" i="1"/>
  <c r="D117" i="1"/>
  <c r="D80" i="1"/>
  <c r="D204" i="1"/>
  <c r="D122" i="1"/>
  <c r="D248" i="1"/>
  <c r="D258" i="1"/>
  <c r="D260" i="1"/>
  <c r="F238" i="1"/>
  <c r="T239" i="5" l="1"/>
  <c r="T33" i="5"/>
  <c r="T136" i="5"/>
  <c r="T257" i="5"/>
  <c r="T75" i="5"/>
  <c r="T191" i="5"/>
  <c r="T182" i="5"/>
  <c r="T71" i="5"/>
  <c r="T108" i="5"/>
  <c r="T70" i="5"/>
  <c r="T105" i="5"/>
  <c r="T104" i="5"/>
  <c r="T20" i="5"/>
  <c r="T231" i="5"/>
  <c r="T155" i="5"/>
  <c r="T63" i="5"/>
  <c r="T88" i="5"/>
  <c r="T61" i="5"/>
  <c r="T188" i="5"/>
  <c r="T174" i="5"/>
  <c r="T140" i="5"/>
  <c r="T42" i="5"/>
  <c r="T167" i="5"/>
  <c r="T225" i="5"/>
  <c r="T15" i="5"/>
  <c r="T185" i="5"/>
  <c r="T173" i="5"/>
  <c r="T81" i="5"/>
  <c r="T213" i="5"/>
  <c r="T159" i="5"/>
  <c r="T168" i="5"/>
  <c r="T246" i="5"/>
  <c r="T12" i="5"/>
  <c r="T55" i="5"/>
  <c r="T94" i="5"/>
  <c r="T240" i="5"/>
  <c r="T184" i="5"/>
  <c r="T122" i="5"/>
  <c r="T158" i="5"/>
  <c r="T151" i="5"/>
  <c r="T160" i="5"/>
  <c r="T214" i="5"/>
  <c r="T35" i="5"/>
  <c r="T233" i="5"/>
  <c r="T208" i="5"/>
  <c r="T253" i="5"/>
  <c r="T180" i="5"/>
  <c r="T118" i="5"/>
  <c r="T29" i="5"/>
  <c r="T21" i="5"/>
  <c r="T186" i="5"/>
  <c r="T114" i="5"/>
  <c r="T157" i="5"/>
  <c r="T79" i="5"/>
  <c r="T93" i="5"/>
  <c r="T62" i="5"/>
  <c r="T65" i="5"/>
  <c r="T80" i="5"/>
  <c r="T84" i="5"/>
  <c r="T106" i="5"/>
  <c r="T95" i="5"/>
  <c r="T229" i="5"/>
  <c r="T129" i="5"/>
  <c r="T128" i="5"/>
  <c r="T261" i="3"/>
  <c r="T101" i="5"/>
  <c r="T236" i="5"/>
  <c r="T199" i="5"/>
  <c r="T17" i="5"/>
  <c r="T228" i="5"/>
  <c r="T152" i="5"/>
  <c r="T250" i="5"/>
  <c r="T245" i="5"/>
  <c r="T192" i="5"/>
  <c r="T255" i="5"/>
  <c r="T146" i="5"/>
  <c r="T26" i="5"/>
  <c r="T258" i="5"/>
  <c r="T28" i="5"/>
  <c r="T226" i="5"/>
  <c r="T83" i="5"/>
  <c r="T162" i="5"/>
  <c r="T177" i="5"/>
  <c r="T244" i="5"/>
  <c r="T77" i="5"/>
  <c r="T242" i="5"/>
  <c r="T210" i="5"/>
  <c r="T110" i="5"/>
  <c r="T143" i="5"/>
  <c r="T119" i="5"/>
  <c r="T34" i="5"/>
  <c r="T125" i="5"/>
  <c r="T13" i="5"/>
  <c r="T69" i="5"/>
  <c r="T150" i="5"/>
  <c r="T54" i="5"/>
  <c r="T127" i="5"/>
  <c r="T82" i="5"/>
  <c r="T5" i="5"/>
  <c r="T124" i="5"/>
  <c r="T248" i="5"/>
  <c r="T260" i="5"/>
  <c r="T141" i="5"/>
  <c r="T121" i="5"/>
  <c r="T111" i="5"/>
  <c r="T178" i="5"/>
  <c r="T205" i="5"/>
  <c r="T170" i="5"/>
  <c r="T190" i="5"/>
  <c r="T115" i="5"/>
  <c r="T109" i="5"/>
  <c r="T67" i="5"/>
  <c r="T154" i="5"/>
  <c r="T202" i="5"/>
  <c r="T194" i="5"/>
  <c r="T120" i="5"/>
  <c r="T211" i="5"/>
  <c r="T256" i="5"/>
  <c r="T142" i="5"/>
  <c r="T172" i="5"/>
  <c r="T41" i="5"/>
  <c r="T51" i="5"/>
  <c r="T215" i="5"/>
  <c r="T247" i="5"/>
  <c r="T45" i="5"/>
  <c r="T251" i="5"/>
  <c r="T85" i="5"/>
  <c r="T197" i="5"/>
  <c r="T48" i="5"/>
  <c r="T32" i="5"/>
  <c r="T161" i="5"/>
  <c r="T47" i="5"/>
  <c r="T97" i="5"/>
  <c r="T87" i="5"/>
  <c r="T11" i="5"/>
  <c r="T6" i="5"/>
  <c r="T164" i="5"/>
  <c r="T50" i="5"/>
  <c r="T181" i="5"/>
  <c r="T14" i="5"/>
  <c r="T117" i="5"/>
  <c r="T196" i="5"/>
  <c r="T241" i="5"/>
  <c r="T16" i="5"/>
  <c r="T195" i="5"/>
  <c r="T78" i="5"/>
  <c r="T98" i="5"/>
  <c r="T44" i="5"/>
  <c r="T137" i="5"/>
  <c r="T207" i="5"/>
  <c r="T156" i="5"/>
  <c r="T227" i="5"/>
  <c r="T206" i="5"/>
  <c r="T232" i="5"/>
  <c r="T171" i="5"/>
  <c r="T46" i="5"/>
  <c r="T149" i="5"/>
  <c r="T138" i="5"/>
  <c r="T96" i="5"/>
  <c r="T216" i="5"/>
  <c r="T224" i="5"/>
  <c r="T165" i="5"/>
  <c r="T89" i="5"/>
  <c r="T59" i="5"/>
  <c r="T183" i="5"/>
  <c r="T86" i="5"/>
  <c r="T102" i="5"/>
  <c r="T237" i="5"/>
  <c r="T7" i="5"/>
  <c r="T22" i="5"/>
  <c r="T139" i="5"/>
  <c r="N261" i="5"/>
  <c r="P261" i="5" s="1"/>
  <c r="P139" i="5"/>
  <c r="R139" i="5" s="1"/>
  <c r="T43" i="5"/>
  <c r="T203" i="5"/>
  <c r="T113" i="5"/>
  <c r="T90" i="5"/>
  <c r="T218" i="5"/>
  <c r="T56" i="5"/>
  <c r="T219" i="5"/>
  <c r="T176" i="5"/>
  <c r="T145" i="5"/>
  <c r="T58" i="5"/>
  <c r="T135" i="5"/>
  <c r="T222" i="5"/>
  <c r="T220" i="5"/>
  <c r="T8" i="5"/>
  <c r="T179" i="5"/>
  <c r="T100" i="5"/>
  <c r="T212" i="5"/>
  <c r="T223" i="5"/>
  <c r="T153" i="5"/>
  <c r="T130" i="5"/>
  <c r="T99" i="5"/>
  <c r="D5" i="1"/>
  <c r="T263" i="3"/>
  <c r="L263" i="7"/>
  <c r="K263" i="7" s="1"/>
  <c r="L263" i="5"/>
  <c r="F261" i="1"/>
  <c r="F263" i="1" s="1"/>
  <c r="D261" i="1"/>
  <c r="C261" i="1"/>
  <c r="C263" i="1" s="1"/>
  <c r="R261" i="5" l="1"/>
  <c r="V261" i="5" s="1"/>
  <c r="V139" i="5"/>
  <c r="T261" i="5"/>
  <c r="P263" i="7"/>
  <c r="D263" i="1"/>
  <c r="N263" i="5"/>
  <c r="R171" i="7" l="1"/>
  <c r="T171" i="7" s="1"/>
  <c r="R166" i="7"/>
  <c r="T166" i="7" s="1"/>
  <c r="R136" i="7"/>
  <c r="T136" i="7" s="1"/>
  <c r="R135" i="7"/>
  <c r="T135" i="7" s="1"/>
  <c r="R117" i="7"/>
  <c r="T117" i="7" s="1"/>
  <c r="R132" i="7"/>
  <c r="T132" i="7" s="1"/>
  <c r="R101" i="7"/>
  <c r="T101" i="7" s="1"/>
  <c r="R32" i="7"/>
  <c r="T32" i="7" s="1"/>
  <c r="R122" i="7"/>
  <c r="T122" i="7" s="1"/>
  <c r="R115" i="7"/>
  <c r="T115" i="7" s="1"/>
  <c r="R50" i="7"/>
  <c r="T50" i="7" s="1"/>
  <c r="R76" i="7"/>
  <c r="T76" i="7" s="1"/>
  <c r="R102" i="7"/>
  <c r="T102" i="7" s="1"/>
  <c r="R179" i="7"/>
  <c r="T179" i="7" s="1"/>
  <c r="R97" i="7"/>
  <c r="T97" i="7" s="1"/>
  <c r="R73" i="7"/>
  <c r="T73" i="7" s="1"/>
  <c r="R13" i="7"/>
  <c r="T13" i="7" s="1"/>
  <c r="R109" i="7"/>
  <c r="T109" i="7" s="1"/>
  <c r="R47" i="7"/>
  <c r="T47" i="7" s="1"/>
  <c r="R52" i="7"/>
  <c r="T52" i="7" s="1"/>
  <c r="R106" i="7"/>
  <c r="T106" i="7" s="1"/>
  <c r="R37" i="7"/>
  <c r="T37" i="7" s="1"/>
  <c r="R153" i="7"/>
  <c r="T153" i="7" s="1"/>
  <c r="R91" i="7"/>
  <c r="T91" i="7" s="1"/>
  <c r="R137" i="7"/>
  <c r="T137" i="7" s="1"/>
  <c r="R205" i="7"/>
  <c r="T205" i="7" s="1"/>
  <c r="R167" i="7"/>
  <c r="T167" i="7" s="1"/>
  <c r="R200" i="7"/>
  <c r="T200" i="7" s="1"/>
  <c r="R150" i="7"/>
  <c r="T150" i="7" s="1"/>
  <c r="R184" i="7"/>
  <c r="T184" i="7" s="1"/>
  <c r="R204" i="7"/>
  <c r="T204" i="7" s="1"/>
  <c r="R155" i="7"/>
  <c r="T155" i="7" s="1"/>
  <c r="R207" i="7"/>
  <c r="T207" i="7" s="1"/>
  <c r="R138" i="7"/>
  <c r="T138" i="7" s="1"/>
  <c r="R173" i="7"/>
  <c r="T173" i="7" s="1"/>
  <c r="R238" i="7"/>
  <c r="T238" i="7" s="1"/>
  <c r="R253" i="7"/>
  <c r="T253" i="7" s="1"/>
  <c r="R213" i="7"/>
  <c r="T213" i="7" s="1"/>
  <c r="R222" i="7"/>
  <c r="T222" i="7" s="1"/>
  <c r="R240" i="7"/>
  <c r="T240" i="7" s="1"/>
  <c r="R258" i="7"/>
  <c r="T258" i="7" s="1"/>
  <c r="R168" i="7"/>
  <c r="T168" i="7" s="1"/>
  <c r="R242" i="7"/>
  <c r="T242" i="7" s="1"/>
  <c r="R223" i="7"/>
  <c r="T223" i="7" s="1"/>
  <c r="R225" i="7"/>
  <c r="T225" i="7" s="1"/>
  <c r="R243" i="7"/>
  <c r="T243" i="7" s="1"/>
  <c r="R218" i="7"/>
  <c r="T218" i="7" s="1"/>
  <c r="R100" i="7"/>
  <c r="T100" i="7" s="1"/>
  <c r="R46" i="7"/>
  <c r="T46" i="7" s="1"/>
  <c r="R197" i="7"/>
  <c r="T197" i="7" s="1"/>
  <c r="R44" i="7"/>
  <c r="T44" i="7" s="1"/>
  <c r="R158" i="7"/>
  <c r="T158" i="7" s="1"/>
  <c r="R156" i="7"/>
  <c r="T156" i="7" s="1"/>
  <c r="R169" i="7"/>
  <c r="T169" i="7" s="1"/>
  <c r="R202" i="7"/>
  <c r="T202" i="7" s="1"/>
  <c r="R220" i="7"/>
  <c r="T220" i="7" s="1"/>
  <c r="R177" i="7"/>
  <c r="T177" i="7" s="1"/>
  <c r="R234" i="7"/>
  <c r="T234" i="7" s="1"/>
  <c r="R146" i="7"/>
  <c r="T146" i="7" s="1"/>
  <c r="R211" i="7"/>
  <c r="T211" i="7" s="1"/>
  <c r="R154" i="7"/>
  <c r="T154" i="7" s="1"/>
  <c r="R41" i="7"/>
  <c r="T41" i="7" s="1"/>
  <c r="R49" i="7"/>
  <c r="T49" i="7" s="1"/>
  <c r="R215" i="7"/>
  <c r="T215" i="7" s="1"/>
  <c r="R112" i="7"/>
  <c r="T112" i="7" s="1"/>
  <c r="R191" i="7"/>
  <c r="T191" i="7" s="1"/>
  <c r="R159" i="7"/>
  <c r="T159" i="7" s="1"/>
  <c r="R199" i="7"/>
  <c r="T199" i="7" s="1"/>
  <c r="R131" i="7"/>
  <c r="T131" i="7" s="1"/>
  <c r="R142" i="7"/>
  <c r="T142" i="7" s="1"/>
  <c r="R239" i="7"/>
  <c r="T239" i="7" s="1"/>
  <c r="R245" i="7"/>
  <c r="T245" i="7" s="1"/>
  <c r="R259" i="7"/>
  <c r="T259" i="7" s="1"/>
  <c r="R65" i="7"/>
  <c r="T65" i="7" s="1"/>
  <c r="R161" i="7"/>
  <c r="T161" i="7" s="1"/>
  <c r="R130" i="7"/>
  <c r="T130" i="7" s="1"/>
  <c r="R56" i="7"/>
  <c r="T56" i="7" s="1"/>
  <c r="R80" i="7"/>
  <c r="T80" i="7" s="1"/>
  <c r="R104" i="7"/>
  <c r="T104" i="7" s="1"/>
  <c r="R181" i="7"/>
  <c r="T181" i="7" s="1"/>
  <c r="R29" i="7"/>
  <c r="T29" i="7" s="1"/>
  <c r="R121" i="7"/>
  <c r="T121" i="7" s="1"/>
  <c r="R85" i="7"/>
  <c r="T85" i="7" s="1"/>
  <c r="R22" i="7"/>
  <c r="T22" i="7" s="1"/>
  <c r="R124" i="7"/>
  <c r="T124" i="7" s="1"/>
  <c r="R53" i="7"/>
  <c r="T53" i="7" s="1"/>
  <c r="R55" i="7"/>
  <c r="T55" i="7" s="1"/>
  <c r="R108" i="7"/>
  <c r="T108" i="7" s="1"/>
  <c r="R67" i="7"/>
  <c r="T67" i="7" s="1"/>
  <c r="R178" i="7"/>
  <c r="T178" i="7" s="1"/>
  <c r="R141" i="7"/>
  <c r="T141" i="7" s="1"/>
  <c r="R145" i="7"/>
  <c r="T145" i="7" s="1"/>
  <c r="R172" i="7"/>
  <c r="T172" i="7" s="1"/>
  <c r="R209" i="7"/>
  <c r="T209" i="7" s="1"/>
  <c r="R157" i="7"/>
  <c r="T157" i="7" s="1"/>
  <c r="R185" i="7"/>
  <c r="T185" i="7" s="1"/>
  <c r="R214" i="7"/>
  <c r="T214" i="7" s="1"/>
  <c r="R164" i="7"/>
  <c r="T164" i="7" s="1"/>
  <c r="R208" i="7"/>
  <c r="T208" i="7" s="1"/>
  <c r="R187" i="7"/>
  <c r="T187" i="7" s="1"/>
  <c r="R248" i="7"/>
  <c r="T248" i="7" s="1"/>
  <c r="R10" i="7"/>
  <c r="T10" i="7" s="1"/>
  <c r="R83" i="7"/>
  <c r="T83" i="7" s="1"/>
  <c r="R40" i="7"/>
  <c r="T40" i="7" s="1"/>
  <c r="R152" i="7"/>
  <c r="T152" i="7" s="1"/>
  <c r="R64" i="7"/>
  <c r="T64" i="7" s="1"/>
  <c r="R86" i="7"/>
  <c r="T86" i="7" s="1"/>
  <c r="R126" i="7"/>
  <c r="T126" i="7" s="1"/>
  <c r="R11" i="7"/>
  <c r="T11" i="7" s="1"/>
  <c r="R38" i="7"/>
  <c r="T38" i="7" s="1"/>
  <c r="R193" i="7"/>
  <c r="T193" i="7" s="1"/>
  <c r="R98" i="7"/>
  <c r="T98" i="7" s="1"/>
  <c r="R35" i="7"/>
  <c r="T35" i="7" s="1"/>
  <c r="R175" i="7"/>
  <c r="T175" i="7" s="1"/>
  <c r="R68" i="7"/>
  <c r="T68" i="7" s="1"/>
  <c r="R61" i="7"/>
  <c r="T61" i="7" s="1"/>
  <c r="R116" i="7"/>
  <c r="T116" i="7" s="1"/>
  <c r="R162" i="7"/>
  <c r="T162" i="7" s="1"/>
  <c r="R118" i="7"/>
  <c r="T118" i="7" s="1"/>
  <c r="R28" i="7"/>
  <c r="T28" i="7" s="1"/>
  <c r="R17" i="7"/>
  <c r="T17" i="7" s="1"/>
  <c r="R151" i="7"/>
  <c r="T151" i="7" s="1"/>
  <c r="R120" i="7"/>
  <c r="T120" i="7" s="1"/>
  <c r="R180" i="7"/>
  <c r="T180" i="7" s="1"/>
  <c r="R128" i="7"/>
  <c r="T128" i="7" s="1"/>
  <c r="R165" i="7"/>
  <c r="T165" i="7" s="1"/>
  <c r="R190" i="7"/>
  <c r="T190" i="7" s="1"/>
  <c r="R216" i="7"/>
  <c r="T216" i="7" s="1"/>
  <c r="R206" i="7"/>
  <c r="T206" i="7" s="1"/>
  <c r="R260" i="7"/>
  <c r="T260" i="7" s="1"/>
  <c r="R241" i="7"/>
  <c r="T241" i="7" s="1"/>
  <c r="R249" i="7"/>
  <c r="T249" i="7" s="1"/>
  <c r="R103" i="7"/>
  <c r="T103" i="7" s="1"/>
  <c r="R201" i="7"/>
  <c r="T201" i="7" s="1"/>
  <c r="R70" i="7"/>
  <c r="T70" i="7" s="1"/>
  <c r="R88" i="7"/>
  <c r="T88" i="7" s="1"/>
  <c r="R134" i="7"/>
  <c r="T134" i="7" s="1"/>
  <c r="R95" i="7"/>
  <c r="T95" i="7" s="1"/>
  <c r="R123" i="7"/>
  <c r="T123" i="7" s="1"/>
  <c r="R71" i="7"/>
  <c r="T71" i="7" s="1"/>
  <c r="R186" i="7"/>
  <c r="T186" i="7" s="1"/>
  <c r="R194" i="7"/>
  <c r="T194" i="7" s="1"/>
  <c r="R224" i="7"/>
  <c r="T224" i="7" s="1"/>
  <c r="R107" i="7"/>
  <c r="T107" i="7" s="1"/>
  <c r="R92" i="7"/>
  <c r="T92" i="7" s="1"/>
  <c r="R94" i="7"/>
  <c r="T94" i="7" s="1"/>
  <c r="R105" i="7"/>
  <c r="T105" i="7" s="1"/>
  <c r="R99" i="7"/>
  <c r="T99" i="7" s="1"/>
  <c r="R144" i="7"/>
  <c r="T144" i="7" s="1"/>
  <c r="R198" i="7"/>
  <c r="T198" i="7" s="1"/>
  <c r="R160" i="7"/>
  <c r="T160" i="7" s="1"/>
  <c r="R257" i="7"/>
  <c r="T257" i="7" s="1"/>
  <c r="R255" i="7"/>
  <c r="T255" i="7" s="1"/>
  <c r="R77" i="7"/>
  <c r="T77" i="7" s="1"/>
  <c r="R31" i="7"/>
  <c r="T31" i="7" s="1"/>
  <c r="R143" i="7"/>
  <c r="T143" i="7" s="1"/>
  <c r="R59" i="7"/>
  <c r="T59" i="7" s="1"/>
  <c r="R82" i="7"/>
  <c r="T82" i="7" s="1"/>
  <c r="R119" i="7"/>
  <c r="T119" i="7" s="1"/>
  <c r="R183" i="7"/>
  <c r="T183" i="7" s="1"/>
  <c r="R110" i="7"/>
  <c r="T110" i="7" s="1"/>
  <c r="R26" i="7"/>
  <c r="T26" i="7" s="1"/>
  <c r="R148" i="7"/>
  <c r="T148" i="7" s="1"/>
  <c r="R62" i="7"/>
  <c r="T62" i="7" s="1"/>
  <c r="R58" i="7"/>
  <c r="T58" i="7" s="1"/>
  <c r="R111" i="7"/>
  <c r="T111" i="7" s="1"/>
  <c r="R149" i="7"/>
  <c r="T149" i="7" s="1"/>
  <c r="R89" i="7"/>
  <c r="T89" i="7" s="1"/>
  <c r="R5" i="7"/>
  <c r="T5" i="7" s="1"/>
  <c r="R8" i="7"/>
  <c r="T8" i="7" s="1"/>
  <c r="R147" i="7"/>
  <c r="T147" i="7" s="1"/>
  <c r="R140" i="7"/>
  <c r="T140" i="7" s="1"/>
  <c r="R176" i="7"/>
  <c r="T176" i="7" s="1"/>
  <c r="R114" i="7"/>
  <c r="T114" i="7" s="1"/>
  <c r="R163" i="7"/>
  <c r="T163" i="7" s="1"/>
  <c r="R189" i="7"/>
  <c r="T189" i="7" s="1"/>
  <c r="R217" i="7"/>
  <c r="T217" i="7" s="1"/>
  <c r="R174" i="7"/>
  <c r="T174" i="7" s="1"/>
  <c r="R212" i="7"/>
  <c r="T212" i="7" s="1"/>
  <c r="R192" i="7"/>
  <c r="T192" i="7" s="1"/>
  <c r="R210" i="7"/>
  <c r="T210" i="7" s="1"/>
  <c r="R256" i="7"/>
  <c r="T256" i="7" s="1"/>
  <c r="R250" i="7"/>
  <c r="T250" i="7" s="1"/>
  <c r="R244" i="7"/>
  <c r="T244" i="7" s="1"/>
  <c r="R233" i="7"/>
  <c r="T233" i="7" s="1"/>
  <c r="R228" i="7"/>
  <c r="T228" i="7" s="1"/>
  <c r="R246" i="7"/>
  <c r="T246" i="7" s="1"/>
  <c r="R188" i="7"/>
  <c r="T188" i="7" s="1"/>
  <c r="R221" i="7"/>
  <c r="T221" i="7" s="1"/>
  <c r="R254" i="7"/>
  <c r="T254" i="7" s="1"/>
  <c r="R231" i="7"/>
  <c r="T231" i="7" s="1"/>
  <c r="R14" i="7"/>
  <c r="T14" i="7" s="1"/>
  <c r="R19" i="7"/>
  <c r="T19" i="7" s="1"/>
  <c r="R113" i="7"/>
  <c r="T113" i="7" s="1"/>
  <c r="R196" i="7"/>
  <c r="T196" i="7" s="1"/>
  <c r="R96" i="7"/>
  <c r="T96" i="7" s="1"/>
  <c r="R127" i="7"/>
  <c r="T127" i="7" s="1"/>
  <c r="R129" i="7"/>
  <c r="T129" i="7" s="1"/>
  <c r="R229" i="7"/>
  <c r="T229" i="7" s="1"/>
  <c r="R133" i="7"/>
  <c r="T133" i="7" s="1"/>
  <c r="R247" i="7"/>
  <c r="T247" i="7" s="1"/>
  <c r="R251" i="7"/>
  <c r="T251" i="7" s="1"/>
  <c r="R252" i="7"/>
  <c r="T252" i="7" s="1"/>
  <c r="R23" i="7"/>
  <c r="T23" i="7" s="1"/>
  <c r="R74" i="7"/>
  <c r="T74" i="7" s="1"/>
  <c r="R20" i="7"/>
  <c r="T20" i="7" s="1"/>
  <c r="R182" i="7"/>
  <c r="T182" i="7" s="1"/>
  <c r="R219" i="7"/>
  <c r="T219" i="7" s="1"/>
  <c r="R125" i="7"/>
  <c r="T125" i="7" s="1"/>
  <c r="R79" i="7"/>
  <c r="T79" i="7" s="1"/>
  <c r="R170" i="7"/>
  <c r="T170" i="7" s="1"/>
  <c r="R203" i="7"/>
  <c r="T203" i="7" s="1"/>
  <c r="R230" i="7"/>
  <c r="T230" i="7" s="1"/>
  <c r="R195" i="7"/>
  <c r="T195" i="7" s="1"/>
  <c r="R237" i="7"/>
  <c r="T237" i="7" s="1"/>
  <c r="R18" i="7"/>
  <c r="T18" i="7" s="1"/>
  <c r="R12" i="7"/>
  <c r="T12" i="7" s="1"/>
  <c r="R72" i="7"/>
  <c r="T72" i="7" s="1"/>
  <c r="R236" i="7"/>
  <c r="T236" i="7" s="1"/>
  <c r="R9" i="7"/>
  <c r="T9" i="7" s="1"/>
  <c r="R51" i="7"/>
  <c r="T51" i="7" s="1"/>
  <c r="R6" i="7"/>
  <c r="T6" i="7" s="1"/>
  <c r="R87" i="7"/>
  <c r="T87" i="7" s="1"/>
  <c r="R34" i="7"/>
  <c r="T34" i="7" s="1"/>
  <c r="R36" i="7"/>
  <c r="T36" i="7" s="1"/>
  <c r="R232" i="7"/>
  <c r="T232" i="7" s="1"/>
  <c r="R84" i="7"/>
  <c r="T84" i="7" s="1"/>
  <c r="R7" i="7"/>
  <c r="T7" i="7" s="1"/>
  <c r="R43" i="7"/>
  <c r="T43" i="7" s="1"/>
  <c r="R81" i="7"/>
  <c r="T81" i="7" s="1"/>
  <c r="R57" i="7"/>
  <c r="T57" i="7" s="1"/>
  <c r="R78" i="7"/>
  <c r="T78" i="7" s="1"/>
  <c r="R139" i="7"/>
  <c r="R93" i="7"/>
  <c r="T93" i="7" s="1"/>
  <c r="R66" i="7"/>
  <c r="T66" i="7" s="1"/>
  <c r="R75" i="7"/>
  <c r="T75" i="7" s="1"/>
  <c r="R69" i="7"/>
  <c r="T69" i="7" s="1"/>
  <c r="R63" i="7"/>
  <c r="T63" i="7" s="1"/>
  <c r="R54" i="7"/>
  <c r="T54" i="7" s="1"/>
  <c r="R60" i="7"/>
  <c r="T60" i="7" s="1"/>
  <c r="R25" i="7"/>
  <c r="T25" i="7" s="1"/>
  <c r="R39" i="7"/>
  <c r="T39" i="7" s="1"/>
  <c r="R48" i="7"/>
  <c r="T48" i="7" s="1"/>
  <c r="R21" i="7"/>
  <c r="T21" i="7" s="1"/>
  <c r="R33" i="7"/>
  <c r="T33" i="7" s="1"/>
  <c r="R45" i="7"/>
  <c r="T45" i="7" s="1"/>
  <c r="R16" i="7"/>
  <c r="T16" i="7" s="1"/>
  <c r="R42" i="7"/>
  <c r="T42" i="7" s="1"/>
  <c r="R90" i="7"/>
  <c r="T90" i="7" s="1"/>
  <c r="R30" i="7"/>
  <c r="T30" i="7" s="1"/>
  <c r="R235" i="7"/>
  <c r="T235" i="7" s="1"/>
  <c r="R15" i="7"/>
  <c r="T15" i="7" s="1"/>
  <c r="R27" i="7"/>
  <c r="T27" i="7" s="1"/>
  <c r="R227" i="7"/>
  <c r="T227" i="7" s="1"/>
  <c r="R24" i="7"/>
  <c r="T24" i="7" s="1"/>
  <c r="R226" i="7"/>
  <c r="T226" i="7" s="1"/>
  <c r="M263" i="7"/>
  <c r="E5" i="1"/>
  <c r="H5" i="1" s="1"/>
  <c r="J5" i="1" s="1"/>
  <c r="T263" i="5"/>
  <c r="P263" i="5"/>
  <c r="R263" i="5"/>
  <c r="V7" i="7" l="1"/>
  <c r="X7" i="7" s="1"/>
  <c r="AB7" i="7" s="1"/>
  <c r="V6" i="7"/>
  <c r="X6" i="7" s="1"/>
  <c r="AB6" i="7" s="1"/>
  <c r="V18" i="7"/>
  <c r="X18" i="7" s="1"/>
  <c r="AB18" i="7" s="1"/>
  <c r="V79" i="7"/>
  <c r="X79" i="7" s="1"/>
  <c r="AB79" i="7" s="1"/>
  <c r="V23" i="7"/>
  <c r="X23" i="7" s="1"/>
  <c r="AB23" i="7" s="1"/>
  <c r="V129" i="7"/>
  <c r="X129" i="7" s="1"/>
  <c r="AB129" i="7" s="1"/>
  <c r="Z129" i="7"/>
  <c r="V14" i="7"/>
  <c r="X14" i="7" s="1"/>
  <c r="AB14" i="7" s="1"/>
  <c r="V228" i="7"/>
  <c r="X228" i="7" s="1"/>
  <c r="AB228" i="7" s="1"/>
  <c r="V192" i="7"/>
  <c r="X192" i="7" s="1"/>
  <c r="AB192" i="7" s="1"/>
  <c r="V114" i="7"/>
  <c r="X114" i="7" s="1"/>
  <c r="AB114" i="7" s="1"/>
  <c r="V89" i="7"/>
  <c r="X89" i="7" s="1"/>
  <c r="AB89" i="7" s="1"/>
  <c r="V26" i="7"/>
  <c r="X26" i="7" s="1"/>
  <c r="AB26" i="7" s="1"/>
  <c r="V143" i="7"/>
  <c r="X143" i="7" s="1"/>
  <c r="AB143" i="7" s="1"/>
  <c r="V198" i="7"/>
  <c r="X198" i="7" s="1"/>
  <c r="AB198" i="7" s="1"/>
  <c r="V107" i="7"/>
  <c r="X107" i="7" s="1"/>
  <c r="AB107" i="7" s="1"/>
  <c r="V95" i="7"/>
  <c r="X95" i="7" s="1"/>
  <c r="AB95" i="7" s="1"/>
  <c r="V249" i="7"/>
  <c r="X249" i="7" s="1"/>
  <c r="AB249" i="7" s="1"/>
  <c r="V165" i="7"/>
  <c r="X165" i="7" s="1"/>
  <c r="AB165" i="7" s="1"/>
  <c r="Z165" i="7"/>
  <c r="V28" i="7"/>
  <c r="X28" i="7" s="1"/>
  <c r="AB28" i="7" s="1"/>
  <c r="V175" i="7"/>
  <c r="X175" i="7" s="1"/>
  <c r="AB175" i="7" s="1"/>
  <c r="Z175" i="7"/>
  <c r="V126" i="7"/>
  <c r="X126" i="7" s="1"/>
  <c r="AB126" i="7" s="1"/>
  <c r="V10" i="7"/>
  <c r="X10" i="7" s="1"/>
  <c r="AB10" i="7" s="1"/>
  <c r="V185" i="7"/>
  <c r="X185" i="7" s="1"/>
  <c r="AB185" i="7" s="1"/>
  <c r="V178" i="7"/>
  <c r="X178" i="7" s="1"/>
  <c r="AB178" i="7" s="1"/>
  <c r="Z178" i="7"/>
  <c r="V22" i="7"/>
  <c r="X22" i="7" s="1"/>
  <c r="AB22" i="7" s="1"/>
  <c r="V80" i="7"/>
  <c r="X80" i="7" s="1"/>
  <c r="AB80" i="7" s="1"/>
  <c r="V245" i="7"/>
  <c r="X245" i="7" s="1"/>
  <c r="AB245" i="7" s="1"/>
  <c r="V191" i="7"/>
  <c r="X191" i="7" s="1"/>
  <c r="AB191" i="7" s="1"/>
  <c r="V211" i="7"/>
  <c r="X211" i="7" s="1"/>
  <c r="AB211" i="7" s="1"/>
  <c r="V169" i="7"/>
  <c r="X169" i="7" s="1"/>
  <c r="AB169" i="7" s="1"/>
  <c r="V100" i="7"/>
  <c r="X100" i="7" s="1"/>
  <c r="AB100" i="7" s="1"/>
  <c r="V168" i="7"/>
  <c r="X168" i="7" s="1"/>
  <c r="AB168" i="7" s="1"/>
  <c r="V238" i="7"/>
  <c r="X238" i="7" s="1"/>
  <c r="AB238" i="7" s="1"/>
  <c r="V184" i="7"/>
  <c r="X184" i="7" s="1"/>
  <c r="AB184" i="7" s="1"/>
  <c r="Z184" i="7"/>
  <c r="V91" i="7"/>
  <c r="X91" i="7" s="1"/>
  <c r="AB91" i="7" s="1"/>
  <c r="V109" i="7"/>
  <c r="X109" i="7" s="1"/>
  <c r="AB109" i="7" s="1"/>
  <c r="V76" i="7"/>
  <c r="X76" i="7" s="1"/>
  <c r="AB76" i="7" s="1"/>
  <c r="V132" i="7"/>
  <c r="X132" i="7" s="1"/>
  <c r="AB132" i="7" s="1"/>
  <c r="V51" i="7"/>
  <c r="X51" i="7" s="1"/>
  <c r="AB51" i="7" s="1"/>
  <c r="V231" i="7"/>
  <c r="X231" i="7" s="1"/>
  <c r="AB231" i="7" s="1"/>
  <c r="V233" i="7"/>
  <c r="X233" i="7" s="1"/>
  <c r="AB233" i="7" s="1"/>
  <c r="V212" i="7"/>
  <c r="X212" i="7" s="1"/>
  <c r="AB212" i="7" s="1"/>
  <c r="V176" i="7"/>
  <c r="X176" i="7" s="1"/>
  <c r="AB176" i="7" s="1"/>
  <c r="V149" i="7"/>
  <c r="X149" i="7" s="1"/>
  <c r="AB149" i="7" s="1"/>
  <c r="V110" i="7"/>
  <c r="X110" i="7" s="1"/>
  <c r="AB110" i="7" s="1"/>
  <c r="V31" i="7"/>
  <c r="X31" i="7" s="1"/>
  <c r="AB31" i="7" s="1"/>
  <c r="V144" i="7"/>
  <c r="X144" i="7" s="1"/>
  <c r="AB144" i="7" s="1"/>
  <c r="Z144" i="7"/>
  <c r="V224" i="7"/>
  <c r="X224" i="7" s="1"/>
  <c r="AB224" i="7" s="1"/>
  <c r="V134" i="7"/>
  <c r="X134" i="7" s="1"/>
  <c r="AB134" i="7" s="1"/>
  <c r="Z134" i="7"/>
  <c r="V241" i="7"/>
  <c r="X241" i="7" s="1"/>
  <c r="AB241" i="7" s="1"/>
  <c r="V128" i="7"/>
  <c r="X128" i="7" s="1"/>
  <c r="AB128" i="7" s="1"/>
  <c r="Z128" i="7"/>
  <c r="V118" i="7"/>
  <c r="X118" i="7" s="1"/>
  <c r="AB118" i="7" s="1"/>
  <c r="V35" i="7"/>
  <c r="X35" i="7" s="1"/>
  <c r="AB35" i="7" s="1"/>
  <c r="V86" i="7"/>
  <c r="X86" i="7" s="1"/>
  <c r="AB86" i="7" s="1"/>
  <c r="V248" i="7"/>
  <c r="X248" i="7" s="1"/>
  <c r="AB248" i="7" s="1"/>
  <c r="V157" i="7"/>
  <c r="X157" i="7" s="1"/>
  <c r="AB157" i="7" s="1"/>
  <c r="Z157" i="7"/>
  <c r="V67" i="7"/>
  <c r="X67" i="7" s="1"/>
  <c r="AB67" i="7" s="1"/>
  <c r="V85" i="7"/>
  <c r="X85" i="7" s="1"/>
  <c r="AB85" i="7" s="1"/>
  <c r="V56" i="7"/>
  <c r="X56" i="7" s="1"/>
  <c r="AB56" i="7" s="1"/>
  <c r="V239" i="7"/>
  <c r="X239" i="7" s="1"/>
  <c r="AB239" i="7" s="1"/>
  <c r="V112" i="7"/>
  <c r="X112" i="7" s="1"/>
  <c r="AB112" i="7" s="1"/>
  <c r="V146" i="7"/>
  <c r="X146" i="7" s="1"/>
  <c r="AB146" i="7" s="1"/>
  <c r="Z146" i="7"/>
  <c r="V156" i="7"/>
  <c r="X156" i="7" s="1"/>
  <c r="AB156" i="7" s="1"/>
  <c r="V218" i="7"/>
  <c r="X218" i="7" s="1"/>
  <c r="AB218" i="7" s="1"/>
  <c r="V258" i="7"/>
  <c r="X258" i="7" s="1"/>
  <c r="AB258" i="7" s="1"/>
  <c r="V173" i="7"/>
  <c r="X173" i="7" s="1"/>
  <c r="AB173" i="7" s="1"/>
  <c r="V150" i="7"/>
  <c r="X150" i="7" s="1"/>
  <c r="AB150" i="7" s="1"/>
  <c r="V153" i="7"/>
  <c r="X153" i="7" s="1"/>
  <c r="AB153" i="7" s="1"/>
  <c r="Z153" i="7"/>
  <c r="V13" i="7"/>
  <c r="X13" i="7" s="1"/>
  <c r="AB13" i="7" s="1"/>
  <c r="V50" i="7"/>
  <c r="X50" i="7" s="1"/>
  <c r="AB50" i="7" s="1"/>
  <c r="V117" i="7"/>
  <c r="X117" i="7" s="1"/>
  <c r="AB117" i="7" s="1"/>
  <c r="V93" i="7"/>
  <c r="X93" i="7" s="1"/>
  <c r="AB93" i="7" s="1"/>
  <c r="V33" i="7"/>
  <c r="X33" i="7" s="1"/>
  <c r="AB33" i="7" s="1"/>
  <c r="V125" i="7"/>
  <c r="X125" i="7" s="1"/>
  <c r="AB125" i="7" s="1"/>
  <c r="V30" i="7"/>
  <c r="X30" i="7" s="1"/>
  <c r="AB30" i="7" s="1"/>
  <c r="V21" i="7"/>
  <c r="X21" i="7" s="1"/>
  <c r="AB21" i="7" s="1"/>
  <c r="V63" i="7"/>
  <c r="X63" i="7" s="1"/>
  <c r="AB63" i="7" s="1"/>
  <c r="V78" i="7"/>
  <c r="X78" i="7" s="1"/>
  <c r="AB78" i="7" s="1"/>
  <c r="V232" i="7"/>
  <c r="X232" i="7" s="1"/>
  <c r="AB232" i="7" s="1"/>
  <c r="V9" i="7"/>
  <c r="X9" i="7" s="1"/>
  <c r="AB9" i="7" s="1"/>
  <c r="V195" i="7"/>
  <c r="X195" i="7" s="1"/>
  <c r="AB195" i="7" s="1"/>
  <c r="V219" i="7"/>
  <c r="X219" i="7" s="1"/>
  <c r="AB219" i="7" s="1"/>
  <c r="V251" i="7"/>
  <c r="X251" i="7" s="1"/>
  <c r="AB251" i="7" s="1"/>
  <c r="V96" i="7"/>
  <c r="X96" i="7" s="1"/>
  <c r="AB96" i="7" s="1"/>
  <c r="V254" i="7"/>
  <c r="X254" i="7" s="1"/>
  <c r="AB254" i="7" s="1"/>
  <c r="V244" i="7"/>
  <c r="X244" i="7" s="1"/>
  <c r="AB244" i="7" s="1"/>
  <c r="V174" i="7"/>
  <c r="X174" i="7" s="1"/>
  <c r="AB174" i="7" s="1"/>
  <c r="Z174" i="7"/>
  <c r="V140" i="7"/>
  <c r="X140" i="7" s="1"/>
  <c r="AB140" i="7" s="1"/>
  <c r="Z140" i="7"/>
  <c r="V111" i="7"/>
  <c r="X111" i="7" s="1"/>
  <c r="AB111" i="7" s="1"/>
  <c r="V183" i="7"/>
  <c r="X183" i="7" s="1"/>
  <c r="AB183" i="7" s="1"/>
  <c r="V77" i="7"/>
  <c r="X77" i="7" s="1"/>
  <c r="AB77" i="7" s="1"/>
  <c r="V99" i="7"/>
  <c r="X99" i="7" s="1"/>
  <c r="AB99" i="7" s="1"/>
  <c r="V194" i="7"/>
  <c r="X194" i="7" s="1"/>
  <c r="AB194" i="7" s="1"/>
  <c r="V88" i="7"/>
  <c r="X88" i="7" s="1"/>
  <c r="AB88" i="7" s="1"/>
  <c r="V260" i="7"/>
  <c r="X260" i="7" s="1"/>
  <c r="AB260" i="7" s="1"/>
  <c r="V180" i="7"/>
  <c r="X180" i="7" s="1"/>
  <c r="AB180" i="7" s="1"/>
  <c r="Z180" i="7"/>
  <c r="V162" i="7"/>
  <c r="X162" i="7" s="1"/>
  <c r="AB162" i="7" s="1"/>
  <c r="Z162" i="7"/>
  <c r="V98" i="7"/>
  <c r="X98" i="7" s="1"/>
  <c r="AB98" i="7" s="1"/>
  <c r="Z98" i="7"/>
  <c r="V64" i="7"/>
  <c r="X64" i="7" s="1"/>
  <c r="AB64" i="7" s="1"/>
  <c r="V187" i="7"/>
  <c r="X187" i="7" s="1"/>
  <c r="AB187" i="7" s="1"/>
  <c r="Z187" i="7"/>
  <c r="V209" i="7"/>
  <c r="X209" i="7" s="1"/>
  <c r="AB209" i="7" s="1"/>
  <c r="V108" i="7"/>
  <c r="X108" i="7" s="1"/>
  <c r="AB108" i="7" s="1"/>
  <c r="V121" i="7"/>
  <c r="X121" i="7" s="1"/>
  <c r="AB121" i="7" s="1"/>
  <c r="V130" i="7"/>
  <c r="X130" i="7" s="1"/>
  <c r="AB130" i="7" s="1"/>
  <c r="V142" i="7"/>
  <c r="X142" i="7" s="1"/>
  <c r="AB142" i="7" s="1"/>
  <c r="V215" i="7"/>
  <c r="X215" i="7" s="1"/>
  <c r="AB215" i="7" s="1"/>
  <c r="V234" i="7"/>
  <c r="X234" i="7" s="1"/>
  <c r="AB234" i="7" s="1"/>
  <c r="V158" i="7"/>
  <c r="X158" i="7" s="1"/>
  <c r="AB158" i="7" s="1"/>
  <c r="Z158" i="7"/>
  <c r="V243" i="7"/>
  <c r="X243" i="7" s="1"/>
  <c r="AB243" i="7" s="1"/>
  <c r="V240" i="7"/>
  <c r="X240" i="7" s="1"/>
  <c r="AB240" i="7" s="1"/>
  <c r="V138" i="7"/>
  <c r="X138" i="7" s="1"/>
  <c r="AB138" i="7" s="1"/>
  <c r="V200" i="7"/>
  <c r="X200" i="7" s="1"/>
  <c r="AB200" i="7" s="1"/>
  <c r="V37" i="7"/>
  <c r="X37" i="7" s="1"/>
  <c r="AB37" i="7" s="1"/>
  <c r="V73" i="7"/>
  <c r="X73" i="7" s="1"/>
  <c r="AB73" i="7" s="1"/>
  <c r="V115" i="7"/>
  <c r="X115" i="7" s="1"/>
  <c r="AB115" i="7" s="1"/>
  <c r="Z115" i="7"/>
  <c r="V135" i="7"/>
  <c r="X135" i="7" s="1"/>
  <c r="AB135" i="7" s="1"/>
  <c r="Z135" i="7"/>
  <c r="V15" i="7"/>
  <c r="X15" i="7" s="1"/>
  <c r="AB15" i="7" s="1"/>
  <c r="V54" i="7"/>
  <c r="X54" i="7" s="1"/>
  <c r="AB54" i="7" s="1"/>
  <c r="V252" i="7"/>
  <c r="X252" i="7" s="1"/>
  <c r="AB252" i="7" s="1"/>
  <c r="V48" i="7"/>
  <c r="X48" i="7" s="1"/>
  <c r="AB48" i="7" s="1"/>
  <c r="V36" i="7"/>
  <c r="X36" i="7" s="1"/>
  <c r="AB36" i="7" s="1"/>
  <c r="V236" i="7"/>
  <c r="X236" i="7" s="1"/>
  <c r="AB236" i="7" s="1"/>
  <c r="V230" i="7"/>
  <c r="X230" i="7" s="1"/>
  <c r="AB230" i="7" s="1"/>
  <c r="V182" i="7"/>
  <c r="X182" i="7" s="1"/>
  <c r="AB182" i="7" s="1"/>
  <c r="V247" i="7"/>
  <c r="X247" i="7" s="1"/>
  <c r="AB247" i="7" s="1"/>
  <c r="V196" i="7"/>
  <c r="X196" i="7" s="1"/>
  <c r="AB196" i="7" s="1"/>
  <c r="V221" i="7"/>
  <c r="X221" i="7" s="1"/>
  <c r="AB221" i="7" s="1"/>
  <c r="V250" i="7"/>
  <c r="X250" i="7" s="1"/>
  <c r="AB250" i="7" s="1"/>
  <c r="V217" i="7"/>
  <c r="X217" i="7" s="1"/>
  <c r="AB217" i="7" s="1"/>
  <c r="V147" i="7"/>
  <c r="X147" i="7" s="1"/>
  <c r="AB147" i="7" s="1"/>
  <c r="Z147" i="7"/>
  <c r="V58" i="7"/>
  <c r="X58" i="7" s="1"/>
  <c r="AB58" i="7" s="1"/>
  <c r="V119" i="7"/>
  <c r="X119" i="7" s="1"/>
  <c r="AB119" i="7" s="1"/>
  <c r="V255" i="7"/>
  <c r="X255" i="7" s="1"/>
  <c r="AB255" i="7" s="1"/>
  <c r="V105" i="7"/>
  <c r="X105" i="7" s="1"/>
  <c r="AB105" i="7" s="1"/>
  <c r="Z105" i="7"/>
  <c r="V186" i="7"/>
  <c r="X186" i="7" s="1"/>
  <c r="AB186" i="7" s="1"/>
  <c r="V70" i="7"/>
  <c r="X70" i="7" s="1"/>
  <c r="AB70" i="7" s="1"/>
  <c r="V206" i="7"/>
  <c r="X206" i="7" s="1"/>
  <c r="AB206" i="7" s="1"/>
  <c r="V120" i="7"/>
  <c r="X120" i="7" s="1"/>
  <c r="AB120" i="7" s="1"/>
  <c r="V116" i="7"/>
  <c r="X116" i="7" s="1"/>
  <c r="AB116" i="7" s="1"/>
  <c r="Z116" i="7"/>
  <c r="V193" i="7"/>
  <c r="X193" i="7" s="1"/>
  <c r="AB193" i="7" s="1"/>
  <c r="Z193" i="7"/>
  <c r="V152" i="7"/>
  <c r="X152" i="7" s="1"/>
  <c r="AB152" i="7" s="1"/>
  <c r="Z152" i="7"/>
  <c r="V208" i="7"/>
  <c r="X208" i="7" s="1"/>
  <c r="AB208" i="7" s="1"/>
  <c r="Z208" i="7"/>
  <c r="V172" i="7"/>
  <c r="X172" i="7" s="1"/>
  <c r="AB172" i="7" s="1"/>
  <c r="V55" i="7"/>
  <c r="X55" i="7" s="1"/>
  <c r="AB55" i="7" s="1"/>
  <c r="V29" i="7"/>
  <c r="X29" i="7" s="1"/>
  <c r="AB29" i="7" s="1"/>
  <c r="V161" i="7"/>
  <c r="X161" i="7" s="1"/>
  <c r="AB161" i="7" s="1"/>
  <c r="V131" i="7"/>
  <c r="X131" i="7" s="1"/>
  <c r="AB131" i="7" s="1"/>
  <c r="V49" i="7"/>
  <c r="X49" i="7" s="1"/>
  <c r="AB49" i="7" s="1"/>
  <c r="V177" i="7"/>
  <c r="X177" i="7" s="1"/>
  <c r="AB177" i="7" s="1"/>
  <c r="Z177" i="7"/>
  <c r="V44" i="7"/>
  <c r="X44" i="7" s="1"/>
  <c r="AB44" i="7" s="1"/>
  <c r="V225" i="7"/>
  <c r="X225" i="7" s="1"/>
  <c r="AB225" i="7" s="1"/>
  <c r="V222" i="7"/>
  <c r="X222" i="7" s="1"/>
  <c r="AB222" i="7" s="1"/>
  <c r="V207" i="7"/>
  <c r="X207" i="7" s="1"/>
  <c r="AB207" i="7" s="1"/>
  <c r="V167" i="7"/>
  <c r="X167" i="7" s="1"/>
  <c r="AB167" i="7" s="1"/>
  <c r="V106" i="7"/>
  <c r="X106" i="7" s="1"/>
  <c r="AB106" i="7" s="1"/>
  <c r="V97" i="7"/>
  <c r="X97" i="7" s="1"/>
  <c r="AB97" i="7" s="1"/>
  <c r="Z97" i="7"/>
  <c r="V122" i="7"/>
  <c r="X122" i="7" s="1"/>
  <c r="AB122" i="7" s="1"/>
  <c r="Z122" i="7"/>
  <c r="V136" i="7"/>
  <c r="X136" i="7" s="1"/>
  <c r="AB136" i="7" s="1"/>
  <c r="V45" i="7"/>
  <c r="X45" i="7" s="1"/>
  <c r="AB45" i="7" s="1"/>
  <c r="V235" i="7"/>
  <c r="X235" i="7" s="1"/>
  <c r="AB235" i="7" s="1"/>
  <c r="V84" i="7"/>
  <c r="X84" i="7" s="1"/>
  <c r="AB84" i="7" s="1"/>
  <c r="V237" i="7"/>
  <c r="X237" i="7" s="1"/>
  <c r="AB237" i="7" s="1"/>
  <c r="V226" i="7"/>
  <c r="X226" i="7" s="1"/>
  <c r="AB226" i="7" s="1"/>
  <c r="V24" i="7"/>
  <c r="X24" i="7" s="1"/>
  <c r="AB24" i="7" s="1"/>
  <c r="V57" i="7"/>
  <c r="X57" i="7" s="1"/>
  <c r="AB57" i="7" s="1"/>
  <c r="V227" i="7"/>
  <c r="X227" i="7" s="1"/>
  <c r="AB227" i="7" s="1"/>
  <c r="V42" i="7"/>
  <c r="X42" i="7" s="1"/>
  <c r="AB42" i="7" s="1"/>
  <c r="V39" i="7"/>
  <c r="X39" i="7" s="1"/>
  <c r="AB39" i="7" s="1"/>
  <c r="V75" i="7"/>
  <c r="X75" i="7" s="1"/>
  <c r="AB75" i="7" s="1"/>
  <c r="V81" i="7"/>
  <c r="X81" i="7" s="1"/>
  <c r="AB81" i="7" s="1"/>
  <c r="V34" i="7"/>
  <c r="X34" i="7" s="1"/>
  <c r="AB34" i="7" s="1"/>
  <c r="V72" i="7"/>
  <c r="X72" i="7" s="1"/>
  <c r="AB72" i="7" s="1"/>
  <c r="V203" i="7"/>
  <c r="X203" i="7" s="1"/>
  <c r="AB203" i="7" s="1"/>
  <c r="V20" i="7"/>
  <c r="X20" i="7" s="1"/>
  <c r="AB20" i="7" s="1"/>
  <c r="V133" i="7"/>
  <c r="X133" i="7" s="1"/>
  <c r="AB133" i="7" s="1"/>
  <c r="V113" i="7"/>
  <c r="X113" i="7" s="1"/>
  <c r="AB113" i="7" s="1"/>
  <c r="V188" i="7"/>
  <c r="X188" i="7" s="1"/>
  <c r="AB188" i="7" s="1"/>
  <c r="V256" i="7"/>
  <c r="X256" i="7" s="1"/>
  <c r="AB256" i="7" s="1"/>
  <c r="V189" i="7"/>
  <c r="X189" i="7" s="1"/>
  <c r="AB189" i="7" s="1"/>
  <c r="V8" i="7"/>
  <c r="X8" i="7" s="1"/>
  <c r="AB8" i="7" s="1"/>
  <c r="V62" i="7"/>
  <c r="X62" i="7" s="1"/>
  <c r="AB62" i="7" s="1"/>
  <c r="V82" i="7"/>
  <c r="X82" i="7" s="1"/>
  <c r="AB82" i="7" s="1"/>
  <c r="V257" i="7"/>
  <c r="X257" i="7" s="1"/>
  <c r="AB257" i="7" s="1"/>
  <c r="V94" i="7"/>
  <c r="X94" i="7" s="1"/>
  <c r="AB94" i="7" s="1"/>
  <c r="V71" i="7"/>
  <c r="X71" i="7" s="1"/>
  <c r="AB71" i="7" s="1"/>
  <c r="V201" i="7"/>
  <c r="X201" i="7" s="1"/>
  <c r="AB201" i="7" s="1"/>
  <c r="Z201" i="7"/>
  <c r="V216" i="7"/>
  <c r="X216" i="7" s="1"/>
  <c r="AB216" i="7" s="1"/>
  <c r="Z216" i="7"/>
  <c r="V151" i="7"/>
  <c r="X151" i="7" s="1"/>
  <c r="AB151" i="7" s="1"/>
  <c r="V61" i="7"/>
  <c r="X61" i="7" s="1"/>
  <c r="AB61" i="7" s="1"/>
  <c r="V38" i="7"/>
  <c r="X38" i="7" s="1"/>
  <c r="AB38" i="7" s="1"/>
  <c r="V40" i="7"/>
  <c r="X40" i="7" s="1"/>
  <c r="AB40" i="7" s="1"/>
  <c r="V164" i="7"/>
  <c r="X164" i="7" s="1"/>
  <c r="AB164" i="7" s="1"/>
  <c r="Z164" i="7"/>
  <c r="V145" i="7"/>
  <c r="X145" i="7" s="1"/>
  <c r="AB145" i="7" s="1"/>
  <c r="V53" i="7"/>
  <c r="X53" i="7" s="1"/>
  <c r="AB53" i="7" s="1"/>
  <c r="V181" i="7"/>
  <c r="X181" i="7" s="1"/>
  <c r="AB181" i="7" s="1"/>
  <c r="V65" i="7"/>
  <c r="X65" i="7" s="1"/>
  <c r="AB65" i="7" s="1"/>
  <c r="V199" i="7"/>
  <c r="X199" i="7" s="1"/>
  <c r="AB199" i="7" s="1"/>
  <c r="Z199" i="7"/>
  <c r="V41" i="7"/>
  <c r="X41" i="7" s="1"/>
  <c r="AB41" i="7" s="1"/>
  <c r="V220" i="7"/>
  <c r="X220" i="7" s="1"/>
  <c r="AB220" i="7" s="1"/>
  <c r="V197" i="7"/>
  <c r="X197" i="7" s="1"/>
  <c r="AB197" i="7" s="1"/>
  <c r="V223" i="7"/>
  <c r="X223" i="7" s="1"/>
  <c r="AB223" i="7" s="1"/>
  <c r="V213" i="7"/>
  <c r="X213" i="7" s="1"/>
  <c r="AB213" i="7" s="1"/>
  <c r="Z213" i="7"/>
  <c r="V155" i="7"/>
  <c r="X155" i="7" s="1"/>
  <c r="AB155" i="7" s="1"/>
  <c r="V205" i="7"/>
  <c r="X205" i="7" s="1"/>
  <c r="AB205" i="7" s="1"/>
  <c r="V52" i="7"/>
  <c r="X52" i="7" s="1"/>
  <c r="AB52" i="7" s="1"/>
  <c r="V179" i="7"/>
  <c r="X179" i="7" s="1"/>
  <c r="AB179" i="7" s="1"/>
  <c r="V32" i="7"/>
  <c r="X32" i="7" s="1"/>
  <c r="AB32" i="7" s="1"/>
  <c r="V166" i="7"/>
  <c r="X166" i="7" s="1"/>
  <c r="AB166" i="7" s="1"/>
  <c r="V60" i="7"/>
  <c r="X60" i="7" s="1"/>
  <c r="AB60" i="7" s="1"/>
  <c r="R261" i="7"/>
  <c r="T139" i="7"/>
  <c r="V127" i="7"/>
  <c r="X127" i="7" s="1"/>
  <c r="AB127" i="7" s="1"/>
  <c r="V90" i="7"/>
  <c r="X90" i="7" s="1"/>
  <c r="AB90" i="7" s="1"/>
  <c r="V69" i="7"/>
  <c r="X69" i="7" s="1"/>
  <c r="AB69" i="7" s="1"/>
  <c r="V27" i="7"/>
  <c r="X27" i="7" s="1"/>
  <c r="AB27" i="7" s="1"/>
  <c r="V16" i="7"/>
  <c r="X16" i="7" s="1"/>
  <c r="AB16" i="7" s="1"/>
  <c r="V25" i="7"/>
  <c r="X25" i="7" s="1"/>
  <c r="AB25" i="7" s="1"/>
  <c r="V66" i="7"/>
  <c r="X66" i="7" s="1"/>
  <c r="AB66" i="7" s="1"/>
  <c r="V43" i="7"/>
  <c r="X43" i="7" s="1"/>
  <c r="AB43" i="7" s="1"/>
  <c r="V87" i="7"/>
  <c r="X87" i="7" s="1"/>
  <c r="AB87" i="7" s="1"/>
  <c r="V12" i="7"/>
  <c r="X12" i="7" s="1"/>
  <c r="AB12" i="7" s="1"/>
  <c r="V170" i="7"/>
  <c r="X170" i="7" s="1"/>
  <c r="AB170" i="7" s="1"/>
  <c r="V74" i="7"/>
  <c r="X74" i="7" s="1"/>
  <c r="AB74" i="7" s="1"/>
  <c r="V229" i="7"/>
  <c r="X229" i="7" s="1"/>
  <c r="AB229" i="7" s="1"/>
  <c r="V19" i="7"/>
  <c r="X19" i="7" s="1"/>
  <c r="AB19" i="7" s="1"/>
  <c r="V246" i="7"/>
  <c r="X246" i="7" s="1"/>
  <c r="AB246" i="7" s="1"/>
  <c r="V210" i="7"/>
  <c r="X210" i="7" s="1"/>
  <c r="AB210" i="7" s="1"/>
  <c r="Z210" i="7"/>
  <c r="V163" i="7"/>
  <c r="X163" i="7" s="1"/>
  <c r="AB163" i="7" s="1"/>
  <c r="V5" i="7"/>
  <c r="X5" i="7" s="1"/>
  <c r="AB5" i="7" s="1"/>
  <c r="V148" i="7"/>
  <c r="X148" i="7" s="1"/>
  <c r="AB148" i="7" s="1"/>
  <c r="V59" i="7"/>
  <c r="X59" i="7" s="1"/>
  <c r="AB59" i="7" s="1"/>
  <c r="V160" i="7"/>
  <c r="X160" i="7" s="1"/>
  <c r="AB160" i="7" s="1"/>
  <c r="V92" i="7"/>
  <c r="X92" i="7" s="1"/>
  <c r="AB92" i="7" s="1"/>
  <c r="V123" i="7"/>
  <c r="X123" i="7" s="1"/>
  <c r="AB123" i="7" s="1"/>
  <c r="Z123" i="7"/>
  <c r="V103" i="7"/>
  <c r="X103" i="7" s="1"/>
  <c r="AB103" i="7" s="1"/>
  <c r="V190" i="7"/>
  <c r="X190" i="7" s="1"/>
  <c r="AB190" i="7" s="1"/>
  <c r="Z190" i="7"/>
  <c r="V17" i="7"/>
  <c r="X17" i="7" s="1"/>
  <c r="AB17" i="7" s="1"/>
  <c r="V68" i="7"/>
  <c r="X68" i="7" s="1"/>
  <c r="AB68" i="7" s="1"/>
  <c r="V11" i="7"/>
  <c r="X11" i="7" s="1"/>
  <c r="AB11" i="7" s="1"/>
  <c r="V83" i="7"/>
  <c r="X83" i="7" s="1"/>
  <c r="AB83" i="7" s="1"/>
  <c r="V214" i="7"/>
  <c r="X214" i="7" s="1"/>
  <c r="AB214" i="7" s="1"/>
  <c r="V141" i="7"/>
  <c r="X141" i="7" s="1"/>
  <c r="AB141" i="7" s="1"/>
  <c r="Z141" i="7"/>
  <c r="V124" i="7"/>
  <c r="X124" i="7" s="1"/>
  <c r="AB124" i="7" s="1"/>
  <c r="V104" i="7"/>
  <c r="X104" i="7" s="1"/>
  <c r="AB104" i="7" s="1"/>
  <c r="V259" i="7"/>
  <c r="X259" i="7" s="1"/>
  <c r="AB259" i="7" s="1"/>
  <c r="V159" i="7"/>
  <c r="X159" i="7" s="1"/>
  <c r="AB159" i="7" s="1"/>
  <c r="V154" i="7"/>
  <c r="X154" i="7" s="1"/>
  <c r="AB154" i="7" s="1"/>
  <c r="V202" i="7"/>
  <c r="X202" i="7" s="1"/>
  <c r="AB202" i="7" s="1"/>
  <c r="Z202" i="7"/>
  <c r="V46" i="7"/>
  <c r="X46" i="7" s="1"/>
  <c r="AB46" i="7" s="1"/>
  <c r="V242" i="7"/>
  <c r="X242" i="7" s="1"/>
  <c r="AB242" i="7" s="1"/>
  <c r="V253" i="7"/>
  <c r="X253" i="7" s="1"/>
  <c r="AB253" i="7" s="1"/>
  <c r="V204" i="7"/>
  <c r="X204" i="7" s="1"/>
  <c r="AB204" i="7" s="1"/>
  <c r="V137" i="7"/>
  <c r="X137" i="7" s="1"/>
  <c r="AB137" i="7" s="1"/>
  <c r="V47" i="7"/>
  <c r="X47" i="7" s="1"/>
  <c r="AB47" i="7" s="1"/>
  <c r="V102" i="7"/>
  <c r="X102" i="7" s="1"/>
  <c r="AB102" i="7" s="1"/>
  <c r="Z102" i="7"/>
  <c r="V101" i="7"/>
  <c r="X101" i="7" s="1"/>
  <c r="AB101" i="7" s="1"/>
  <c r="V171" i="7"/>
  <c r="X171" i="7" s="1"/>
  <c r="AB171" i="7" s="1"/>
  <c r="Z171" i="7"/>
  <c r="E11" i="1"/>
  <c r="H11" i="1" s="1"/>
  <c r="J11" i="1" s="1"/>
  <c r="E94" i="1"/>
  <c r="H94" i="1" s="1"/>
  <c r="J94" i="1" s="1"/>
  <c r="R263" i="7"/>
  <c r="E15" i="1"/>
  <c r="H15" i="1" s="1"/>
  <c r="E185" i="1"/>
  <c r="H185" i="1" s="1"/>
  <c r="J185" i="1" s="1"/>
  <c r="E206" i="1"/>
  <c r="H206" i="1" s="1"/>
  <c r="E99" i="1"/>
  <c r="H99" i="1" s="1"/>
  <c r="J99" i="1" s="1"/>
  <c r="E210" i="1"/>
  <c r="H210" i="1" s="1"/>
  <c r="E207" i="1"/>
  <c r="H207" i="1" s="1"/>
  <c r="D207" i="8" s="1"/>
  <c r="E116" i="1"/>
  <c r="H116" i="1" s="1"/>
  <c r="J116" i="1" s="1"/>
  <c r="E17" i="1"/>
  <c r="H17" i="1" s="1"/>
  <c r="J17" i="1" s="1"/>
  <c r="E173" i="1"/>
  <c r="H173" i="1" s="1"/>
  <c r="J173" i="1" s="1"/>
  <c r="E43" i="1"/>
  <c r="H43" i="1" s="1"/>
  <c r="E80" i="1"/>
  <c r="H80" i="1" s="1"/>
  <c r="E188" i="1"/>
  <c r="H188" i="1" s="1"/>
  <c r="J188" i="1" s="1"/>
  <c r="E117" i="1"/>
  <c r="H117" i="1" s="1"/>
  <c r="J117" i="1" s="1"/>
  <c r="E160" i="1"/>
  <c r="H160" i="1" s="1"/>
  <c r="E10" i="1"/>
  <c r="H10" i="1" s="1"/>
  <c r="E76" i="1"/>
  <c r="H76" i="1" s="1"/>
  <c r="E51" i="1"/>
  <c r="H51" i="1" s="1"/>
  <c r="J51" i="1" s="1"/>
  <c r="E49" i="1"/>
  <c r="H49" i="1" s="1"/>
  <c r="E246" i="1"/>
  <c r="H246" i="1" s="1"/>
  <c r="J246" i="1" s="1"/>
  <c r="E215" i="1"/>
  <c r="H215" i="1" s="1"/>
  <c r="E30" i="1"/>
  <c r="H30" i="1" s="1"/>
  <c r="J30" i="1" s="1"/>
  <c r="E231" i="1"/>
  <c r="H231" i="1" s="1"/>
  <c r="E47" i="1"/>
  <c r="H47" i="1" s="1"/>
  <c r="E19" i="1"/>
  <c r="H19" i="1" s="1"/>
  <c r="J19" i="1" s="1"/>
  <c r="E26" i="1"/>
  <c r="H26" i="1" s="1"/>
  <c r="E113" i="1"/>
  <c r="H113" i="1" s="1"/>
  <c r="J113" i="1" s="1"/>
  <c r="E35" i="1"/>
  <c r="H35" i="1" s="1"/>
  <c r="J35" i="1" s="1"/>
  <c r="E92" i="1"/>
  <c r="H92" i="1" s="1"/>
  <c r="E204" i="1"/>
  <c r="H204" i="1" s="1"/>
  <c r="E87" i="1"/>
  <c r="H87" i="1" s="1"/>
  <c r="J87" i="1" s="1"/>
  <c r="E154" i="1"/>
  <c r="H154" i="1" s="1"/>
  <c r="E115" i="1"/>
  <c r="H115" i="1" s="1"/>
  <c r="E77" i="1"/>
  <c r="H77" i="1" s="1"/>
  <c r="E168" i="1"/>
  <c r="H168" i="1" s="1"/>
  <c r="E200" i="1"/>
  <c r="H200" i="1" s="1"/>
  <c r="E198" i="1"/>
  <c r="H198" i="1" s="1"/>
  <c r="E109" i="1"/>
  <c r="H109" i="1" s="1"/>
  <c r="J109" i="1" s="1"/>
  <c r="E161" i="1"/>
  <c r="H161" i="1" s="1"/>
  <c r="E192" i="1"/>
  <c r="H192" i="1" s="1"/>
  <c r="J192" i="1" s="1"/>
  <c r="E214" i="1"/>
  <c r="H214" i="1" s="1"/>
  <c r="E216" i="1"/>
  <c r="H216" i="1" s="1"/>
  <c r="E242" i="1"/>
  <c r="H242" i="1" s="1"/>
  <c r="E177" i="1"/>
  <c r="H177" i="1" s="1"/>
  <c r="E144" i="1"/>
  <c r="H144" i="1" s="1"/>
  <c r="E88" i="1"/>
  <c r="H88" i="1" s="1"/>
  <c r="J88" i="1" s="1"/>
  <c r="E8" i="1"/>
  <c r="H8" i="1" s="1"/>
  <c r="E107" i="1"/>
  <c r="H107" i="1" s="1"/>
  <c r="J107" i="1" s="1"/>
  <c r="E106" i="1"/>
  <c r="H106" i="1" s="1"/>
  <c r="E163" i="1"/>
  <c r="H163" i="1" s="1"/>
  <c r="E199" i="1"/>
  <c r="H199" i="1" s="1"/>
  <c r="E98" i="1"/>
  <c r="H98" i="1" s="1"/>
  <c r="J98" i="1" s="1"/>
  <c r="E90" i="1"/>
  <c r="H90" i="1" s="1"/>
  <c r="J90" i="1" s="1"/>
  <c r="E225" i="1"/>
  <c r="H225" i="1" s="1"/>
  <c r="E208" i="1"/>
  <c r="H208" i="1" s="1"/>
  <c r="J208" i="1" s="1"/>
  <c r="E167" i="1"/>
  <c r="H167" i="1" s="1"/>
  <c r="E72" i="1"/>
  <c r="H72" i="1" s="1"/>
  <c r="J72" i="1" s="1"/>
  <c r="E29" i="1"/>
  <c r="H29" i="1" s="1"/>
  <c r="E234" i="1"/>
  <c r="H234" i="1" s="1"/>
  <c r="E129" i="1"/>
  <c r="H129" i="1" s="1"/>
  <c r="E24" i="1"/>
  <c r="H24" i="1" s="1"/>
  <c r="J24" i="1" s="1"/>
  <c r="E171" i="1"/>
  <c r="H171" i="1" s="1"/>
  <c r="J171" i="1" s="1"/>
  <c r="E130" i="1"/>
  <c r="H130" i="1" s="1"/>
  <c r="E138" i="1"/>
  <c r="H138" i="1" s="1"/>
  <c r="J138" i="1" s="1"/>
  <c r="E250" i="1"/>
  <c r="H250" i="1" s="1"/>
  <c r="T263" i="7"/>
  <c r="E25" i="1"/>
  <c r="H25" i="1" s="1"/>
  <c r="E73" i="1"/>
  <c r="H73" i="1" s="1"/>
  <c r="E149" i="1"/>
  <c r="H149" i="1" s="1"/>
  <c r="J149" i="1" s="1"/>
  <c r="E229" i="1"/>
  <c r="H229" i="1" s="1"/>
  <c r="J229" i="1" s="1"/>
  <c r="E174" i="1"/>
  <c r="H174" i="1" s="1"/>
  <c r="E193" i="1"/>
  <c r="H193" i="1" s="1"/>
  <c r="E153" i="1"/>
  <c r="H153" i="1" s="1"/>
  <c r="J153" i="1" s="1"/>
  <c r="E194" i="1"/>
  <c r="H194" i="1" s="1"/>
  <c r="E42" i="1"/>
  <c r="H42" i="1" s="1"/>
  <c r="E75" i="1"/>
  <c r="H75" i="1" s="1"/>
  <c r="E187" i="1"/>
  <c r="H187" i="1" s="1"/>
  <c r="J187" i="1" s="1"/>
  <c r="E127" i="1"/>
  <c r="H127" i="1" s="1"/>
  <c r="E240" i="1"/>
  <c r="H240" i="1" s="1"/>
  <c r="E103" i="1"/>
  <c r="H103" i="1" s="1"/>
  <c r="E165" i="1"/>
  <c r="H165" i="1" s="1"/>
  <c r="J165" i="1" s="1"/>
  <c r="E66" i="1"/>
  <c r="H66" i="1" s="1"/>
  <c r="E102" i="1"/>
  <c r="H102" i="1" s="1"/>
  <c r="E162" i="1"/>
  <c r="H162" i="1" s="1"/>
  <c r="E235" i="1"/>
  <c r="H235" i="1" s="1"/>
  <c r="E151" i="1"/>
  <c r="H151" i="1" s="1"/>
  <c r="E101" i="1"/>
  <c r="H101" i="1" s="1"/>
  <c r="J101" i="1" s="1"/>
  <c r="E65" i="1"/>
  <c r="H65" i="1" s="1"/>
  <c r="E146" i="1"/>
  <c r="H146" i="1" s="1"/>
  <c r="E14" i="1"/>
  <c r="H14" i="1" s="1"/>
  <c r="J14" i="1" s="1"/>
  <c r="E227" i="1"/>
  <c r="H227" i="1" s="1"/>
  <c r="E70" i="1"/>
  <c r="H70" i="1" s="1"/>
  <c r="E213" i="1"/>
  <c r="H213" i="1" s="1"/>
  <c r="J213" i="1" s="1"/>
  <c r="E91" i="1"/>
  <c r="H91" i="1" s="1"/>
  <c r="J91" i="1" s="1"/>
  <c r="E186" i="1"/>
  <c r="H186" i="1" s="1"/>
  <c r="E148" i="1"/>
  <c r="H148" i="1" s="1"/>
  <c r="E190" i="1"/>
  <c r="H190" i="1" s="1"/>
  <c r="E118" i="1"/>
  <c r="H118" i="1" s="1"/>
  <c r="E111" i="1"/>
  <c r="H111" i="1" s="1"/>
  <c r="E39" i="1"/>
  <c r="H39" i="1" s="1"/>
  <c r="J39" i="1" s="1"/>
  <c r="E145" i="1"/>
  <c r="H145" i="1" s="1"/>
  <c r="J145" i="1" s="1"/>
  <c r="E221" i="1"/>
  <c r="H221" i="1" s="1"/>
  <c r="J221" i="1" s="1"/>
  <c r="E140" i="1"/>
  <c r="H140" i="1" s="1"/>
  <c r="E108" i="1"/>
  <c r="H108" i="1" s="1"/>
  <c r="E58" i="1"/>
  <c r="H58" i="1" s="1"/>
  <c r="J58" i="1" s="1"/>
  <c r="E32" i="1"/>
  <c r="H32" i="1" s="1"/>
  <c r="J32" i="1" s="1"/>
  <c r="E243" i="1"/>
  <c r="H243" i="1" s="1"/>
  <c r="E201" i="1"/>
  <c r="H201" i="1" s="1"/>
  <c r="E52" i="1"/>
  <c r="H52" i="1" s="1"/>
  <c r="E209" i="1"/>
  <c r="H209" i="1" s="1"/>
  <c r="E203" i="1"/>
  <c r="H203" i="1" s="1"/>
  <c r="E12" i="1"/>
  <c r="H12" i="1" s="1"/>
  <c r="J12" i="1" s="1"/>
  <c r="E183" i="1"/>
  <c r="H183" i="1" s="1"/>
  <c r="J183" i="1" s="1"/>
  <c r="E61" i="1"/>
  <c r="H61" i="1" s="1"/>
  <c r="J61" i="1" s="1"/>
  <c r="E220" i="1"/>
  <c r="H220" i="1" s="1"/>
  <c r="J220" i="1" s="1"/>
  <c r="E13" i="1"/>
  <c r="H13" i="1" s="1"/>
  <c r="E251" i="1"/>
  <c r="H251" i="1" s="1"/>
  <c r="J251" i="1" s="1"/>
  <c r="E141" i="1"/>
  <c r="H141" i="1" s="1"/>
  <c r="E86" i="1"/>
  <c r="H86" i="1" s="1"/>
  <c r="E181" i="1"/>
  <c r="H181" i="1" s="1"/>
  <c r="J181" i="1" s="1"/>
  <c r="E156" i="1"/>
  <c r="H156" i="1" s="1"/>
  <c r="E159" i="1"/>
  <c r="H159" i="1" s="1"/>
  <c r="J159" i="1" s="1"/>
  <c r="E137" i="1"/>
  <c r="H137" i="1" s="1"/>
  <c r="E27" i="1"/>
  <c r="H27" i="1" s="1"/>
  <c r="E53" i="1"/>
  <c r="H53" i="1" s="1"/>
  <c r="J53" i="1" s="1"/>
  <c r="E40" i="1"/>
  <c r="H40" i="1" s="1"/>
  <c r="E131" i="1"/>
  <c r="H131" i="1" s="1"/>
  <c r="E180" i="1"/>
  <c r="H180" i="1" s="1"/>
  <c r="E68" i="1"/>
  <c r="H68" i="1" s="1"/>
  <c r="J68" i="1" s="1"/>
  <c r="E152" i="1"/>
  <c r="H152" i="1" s="1"/>
  <c r="J152" i="1" s="1"/>
  <c r="E202" i="1"/>
  <c r="H202" i="1" s="1"/>
  <c r="E23" i="1"/>
  <c r="H23" i="1" s="1"/>
  <c r="E196" i="1"/>
  <c r="H196" i="1" s="1"/>
  <c r="E178" i="1"/>
  <c r="H178" i="1" s="1"/>
  <c r="J178" i="1" s="1"/>
  <c r="E169" i="1"/>
  <c r="H169" i="1" s="1"/>
  <c r="E60" i="1"/>
  <c r="H60" i="1" s="1"/>
  <c r="J60" i="1" s="1"/>
  <c r="E249" i="1"/>
  <c r="H249" i="1" s="1"/>
  <c r="E197" i="1"/>
  <c r="H197" i="1" s="1"/>
  <c r="E9" i="1"/>
  <c r="H9" i="1" s="1"/>
  <c r="J9" i="1" s="1"/>
  <c r="E232" i="1"/>
  <c r="H232" i="1" s="1"/>
  <c r="E253" i="1"/>
  <c r="H253" i="1" s="1"/>
  <c r="E205" i="1"/>
  <c r="H205" i="1" s="1"/>
  <c r="E71" i="1"/>
  <c r="H71" i="1" s="1"/>
  <c r="J71" i="1" s="1"/>
  <c r="E7" i="1"/>
  <c r="H7" i="1" s="1"/>
  <c r="E114" i="1"/>
  <c r="H114" i="1" s="1"/>
  <c r="E56" i="1"/>
  <c r="H56" i="1" s="1"/>
  <c r="E31" i="1"/>
  <c r="H31" i="1" s="1"/>
  <c r="J31" i="1" s="1"/>
  <c r="E122" i="1"/>
  <c r="H122" i="1" s="1"/>
  <c r="E147" i="1"/>
  <c r="H147" i="1" s="1"/>
  <c r="E258" i="1"/>
  <c r="H258" i="1" s="1"/>
  <c r="J258" i="1" s="1"/>
  <c r="E239" i="1"/>
  <c r="H239" i="1" s="1"/>
  <c r="E119" i="1"/>
  <c r="H119" i="1" s="1"/>
  <c r="J119" i="1" s="1"/>
  <c r="E219" i="1"/>
  <c r="H219" i="1" s="1"/>
  <c r="J219" i="1" s="1"/>
  <c r="E121" i="1"/>
  <c r="H121" i="1" s="1"/>
  <c r="J121" i="1" s="1"/>
  <c r="E259" i="1"/>
  <c r="H259" i="1" s="1"/>
  <c r="J259" i="1" s="1"/>
  <c r="E244" i="1"/>
  <c r="H244" i="1" s="1"/>
  <c r="E67" i="1"/>
  <c r="H67" i="1" s="1"/>
  <c r="J67" i="1" s="1"/>
  <c r="E170" i="1"/>
  <c r="H170" i="1" s="1"/>
  <c r="J170" i="1" s="1"/>
  <c r="E59" i="1"/>
  <c r="H59" i="1" s="1"/>
  <c r="J59" i="1" s="1"/>
  <c r="E260" i="1"/>
  <c r="H260" i="1" s="1"/>
  <c r="J260" i="1" s="1"/>
  <c r="E46" i="1"/>
  <c r="H46" i="1" s="1"/>
  <c r="E135" i="1"/>
  <c r="H135" i="1" s="1"/>
  <c r="J135" i="1" s="1"/>
  <c r="E233" i="1"/>
  <c r="H233" i="1" s="1"/>
  <c r="E57" i="1"/>
  <c r="H57" i="1" s="1"/>
  <c r="E41" i="1"/>
  <c r="H41" i="1" s="1"/>
  <c r="J41" i="1" s="1"/>
  <c r="E125" i="1"/>
  <c r="H125" i="1" s="1"/>
  <c r="J125" i="1" s="1"/>
  <c r="E100" i="1"/>
  <c r="H100" i="1" s="1"/>
  <c r="J100" i="1" s="1"/>
  <c r="E257" i="1"/>
  <c r="H257" i="1" s="1"/>
  <c r="J257" i="1" s="1"/>
  <c r="E238" i="1"/>
  <c r="H238" i="1" s="1"/>
  <c r="E237" i="1"/>
  <c r="H237" i="1" s="1"/>
  <c r="J237" i="1" s="1"/>
  <c r="E124" i="1"/>
  <c r="H124" i="1" s="1"/>
  <c r="J124" i="1" s="1"/>
  <c r="E83" i="1"/>
  <c r="H83" i="1" s="1"/>
  <c r="E69" i="1"/>
  <c r="H69" i="1" s="1"/>
  <c r="J69" i="1" s="1"/>
  <c r="E172" i="1"/>
  <c r="H172" i="1" s="1"/>
  <c r="J172" i="1" s="1"/>
  <c r="E143" i="1"/>
  <c r="H143" i="1" s="1"/>
  <c r="J143" i="1" s="1"/>
  <c r="E254" i="1"/>
  <c r="H254" i="1" s="1"/>
  <c r="J254" i="1" s="1"/>
  <c r="E18" i="1"/>
  <c r="H18" i="1" s="1"/>
  <c r="J18" i="1" s="1"/>
  <c r="E33" i="1"/>
  <c r="H33" i="1" s="1"/>
  <c r="J33" i="1" s="1"/>
  <c r="E93" i="1"/>
  <c r="H93" i="1" s="1"/>
  <c r="J93" i="1" s="1"/>
  <c r="E175" i="1"/>
  <c r="H175" i="1" s="1"/>
  <c r="E157" i="1"/>
  <c r="H157" i="1" s="1"/>
  <c r="J157" i="1" s="1"/>
  <c r="E248" i="1"/>
  <c r="H248" i="1" s="1"/>
  <c r="E38" i="1"/>
  <c r="H38" i="1" s="1"/>
  <c r="E228" i="1"/>
  <c r="H228" i="1" s="1"/>
  <c r="E96" i="1"/>
  <c r="H96" i="1" s="1"/>
  <c r="E133" i="1"/>
  <c r="H133" i="1" s="1"/>
  <c r="J133" i="1" s="1"/>
  <c r="E54" i="1"/>
  <c r="H54" i="1" s="1"/>
  <c r="J54" i="1" s="1"/>
  <c r="E195" i="1"/>
  <c r="H195" i="1" s="1"/>
  <c r="J195" i="1" s="1"/>
  <c r="E97" i="1"/>
  <c r="H97" i="1" s="1"/>
  <c r="E21" i="1"/>
  <c r="H21" i="1" s="1"/>
  <c r="J21" i="1" s="1"/>
  <c r="E218" i="1"/>
  <c r="H218" i="1" s="1"/>
  <c r="E20" i="1"/>
  <c r="H20" i="1" s="1"/>
  <c r="E150" i="1"/>
  <c r="H150" i="1" s="1"/>
  <c r="J150" i="1" s="1"/>
  <c r="E105" i="1"/>
  <c r="H105" i="1" s="1"/>
  <c r="E182" i="1"/>
  <c r="H182" i="1" s="1"/>
  <c r="E6" i="1"/>
  <c r="H6" i="1" s="1"/>
  <c r="J6" i="1" s="1"/>
  <c r="E110" i="1"/>
  <c r="H110" i="1" s="1"/>
  <c r="J110" i="1" s="1"/>
  <c r="E179" i="1"/>
  <c r="H179" i="1" s="1"/>
  <c r="J179" i="1" s="1"/>
  <c r="E230" i="1"/>
  <c r="H230" i="1" s="1"/>
  <c r="E211" i="1"/>
  <c r="H211" i="1" s="1"/>
  <c r="J211" i="1" s="1"/>
  <c r="E224" i="1"/>
  <c r="H224" i="1" s="1"/>
  <c r="J224" i="1" s="1"/>
  <c r="E55" i="1"/>
  <c r="H55" i="1" s="1"/>
  <c r="J55" i="1" s="1"/>
  <c r="E222" i="1"/>
  <c r="H222" i="1" s="1"/>
  <c r="J222" i="1" s="1"/>
  <c r="E120" i="1"/>
  <c r="H120" i="1" s="1"/>
  <c r="E22" i="1"/>
  <c r="H22" i="1" s="1"/>
  <c r="J22" i="1" s="1"/>
  <c r="E89" i="1"/>
  <c r="H89" i="1" s="1"/>
  <c r="E85" i="1"/>
  <c r="H85" i="1" s="1"/>
  <c r="J85" i="1" s="1"/>
  <c r="E176" i="1"/>
  <c r="H176" i="1" s="1"/>
  <c r="J176" i="1" s="1"/>
  <c r="E247" i="1"/>
  <c r="H247" i="1" s="1"/>
  <c r="J247" i="1" s="1"/>
  <c r="E212" i="1"/>
  <c r="H212" i="1" s="1"/>
  <c r="E95" i="1"/>
  <c r="H95" i="1" s="1"/>
  <c r="J95" i="1" s="1"/>
  <c r="E45" i="1"/>
  <c r="H45" i="1" s="1"/>
  <c r="E189" i="1"/>
  <c r="H189" i="1" s="1"/>
  <c r="E78" i="1"/>
  <c r="H78" i="1" s="1"/>
  <c r="E81" i="1"/>
  <c r="H81" i="1" s="1"/>
  <c r="J81" i="1" s="1"/>
  <c r="E16" i="1"/>
  <c r="H16" i="1" s="1"/>
  <c r="E36" i="1"/>
  <c r="H36" i="1" s="1"/>
  <c r="J36" i="1" s="1"/>
  <c r="E84" i="1"/>
  <c r="H84" i="1" s="1"/>
  <c r="E28" i="1"/>
  <c r="H28" i="1" s="1"/>
  <c r="E217" i="1"/>
  <c r="H217" i="1" s="1"/>
  <c r="E245" i="1"/>
  <c r="H245" i="1" s="1"/>
  <c r="J245" i="1" s="1"/>
  <c r="E255" i="1"/>
  <c r="H255" i="1" s="1"/>
  <c r="J255" i="1" s="1"/>
  <c r="E74" i="1"/>
  <c r="H74" i="1" s="1"/>
  <c r="J74" i="1" s="1"/>
  <c r="E48" i="1"/>
  <c r="H48" i="1" s="1"/>
  <c r="J48" i="1" s="1"/>
  <c r="E82" i="1"/>
  <c r="H82" i="1" s="1"/>
  <c r="J82" i="1" s="1"/>
  <c r="E34" i="1"/>
  <c r="H34" i="1" s="1"/>
  <c r="E79" i="1"/>
  <c r="H79" i="1" s="1"/>
  <c r="E226" i="1"/>
  <c r="H226" i="1" s="1"/>
  <c r="E128" i="1"/>
  <c r="H128" i="1" s="1"/>
  <c r="E50" i="1"/>
  <c r="H50" i="1" s="1"/>
  <c r="E132" i="1"/>
  <c r="H132" i="1" s="1"/>
  <c r="E104" i="1"/>
  <c r="H104" i="1" s="1"/>
  <c r="E256" i="1"/>
  <c r="H256" i="1" s="1"/>
  <c r="J256" i="1" s="1"/>
  <c r="E63" i="1"/>
  <c r="H63" i="1" s="1"/>
  <c r="E37" i="1"/>
  <c r="H37" i="1" s="1"/>
  <c r="J37" i="1" s="1"/>
  <c r="E191" i="1"/>
  <c r="H191" i="1" s="1"/>
  <c r="J191" i="1" s="1"/>
  <c r="E112" i="1"/>
  <c r="H112" i="1" s="1"/>
  <c r="E142" i="1"/>
  <c r="H142" i="1" s="1"/>
  <c r="E64" i="1"/>
  <c r="H64" i="1" s="1"/>
  <c r="E252" i="1"/>
  <c r="H252" i="1" s="1"/>
  <c r="E123" i="1"/>
  <c r="H123" i="1" s="1"/>
  <c r="J123" i="1" s="1"/>
  <c r="E184" i="1"/>
  <c r="H184" i="1" s="1"/>
  <c r="E136" i="1"/>
  <c r="H136" i="1" s="1"/>
  <c r="E155" i="1"/>
  <c r="H155" i="1" s="1"/>
  <c r="E164" i="1"/>
  <c r="H164" i="1" s="1"/>
  <c r="E139" i="1"/>
  <c r="H139" i="1" s="1"/>
  <c r="J139" i="1" s="1"/>
  <c r="E158" i="1"/>
  <c r="H158" i="1" s="1"/>
  <c r="J158" i="1" s="1"/>
  <c r="E62" i="1"/>
  <c r="H62" i="1" s="1"/>
  <c r="J62" i="1" s="1"/>
  <c r="E236" i="1"/>
  <c r="H236" i="1" s="1"/>
  <c r="E166" i="1"/>
  <c r="H166" i="1" s="1"/>
  <c r="J166" i="1" s="1"/>
  <c r="E134" i="1"/>
  <c r="H134" i="1" s="1"/>
  <c r="E44" i="1"/>
  <c r="H44" i="1" s="1"/>
  <c r="J44" i="1" s="1"/>
  <c r="E223" i="1"/>
  <c r="H223" i="1" s="1"/>
  <c r="E126" i="1"/>
  <c r="H126" i="1" s="1"/>
  <c r="E241" i="1"/>
  <c r="H241" i="1" s="1"/>
  <c r="J241" i="1" s="1"/>
  <c r="D5" i="8"/>
  <c r="Z104" i="7" l="1"/>
  <c r="Z127" i="7"/>
  <c r="Z145" i="7"/>
  <c r="Z205" i="7"/>
  <c r="Z196" i="7"/>
  <c r="Z195" i="7"/>
  <c r="Z150" i="7"/>
  <c r="Z211" i="7"/>
  <c r="Z107" i="7"/>
  <c r="Z192" i="7"/>
  <c r="Z159" i="7"/>
  <c r="Z214" i="7"/>
  <c r="Z163" i="7"/>
  <c r="Z170" i="7"/>
  <c r="Z181" i="7"/>
  <c r="Z217" i="7"/>
  <c r="Z183" i="7"/>
  <c r="Z110" i="7"/>
  <c r="Z132" i="7"/>
  <c r="Z168" i="7"/>
  <c r="Z198" i="7"/>
  <c r="T261" i="7"/>
  <c r="V139" i="7"/>
  <c r="X139" i="7" s="1"/>
  <c r="Z139" i="7" s="1"/>
  <c r="Z101" i="7"/>
  <c r="Z137" i="7"/>
  <c r="Z242" i="7"/>
  <c r="Z154" i="7"/>
  <c r="Z68" i="7"/>
  <c r="Z103" i="7"/>
  <c r="Z160" i="7"/>
  <c r="Z5" i="7"/>
  <c r="Z246" i="7"/>
  <c r="Z74" i="7"/>
  <c r="Z87" i="7"/>
  <c r="Z25" i="7"/>
  <c r="Z69" i="7"/>
  <c r="Z32" i="7"/>
  <c r="Z223" i="7"/>
  <c r="Z41" i="7"/>
  <c r="Z61" i="7"/>
  <c r="Z257" i="7"/>
  <c r="Z8" i="7"/>
  <c r="Z188" i="7"/>
  <c r="Z20" i="7"/>
  <c r="Z34" i="7"/>
  <c r="Z39" i="7"/>
  <c r="Z57" i="7"/>
  <c r="Z237" i="7"/>
  <c r="Z45" i="7"/>
  <c r="Z207" i="7"/>
  <c r="Z44" i="7"/>
  <c r="Z131" i="7"/>
  <c r="Z55" i="7"/>
  <c r="Z120" i="7"/>
  <c r="Z186" i="7"/>
  <c r="Z119" i="7"/>
  <c r="Z230" i="7"/>
  <c r="Z48" i="7"/>
  <c r="Z15" i="7"/>
  <c r="Z73" i="7"/>
  <c r="Z138" i="7"/>
  <c r="Z142" i="7"/>
  <c r="Z108" i="7"/>
  <c r="Z64" i="7"/>
  <c r="Z194" i="7"/>
  <c r="Z96" i="7"/>
  <c r="Z78" i="7"/>
  <c r="Z30" i="7"/>
  <c r="Z93" i="7"/>
  <c r="Z13" i="7"/>
  <c r="Z173" i="7"/>
  <c r="Z156" i="7"/>
  <c r="Z239" i="7"/>
  <c r="Z67" i="7"/>
  <c r="Z86" i="7"/>
  <c r="Z224" i="7"/>
  <c r="Z212" i="7"/>
  <c r="Z51" i="7"/>
  <c r="Z109" i="7"/>
  <c r="Z238" i="7"/>
  <c r="Z169" i="7"/>
  <c r="Z245" i="7"/>
  <c r="Z126" i="7"/>
  <c r="Z26" i="7"/>
  <c r="Z18" i="7"/>
  <c r="Z204" i="7"/>
  <c r="Z46" i="7"/>
  <c r="Z124" i="7"/>
  <c r="Z83" i="7"/>
  <c r="Z17" i="7"/>
  <c r="Z59" i="7"/>
  <c r="Z19" i="7"/>
  <c r="Z43" i="7"/>
  <c r="Z16" i="7"/>
  <c r="Z90" i="7"/>
  <c r="Z60" i="7"/>
  <c r="Z179" i="7"/>
  <c r="Z155" i="7"/>
  <c r="Z197" i="7"/>
  <c r="Z53" i="7"/>
  <c r="Z40" i="7"/>
  <c r="Z151" i="7"/>
  <c r="Z71" i="7"/>
  <c r="Z82" i="7"/>
  <c r="Z189" i="7"/>
  <c r="Z113" i="7"/>
  <c r="Z203" i="7"/>
  <c r="Z81" i="7"/>
  <c r="Z42" i="7"/>
  <c r="Z24" i="7"/>
  <c r="Z84" i="7"/>
  <c r="Z136" i="7"/>
  <c r="Z106" i="7"/>
  <c r="Z222" i="7"/>
  <c r="Z161" i="7"/>
  <c r="Z172" i="7"/>
  <c r="Z206" i="7"/>
  <c r="Z58" i="7"/>
  <c r="Z250" i="7"/>
  <c r="Z247" i="7"/>
  <c r="Z236" i="7"/>
  <c r="Z252" i="7"/>
  <c r="Z37" i="7"/>
  <c r="Z240" i="7"/>
  <c r="Z234" i="7"/>
  <c r="Z130" i="7"/>
  <c r="Z209" i="7"/>
  <c r="Z260" i="7"/>
  <c r="Z99" i="7"/>
  <c r="Z111" i="7"/>
  <c r="Z244" i="7"/>
  <c r="Z251" i="7"/>
  <c r="Z9" i="7"/>
  <c r="Z63" i="7"/>
  <c r="Z125" i="7"/>
  <c r="Z117" i="7"/>
  <c r="Z258" i="7"/>
  <c r="Z56" i="7"/>
  <c r="Z35" i="7"/>
  <c r="Z241" i="7"/>
  <c r="Z149" i="7"/>
  <c r="Z233" i="7"/>
  <c r="Z91" i="7"/>
  <c r="Z80" i="7"/>
  <c r="Z185" i="7"/>
  <c r="Z249" i="7"/>
  <c r="Z89" i="7"/>
  <c r="Z228" i="7"/>
  <c r="Z23" i="7"/>
  <c r="Z6" i="7"/>
  <c r="Z47" i="7"/>
  <c r="Z253" i="7"/>
  <c r="Z259" i="7"/>
  <c r="Z11" i="7"/>
  <c r="Z92" i="7"/>
  <c r="Z148" i="7"/>
  <c r="Z229" i="7"/>
  <c r="Z12" i="7"/>
  <c r="Z66" i="7"/>
  <c r="Z27" i="7"/>
  <c r="Z166" i="7"/>
  <c r="Z52" i="7"/>
  <c r="Z220" i="7"/>
  <c r="Z65" i="7"/>
  <c r="Z38" i="7"/>
  <c r="Z94" i="7"/>
  <c r="Z62" i="7"/>
  <c r="Z256" i="7"/>
  <c r="Z133" i="7"/>
  <c r="Z72" i="7"/>
  <c r="Z75" i="7"/>
  <c r="Z227" i="7"/>
  <c r="Z226" i="7"/>
  <c r="Z235" i="7"/>
  <c r="Z167" i="7"/>
  <c r="Z225" i="7"/>
  <c r="Z49" i="7"/>
  <c r="Z29" i="7"/>
  <c r="Z70" i="7"/>
  <c r="Z255" i="7"/>
  <c r="Z221" i="7"/>
  <c r="Z182" i="7"/>
  <c r="Z36" i="7"/>
  <c r="Z54" i="7"/>
  <c r="Z200" i="7"/>
  <c r="Z243" i="7"/>
  <c r="Z215" i="7"/>
  <c r="Z121" i="7"/>
  <c r="Z88" i="7"/>
  <c r="Z77" i="7"/>
  <c r="Z254" i="7"/>
  <c r="Z219" i="7"/>
  <c r="Z232" i="7"/>
  <c r="Z21" i="7"/>
  <c r="Z33" i="7"/>
  <c r="Z50" i="7"/>
  <c r="Z218" i="7"/>
  <c r="Z112" i="7"/>
  <c r="Z85" i="7"/>
  <c r="Z248" i="7"/>
  <c r="Z118" i="7"/>
  <c r="Z31" i="7"/>
  <c r="Z176" i="7"/>
  <c r="Z231" i="7"/>
  <c r="Z76" i="7"/>
  <c r="Z100" i="7"/>
  <c r="Z191" i="7"/>
  <c r="Z22" i="7"/>
  <c r="Z10" i="7"/>
  <c r="Z28" i="7"/>
  <c r="Z95" i="7"/>
  <c r="Z143" i="7"/>
  <c r="Z114" i="7"/>
  <c r="Z14" i="7"/>
  <c r="Z79" i="7"/>
  <c r="Z7" i="7"/>
  <c r="D246" i="8"/>
  <c r="J78" i="1"/>
  <c r="L78" i="1" s="1"/>
  <c r="D205" i="8"/>
  <c r="J205" i="1"/>
  <c r="P205" i="1" s="1"/>
  <c r="S205" i="1" s="1"/>
  <c r="J126" i="1"/>
  <c r="P126" i="1" s="1"/>
  <c r="S126" i="1" s="1"/>
  <c r="J223" i="1"/>
  <c r="L223" i="1" s="1"/>
  <c r="J64" i="1"/>
  <c r="L64" i="1" s="1"/>
  <c r="J50" i="1"/>
  <c r="L50" i="1" s="1"/>
  <c r="J28" i="1"/>
  <c r="L28" i="1" s="1"/>
  <c r="J218" i="1"/>
  <c r="P218" i="1" s="1"/>
  <c r="S218" i="1" s="1"/>
  <c r="J96" i="1"/>
  <c r="P96" i="1" s="1"/>
  <c r="S96" i="1" s="1"/>
  <c r="J46" i="1"/>
  <c r="L46" i="1" s="1"/>
  <c r="J147" i="1"/>
  <c r="P147" i="1" s="1"/>
  <c r="S147" i="1" s="1"/>
  <c r="J249" i="1"/>
  <c r="L249" i="1" s="1"/>
  <c r="D202" i="8"/>
  <c r="J202" i="1"/>
  <c r="P202" i="1" s="1"/>
  <c r="J86" i="1"/>
  <c r="L86" i="1" s="1"/>
  <c r="D243" i="8"/>
  <c r="J243" i="1"/>
  <c r="L243" i="1" s="1"/>
  <c r="D186" i="8"/>
  <c r="J186" i="1"/>
  <c r="P186" i="1" s="1"/>
  <c r="S186" i="1" s="1"/>
  <c r="D146" i="8"/>
  <c r="J146" i="1"/>
  <c r="P146" i="1" s="1"/>
  <c r="S146" i="1" s="1"/>
  <c r="J102" i="1"/>
  <c r="L102" i="1" s="1"/>
  <c r="J174" i="1"/>
  <c r="L174" i="1" s="1"/>
  <c r="J250" i="1"/>
  <c r="P250" i="1" s="1"/>
  <c r="S250" i="1" s="1"/>
  <c r="J234" i="1"/>
  <c r="L234" i="1" s="1"/>
  <c r="J8" i="1"/>
  <c r="L8" i="1" s="1"/>
  <c r="J214" i="1"/>
  <c r="P214" i="1" s="1"/>
  <c r="S214" i="1" s="1"/>
  <c r="D168" i="8"/>
  <c r="J168" i="1"/>
  <c r="L168" i="1" s="1"/>
  <c r="S92" i="1"/>
  <c r="J92" i="1"/>
  <c r="P92" i="1" s="1"/>
  <c r="J231" i="1"/>
  <c r="P231" i="1" s="1"/>
  <c r="S231" i="1" s="1"/>
  <c r="J76" i="1"/>
  <c r="L76" i="1" s="1"/>
  <c r="S43" i="1"/>
  <c r="J43" i="1"/>
  <c r="P43" i="1" s="1"/>
  <c r="J134" i="1"/>
  <c r="P134" i="1" s="1"/>
  <c r="S134" i="1" s="1"/>
  <c r="D164" i="8"/>
  <c r="J164" i="1"/>
  <c r="L164" i="1" s="1"/>
  <c r="J112" i="1"/>
  <c r="L112" i="1" s="1"/>
  <c r="J226" i="1"/>
  <c r="P226" i="1" s="1"/>
  <c r="S226" i="1" s="1"/>
  <c r="J189" i="1"/>
  <c r="P189" i="1" s="1"/>
  <c r="S189" i="1" s="1"/>
  <c r="J182" i="1"/>
  <c r="L182" i="1" s="1"/>
  <c r="J97" i="1"/>
  <c r="P97" i="1" s="1"/>
  <c r="S97" i="1" s="1"/>
  <c r="J38" i="1"/>
  <c r="L38" i="1" s="1"/>
  <c r="D253" i="8"/>
  <c r="J253" i="1"/>
  <c r="L253" i="1" s="1"/>
  <c r="J169" i="1"/>
  <c r="L169" i="1" s="1"/>
  <c r="J137" i="1"/>
  <c r="L137" i="1" s="1"/>
  <c r="J203" i="1"/>
  <c r="L203" i="1" s="1"/>
  <c r="J111" i="1"/>
  <c r="L111" i="1" s="1"/>
  <c r="J42" i="1"/>
  <c r="L42" i="1" s="1"/>
  <c r="S130" i="1"/>
  <c r="J130" i="1"/>
  <c r="P130" i="1" s="1"/>
  <c r="J199" i="1"/>
  <c r="P199" i="1" s="1"/>
  <c r="S199" i="1" s="1"/>
  <c r="D144" i="8"/>
  <c r="J144" i="1"/>
  <c r="P144" i="1" s="1"/>
  <c r="S161" i="1"/>
  <c r="J161" i="1"/>
  <c r="P161" i="1" s="1"/>
  <c r="J115" i="1"/>
  <c r="P115" i="1" s="1"/>
  <c r="S115" i="1" s="1"/>
  <c r="J215" i="1"/>
  <c r="P215" i="1" s="1"/>
  <c r="S215" i="1" s="1"/>
  <c r="D160" i="8"/>
  <c r="J160" i="1"/>
  <c r="L160" i="1" s="1"/>
  <c r="D128" i="8"/>
  <c r="J128" i="1"/>
  <c r="P128" i="1" s="1"/>
  <c r="S128" i="1" s="1"/>
  <c r="J84" i="1"/>
  <c r="L84" i="1" s="1"/>
  <c r="D141" i="8"/>
  <c r="J141" i="1"/>
  <c r="L141" i="1" s="1"/>
  <c r="J65" i="1"/>
  <c r="P65" i="1" s="1"/>
  <c r="S65" i="1" s="1"/>
  <c r="D206" i="8"/>
  <c r="J206" i="1"/>
  <c r="P206" i="1" s="1"/>
  <c r="S155" i="1"/>
  <c r="J155" i="1"/>
  <c r="P155" i="1" s="1"/>
  <c r="J79" i="1"/>
  <c r="L79" i="1" s="1"/>
  <c r="J45" i="1"/>
  <c r="P45" i="1" s="1"/>
  <c r="S45" i="1" s="1"/>
  <c r="J89" i="1"/>
  <c r="L89" i="1" s="1"/>
  <c r="J105" i="1"/>
  <c r="P105" i="1" s="1"/>
  <c r="S105" i="1" s="1"/>
  <c r="J248" i="1"/>
  <c r="P248" i="1" s="1"/>
  <c r="S248" i="1" s="1"/>
  <c r="J57" i="1"/>
  <c r="L57" i="1" s="1"/>
  <c r="J56" i="1"/>
  <c r="P56" i="1" s="1"/>
  <c r="S56" i="1" s="1"/>
  <c r="D232" i="8"/>
  <c r="J232" i="1"/>
  <c r="L232" i="1" s="1"/>
  <c r="J180" i="1"/>
  <c r="L180" i="1" s="1"/>
  <c r="J13" i="1"/>
  <c r="P13" i="1" s="1"/>
  <c r="S13" i="1" s="1"/>
  <c r="D209" i="8"/>
  <c r="J209" i="1"/>
  <c r="P209" i="1" s="1"/>
  <c r="J108" i="1"/>
  <c r="P108" i="1" s="1"/>
  <c r="S108" i="1" s="1"/>
  <c r="J118" i="1"/>
  <c r="L118" i="1" s="1"/>
  <c r="J70" i="1"/>
  <c r="P70" i="1" s="1"/>
  <c r="S70" i="1" s="1"/>
  <c r="J151" i="1"/>
  <c r="L151" i="1" s="1"/>
  <c r="J103" i="1"/>
  <c r="L103" i="1" s="1"/>
  <c r="J194" i="1"/>
  <c r="P194" i="1" s="1"/>
  <c r="S194" i="1" s="1"/>
  <c r="S73" i="1"/>
  <c r="J73" i="1"/>
  <c r="P73" i="1" s="1"/>
  <c r="J167" i="1"/>
  <c r="P167" i="1" s="1"/>
  <c r="S167" i="1" s="1"/>
  <c r="J163" i="1"/>
  <c r="P163" i="1" s="1"/>
  <c r="S163" i="1" s="1"/>
  <c r="J177" i="1"/>
  <c r="L177" i="1" s="1"/>
  <c r="D154" i="8"/>
  <c r="J154" i="1"/>
  <c r="L154" i="1" s="1"/>
  <c r="J26" i="1"/>
  <c r="L26" i="1" s="1"/>
  <c r="S15" i="1"/>
  <c r="J15" i="1"/>
  <c r="P15" i="1" s="1"/>
  <c r="J142" i="1"/>
  <c r="L142" i="1" s="1"/>
  <c r="D228" i="8"/>
  <c r="J228" i="1"/>
  <c r="L228" i="1" s="1"/>
  <c r="S83" i="1"/>
  <c r="J83" i="1"/>
  <c r="P83" i="1" s="1"/>
  <c r="J122" i="1"/>
  <c r="L122" i="1" s="1"/>
  <c r="J66" i="1"/>
  <c r="P66" i="1" s="1"/>
  <c r="S66" i="1" s="1"/>
  <c r="J77" i="1"/>
  <c r="L77" i="1" s="1"/>
  <c r="J10" i="1"/>
  <c r="L10" i="1" s="1"/>
  <c r="J236" i="1"/>
  <c r="P236" i="1" s="1"/>
  <c r="S236" i="1" s="1"/>
  <c r="S136" i="1"/>
  <c r="J136" i="1"/>
  <c r="P136" i="1" s="1"/>
  <c r="J104" i="1"/>
  <c r="L104" i="1" s="1"/>
  <c r="J34" i="1"/>
  <c r="P34" i="1" s="1"/>
  <c r="S34" i="1" s="1"/>
  <c r="J230" i="1"/>
  <c r="L230" i="1" s="1"/>
  <c r="D238" i="8"/>
  <c r="J238" i="1"/>
  <c r="L238" i="1" s="1"/>
  <c r="D233" i="8"/>
  <c r="J233" i="1"/>
  <c r="P233" i="1" s="1"/>
  <c r="S239" i="1"/>
  <c r="J239" i="1"/>
  <c r="P239" i="1" s="1"/>
  <c r="J114" i="1"/>
  <c r="L114" i="1" s="1"/>
  <c r="D196" i="8"/>
  <c r="J196" i="1"/>
  <c r="L196" i="1" s="1"/>
  <c r="J131" i="1"/>
  <c r="L131" i="1" s="1"/>
  <c r="J156" i="1"/>
  <c r="L156" i="1" s="1"/>
  <c r="J52" i="1"/>
  <c r="L52" i="1" s="1"/>
  <c r="J140" i="1"/>
  <c r="L140" i="1" s="1"/>
  <c r="D190" i="8"/>
  <c r="J190" i="1"/>
  <c r="L190" i="1" s="1"/>
  <c r="D227" i="8"/>
  <c r="J227" i="1"/>
  <c r="L227" i="1" s="1"/>
  <c r="J235" i="1"/>
  <c r="L235" i="1" s="1"/>
  <c r="D240" i="8"/>
  <c r="J240" i="1"/>
  <c r="L240" i="1" s="1"/>
  <c r="J25" i="1"/>
  <c r="L25" i="1" s="1"/>
  <c r="J106" i="1"/>
  <c r="L106" i="1" s="1"/>
  <c r="D242" i="8"/>
  <c r="J242" i="1"/>
  <c r="L242" i="1" s="1"/>
  <c r="J198" i="1"/>
  <c r="L198" i="1" s="1"/>
  <c r="J49" i="1"/>
  <c r="L49" i="1" s="1"/>
  <c r="J207" i="1"/>
  <c r="P207" i="1" s="1"/>
  <c r="S207" i="1" s="1"/>
  <c r="J27" i="1"/>
  <c r="P27" i="1" s="1"/>
  <c r="S27" i="1" s="1"/>
  <c r="J75" i="1"/>
  <c r="P75" i="1" s="1"/>
  <c r="S75" i="1" s="1"/>
  <c r="J29" i="1"/>
  <c r="P29" i="1" s="1"/>
  <c r="S29" i="1" s="1"/>
  <c r="D184" i="8"/>
  <c r="J184" i="1"/>
  <c r="P184" i="1" s="1"/>
  <c r="J252" i="1"/>
  <c r="L252" i="1" s="1"/>
  <c r="J63" i="1"/>
  <c r="L63" i="1" s="1"/>
  <c r="D132" i="8"/>
  <c r="J132" i="1"/>
  <c r="P132" i="1" s="1"/>
  <c r="D217" i="8"/>
  <c r="J217" i="1"/>
  <c r="P217" i="1" s="1"/>
  <c r="S217" i="1" s="1"/>
  <c r="J16" i="1"/>
  <c r="P16" i="1" s="1"/>
  <c r="S16" i="1" s="1"/>
  <c r="J212" i="1"/>
  <c r="L212" i="1" s="1"/>
  <c r="S120" i="1"/>
  <c r="J120" i="1"/>
  <c r="P120" i="1" s="1"/>
  <c r="J20" i="1"/>
  <c r="P20" i="1" s="1"/>
  <c r="S20" i="1" s="1"/>
  <c r="J175" i="1"/>
  <c r="P175" i="1" s="1"/>
  <c r="S175" i="1" s="1"/>
  <c r="J244" i="1"/>
  <c r="L244" i="1" s="1"/>
  <c r="J7" i="1"/>
  <c r="J197" i="1"/>
  <c r="L197" i="1" s="1"/>
  <c r="J23" i="1"/>
  <c r="L23" i="1" s="1"/>
  <c r="J40" i="1"/>
  <c r="L40" i="1" s="1"/>
  <c r="J201" i="1"/>
  <c r="P201" i="1" s="1"/>
  <c r="S201" i="1" s="1"/>
  <c r="D148" i="8"/>
  <c r="J148" i="1"/>
  <c r="L148" i="1" s="1"/>
  <c r="D162" i="8"/>
  <c r="J162" i="1"/>
  <c r="L162" i="1" s="1"/>
  <c r="D127" i="8"/>
  <c r="J127" i="1"/>
  <c r="L127" i="1" s="1"/>
  <c r="J193" i="1"/>
  <c r="L193" i="1" s="1"/>
  <c r="J129" i="1"/>
  <c r="P129" i="1" s="1"/>
  <c r="S129" i="1" s="1"/>
  <c r="J225" i="1"/>
  <c r="P225" i="1" s="1"/>
  <c r="S225" i="1" s="1"/>
  <c r="J216" i="1"/>
  <c r="L216" i="1" s="1"/>
  <c r="J200" i="1"/>
  <c r="L200" i="1" s="1"/>
  <c r="D204" i="8"/>
  <c r="J204" i="1"/>
  <c r="P204" i="1" s="1"/>
  <c r="S204" i="1" s="1"/>
  <c r="J47" i="1"/>
  <c r="L47" i="1" s="1"/>
  <c r="J80" i="1"/>
  <c r="P80" i="1" s="1"/>
  <c r="S80" i="1" s="1"/>
  <c r="J210" i="1"/>
  <c r="L210" i="1" s="1"/>
  <c r="S72" i="1"/>
  <c r="D185" i="8"/>
  <c r="P254" i="1"/>
  <c r="S254" i="1" s="1"/>
  <c r="D250" i="8"/>
  <c r="D173" i="8"/>
  <c r="S206" i="1"/>
  <c r="S12" i="1"/>
  <c r="D214" i="8"/>
  <c r="D145" i="8"/>
  <c r="D234" i="8"/>
  <c r="D129" i="8"/>
  <c r="D200" i="8"/>
  <c r="D210" i="8"/>
  <c r="S19" i="1"/>
  <c r="D188" i="8"/>
  <c r="D216" i="8"/>
  <c r="S149" i="1"/>
  <c r="D225" i="8"/>
  <c r="D161" i="8"/>
  <c r="D199" i="8"/>
  <c r="S144" i="1"/>
  <c r="S98" i="1"/>
  <c r="D231" i="8"/>
  <c r="D229" i="8"/>
  <c r="D192" i="8"/>
  <c r="D137" i="8"/>
  <c r="S39" i="1"/>
  <c r="D152" i="8"/>
  <c r="D215" i="8"/>
  <c r="D151" i="8"/>
  <c r="D171" i="8"/>
  <c r="D177" i="8"/>
  <c r="D163" i="8"/>
  <c r="D198" i="8"/>
  <c r="D167" i="8"/>
  <c r="D208" i="8"/>
  <c r="S209" i="1"/>
  <c r="D194" i="8"/>
  <c r="D130" i="8"/>
  <c r="D149" i="8"/>
  <c r="S213" i="1"/>
  <c r="D165" i="8"/>
  <c r="D213" i="8"/>
  <c r="D251" i="8"/>
  <c r="D169" i="8"/>
  <c r="D138" i="8"/>
  <c r="D203" i="8"/>
  <c r="D175" i="8"/>
  <c r="D249" i="8"/>
  <c r="D187" i="8"/>
  <c r="D174" i="8"/>
  <c r="S202" i="1"/>
  <c r="D197" i="8"/>
  <c r="D181" i="8"/>
  <c r="S172" i="1"/>
  <c r="D220" i="8"/>
  <c r="D143" i="8"/>
  <c r="D179" i="8"/>
  <c r="D140" i="8"/>
  <c r="D153" i="8"/>
  <c r="D133" i="8"/>
  <c r="D244" i="8"/>
  <c r="D193" i="8"/>
  <c r="D257" i="8"/>
  <c r="D135" i="8"/>
  <c r="S187" i="1"/>
  <c r="D258" i="8"/>
  <c r="D212" i="8"/>
  <c r="D183" i="8"/>
  <c r="D221" i="8"/>
  <c r="D172" i="8"/>
  <c r="D235" i="8"/>
  <c r="D201" i="8"/>
  <c r="S133" i="1"/>
  <c r="D131" i="8"/>
  <c r="D239" i="8"/>
  <c r="S233" i="1"/>
  <c r="D156" i="8"/>
  <c r="D170" i="8"/>
  <c r="D248" i="8"/>
  <c r="D195" i="8"/>
  <c r="D254" i="8"/>
  <c r="S159" i="1"/>
  <c r="D237" i="8"/>
  <c r="D159" i="8"/>
  <c r="D180" i="8"/>
  <c r="D211" i="8"/>
  <c r="D178" i="8"/>
  <c r="D241" i="8"/>
  <c r="S170" i="1"/>
  <c r="S211" i="1"/>
  <c r="D255" i="8"/>
  <c r="D158" i="8"/>
  <c r="D223" i="8"/>
  <c r="S33" i="1"/>
  <c r="D219" i="8"/>
  <c r="S41" i="1"/>
  <c r="D191" i="8"/>
  <c r="D259" i="8"/>
  <c r="D176" i="8"/>
  <c r="D142" i="8"/>
  <c r="D226" i="8"/>
  <c r="D260" i="8"/>
  <c r="S6" i="1"/>
  <c r="D147" i="8"/>
  <c r="S139" i="1"/>
  <c r="D236" i="8"/>
  <c r="D222" i="8"/>
  <c r="S100" i="1"/>
  <c r="D247" i="8"/>
  <c r="D218" i="8"/>
  <c r="D136" i="8"/>
  <c r="S44" i="1"/>
  <c r="S81" i="1"/>
  <c r="S247" i="1"/>
  <c r="D157" i="8"/>
  <c r="S82" i="1"/>
  <c r="S132" i="1"/>
  <c r="S184" i="1"/>
  <c r="D150" i="8"/>
  <c r="D230" i="8"/>
  <c r="D155" i="8"/>
  <c r="D166" i="8"/>
  <c r="D224" i="8"/>
  <c r="D182" i="8"/>
  <c r="D189" i="8"/>
  <c r="D252" i="8"/>
  <c r="D245" i="8"/>
  <c r="D134" i="8"/>
  <c r="D256" i="8"/>
  <c r="L117" i="1"/>
  <c r="P117" i="1"/>
  <c r="S117" i="1" s="1"/>
  <c r="L251" i="1"/>
  <c r="P251" i="1"/>
  <c r="S251" i="1" s="1"/>
  <c r="L170" i="1"/>
  <c r="P170" i="1"/>
  <c r="L246" i="1"/>
  <c r="P246" i="1"/>
  <c r="S246" i="1" s="1"/>
  <c r="L41" i="1"/>
  <c r="P41" i="1"/>
  <c r="L81" i="1"/>
  <c r="P81" i="1"/>
  <c r="L90" i="1"/>
  <c r="P90" i="1"/>
  <c r="S90" i="1" s="1"/>
  <c r="L138" i="1"/>
  <c r="P138" i="1"/>
  <c r="S138" i="1" s="1"/>
  <c r="L152" i="1"/>
  <c r="P152" i="1"/>
  <c r="S152" i="1" s="1"/>
  <c r="L54" i="1"/>
  <c r="P54" i="1"/>
  <c r="S54" i="1" s="1"/>
  <c r="L173" i="1"/>
  <c r="P173" i="1"/>
  <c r="S173" i="1" s="1"/>
  <c r="L159" i="1"/>
  <c r="P159" i="1"/>
  <c r="L192" i="1"/>
  <c r="P192" i="1"/>
  <c r="S192" i="1" s="1"/>
  <c r="L60" i="1"/>
  <c r="P60" i="1"/>
  <c r="S60" i="1" s="1"/>
  <c r="L82" i="1"/>
  <c r="P82" i="1"/>
  <c r="L188" i="1"/>
  <c r="P188" i="1"/>
  <c r="S188" i="1" s="1"/>
  <c r="L98" i="1"/>
  <c r="P98" i="1"/>
  <c r="L48" i="1"/>
  <c r="P48" i="1"/>
  <c r="S48" i="1" s="1"/>
  <c r="L259" i="1"/>
  <c r="P259" i="1"/>
  <c r="S259" i="1" s="1"/>
  <c r="L6" i="1"/>
  <c r="P6" i="1"/>
  <c r="L172" i="1"/>
  <c r="P172" i="1"/>
  <c r="L256" i="1"/>
  <c r="P256" i="1"/>
  <c r="S256" i="1" s="1"/>
  <c r="L183" i="1"/>
  <c r="P183" i="1"/>
  <c r="S183" i="1" s="1"/>
  <c r="L101" i="1"/>
  <c r="P101" i="1"/>
  <c r="S101" i="1" s="1"/>
  <c r="L21" i="1"/>
  <c r="P21" i="1"/>
  <c r="S21" i="1" s="1"/>
  <c r="L195" i="1"/>
  <c r="P195" i="1"/>
  <c r="S195" i="1" s="1"/>
  <c r="L58" i="1"/>
  <c r="P58" i="1"/>
  <c r="S58" i="1" s="1"/>
  <c r="L93" i="1"/>
  <c r="P93" i="1"/>
  <c r="S93" i="1" s="1"/>
  <c r="L88" i="1"/>
  <c r="P88" i="1"/>
  <c r="S88" i="1" s="1"/>
  <c r="L208" i="1"/>
  <c r="P208" i="1"/>
  <c r="S208" i="1" s="1"/>
  <c r="L135" i="1"/>
  <c r="P135" i="1"/>
  <c r="S135" i="1" s="1"/>
  <c r="L185" i="1"/>
  <c r="P185" i="1"/>
  <c r="S185" i="1" s="1"/>
  <c r="L178" i="1"/>
  <c r="P178" i="1"/>
  <c r="S178" i="1" s="1"/>
  <c r="L220" i="1"/>
  <c r="P220" i="1"/>
  <c r="S220" i="1" s="1"/>
  <c r="L95" i="1"/>
  <c r="P95" i="1"/>
  <c r="S95" i="1" s="1"/>
  <c r="L260" i="1"/>
  <c r="P260" i="1"/>
  <c r="S260" i="1" s="1"/>
  <c r="L12" i="1"/>
  <c r="P12" i="1"/>
  <c r="L255" i="1"/>
  <c r="P255" i="1"/>
  <c r="S255" i="1" s="1"/>
  <c r="L219" i="1"/>
  <c r="P219" i="1"/>
  <c r="S219" i="1" s="1"/>
  <c r="L74" i="1"/>
  <c r="P74" i="1"/>
  <c r="S74" i="1" s="1"/>
  <c r="L5" i="1"/>
  <c r="P5" i="1"/>
  <c r="L257" i="1"/>
  <c r="P257" i="1"/>
  <c r="S257" i="1" s="1"/>
  <c r="L85" i="1"/>
  <c r="P85" i="1"/>
  <c r="S85" i="1" s="1"/>
  <c r="L19" i="1"/>
  <c r="P19" i="1"/>
  <c r="L181" i="1"/>
  <c r="P181" i="1"/>
  <c r="S181" i="1" s="1"/>
  <c r="L139" i="1"/>
  <c r="P139" i="1"/>
  <c r="L237" i="1"/>
  <c r="P237" i="1"/>
  <c r="S237" i="1" s="1"/>
  <c r="L110" i="1"/>
  <c r="P110" i="1"/>
  <c r="S110" i="1" s="1"/>
  <c r="L39" i="1"/>
  <c r="P39" i="1"/>
  <c r="L99" i="1"/>
  <c r="P99" i="1"/>
  <c r="S99" i="1" s="1"/>
  <c r="L53" i="1"/>
  <c r="P53" i="1"/>
  <c r="S53" i="1" s="1"/>
  <c r="L179" i="1"/>
  <c r="P179" i="1"/>
  <c r="S179" i="1" s="1"/>
  <c r="L211" i="1"/>
  <c r="P211" i="1"/>
  <c r="L9" i="1"/>
  <c r="P9" i="1"/>
  <c r="S9" i="1" s="1"/>
  <c r="L14" i="1"/>
  <c r="P14" i="1"/>
  <c r="S14" i="1" s="1"/>
  <c r="L187" i="1"/>
  <c r="P187" i="1"/>
  <c r="L191" i="1"/>
  <c r="P191" i="1"/>
  <c r="S191" i="1" s="1"/>
  <c r="L30" i="1"/>
  <c r="P30" i="1"/>
  <c r="S30" i="1" s="1"/>
  <c r="L133" i="1"/>
  <c r="P133" i="1"/>
  <c r="L35" i="1"/>
  <c r="P35" i="1"/>
  <c r="S35" i="1" s="1"/>
  <c r="L51" i="1"/>
  <c r="P51" i="1"/>
  <c r="S51" i="1" s="1"/>
  <c r="L121" i="1"/>
  <c r="P121" i="1"/>
  <c r="S121" i="1" s="1"/>
  <c r="L31" i="1"/>
  <c r="P31" i="1"/>
  <c r="S31" i="1" s="1"/>
  <c r="L224" i="1"/>
  <c r="P224" i="1"/>
  <c r="S224" i="1" s="1"/>
  <c r="L11" i="1"/>
  <c r="P11" i="1"/>
  <c r="S11" i="1" s="1"/>
  <c r="L67" i="1"/>
  <c r="P67" i="1"/>
  <c r="S67" i="1" s="1"/>
  <c r="L91" i="1"/>
  <c r="P91" i="1"/>
  <c r="S91" i="1" s="1"/>
  <c r="L150" i="1"/>
  <c r="P150" i="1"/>
  <c r="S150" i="1" s="1"/>
  <c r="L55" i="1"/>
  <c r="P55" i="1"/>
  <c r="S55" i="1" s="1"/>
  <c r="L241" i="1"/>
  <c r="P241" i="1"/>
  <c r="S241" i="1" s="1"/>
  <c r="L69" i="1"/>
  <c r="P69" i="1"/>
  <c r="S69" i="1" s="1"/>
  <c r="L62" i="1"/>
  <c r="P62" i="1"/>
  <c r="S62" i="1" s="1"/>
  <c r="L68" i="1"/>
  <c r="P68" i="1"/>
  <c r="S68" i="1" s="1"/>
  <c r="L72" i="1"/>
  <c r="P72" i="1"/>
  <c r="L157" i="1"/>
  <c r="P157" i="1"/>
  <c r="S157" i="1" s="1"/>
  <c r="L171" i="1"/>
  <c r="P171" i="1"/>
  <c r="S171" i="1" s="1"/>
  <c r="L125" i="1"/>
  <c r="P125" i="1"/>
  <c r="S125" i="1" s="1"/>
  <c r="L22" i="1"/>
  <c r="P22" i="1"/>
  <c r="S22" i="1" s="1"/>
  <c r="L229" i="1"/>
  <c r="P229" i="1"/>
  <c r="S229" i="1" s="1"/>
  <c r="L100" i="1"/>
  <c r="P100" i="1"/>
  <c r="L32" i="1"/>
  <c r="P32" i="1"/>
  <c r="S32" i="1" s="1"/>
  <c r="L213" i="1"/>
  <c r="P213" i="1"/>
  <c r="L36" i="1"/>
  <c r="P36" i="1"/>
  <c r="S36" i="1" s="1"/>
  <c r="L94" i="1"/>
  <c r="P94" i="1"/>
  <c r="S94" i="1" s="1"/>
  <c r="L116" i="1"/>
  <c r="P116" i="1"/>
  <c r="S116" i="1" s="1"/>
  <c r="L87" i="1"/>
  <c r="P87" i="1"/>
  <c r="S87" i="1" s="1"/>
  <c r="L61" i="1"/>
  <c r="P61" i="1"/>
  <c r="S61" i="1" s="1"/>
  <c r="L158" i="1"/>
  <c r="P158" i="1"/>
  <c r="S158" i="1" s="1"/>
  <c r="L18" i="1"/>
  <c r="P18" i="1"/>
  <c r="S18" i="1" s="1"/>
  <c r="L124" i="1"/>
  <c r="P124" i="1"/>
  <c r="S124" i="1" s="1"/>
  <c r="L149" i="1"/>
  <c r="P149" i="1"/>
  <c r="L44" i="1"/>
  <c r="P44" i="1"/>
  <c r="L24" i="1"/>
  <c r="P24" i="1"/>
  <c r="S24" i="1" s="1"/>
  <c r="L166" i="1"/>
  <c r="P166" i="1"/>
  <c r="S166" i="1" s="1"/>
  <c r="L71" i="1"/>
  <c r="P71" i="1"/>
  <c r="S71" i="1" s="1"/>
  <c r="L109" i="1"/>
  <c r="P109" i="1"/>
  <c r="S109" i="1" s="1"/>
  <c r="L33" i="1"/>
  <c r="P33" i="1"/>
  <c r="L123" i="1"/>
  <c r="P123" i="1"/>
  <c r="S123" i="1" s="1"/>
  <c r="L165" i="1"/>
  <c r="P165" i="1"/>
  <c r="S165" i="1" s="1"/>
  <c r="L222" i="1"/>
  <c r="P222" i="1"/>
  <c r="S222" i="1" s="1"/>
  <c r="L258" i="1"/>
  <c r="P258" i="1"/>
  <c r="S258" i="1" s="1"/>
  <c r="L59" i="1"/>
  <c r="P59" i="1"/>
  <c r="S59" i="1" s="1"/>
  <c r="L221" i="1"/>
  <c r="P221" i="1"/>
  <c r="S221" i="1" s="1"/>
  <c r="L119" i="1"/>
  <c r="P119" i="1"/>
  <c r="S119" i="1" s="1"/>
  <c r="L37" i="1"/>
  <c r="P37" i="1"/>
  <c r="S37" i="1" s="1"/>
  <c r="L17" i="1"/>
  <c r="P17" i="1"/>
  <c r="S17" i="1" s="1"/>
  <c r="L245" i="1"/>
  <c r="P245" i="1"/>
  <c r="S245" i="1" s="1"/>
  <c r="L107" i="1"/>
  <c r="P107" i="1"/>
  <c r="S107" i="1" s="1"/>
  <c r="L143" i="1"/>
  <c r="P143" i="1"/>
  <c r="S143" i="1" s="1"/>
  <c r="L247" i="1"/>
  <c r="P247" i="1"/>
  <c r="L176" i="1"/>
  <c r="P176" i="1"/>
  <c r="S176" i="1" s="1"/>
  <c r="L153" i="1"/>
  <c r="P153" i="1"/>
  <c r="S153" i="1" s="1"/>
  <c r="L145" i="1"/>
  <c r="P145" i="1"/>
  <c r="S145" i="1" s="1"/>
  <c r="L113" i="1"/>
  <c r="P113" i="1"/>
  <c r="S113" i="1" s="1"/>
  <c r="E261" i="1"/>
  <c r="E263" i="1" s="1"/>
  <c r="D93" i="8"/>
  <c r="D74" i="8"/>
  <c r="D32" i="8"/>
  <c r="D105" i="8"/>
  <c r="D114" i="8"/>
  <c r="D34" i="8"/>
  <c r="D60" i="8"/>
  <c r="D64" i="8"/>
  <c r="D22" i="8"/>
  <c r="D45" i="8"/>
  <c r="D18" i="8"/>
  <c r="D122" i="8"/>
  <c r="D70" i="8"/>
  <c r="D115" i="8"/>
  <c r="D52" i="8"/>
  <c r="D68" i="8"/>
  <c r="D81" i="8"/>
  <c r="D29" i="8"/>
  <c r="D83" i="8"/>
  <c r="D11" i="8"/>
  <c r="D36" i="8"/>
  <c r="D92" i="8"/>
  <c r="D104" i="8"/>
  <c r="D97" i="8"/>
  <c r="D95" i="8"/>
  <c r="D46" i="8"/>
  <c r="D90" i="8"/>
  <c r="D65" i="8"/>
  <c r="D47" i="8"/>
  <c r="D66" i="8"/>
  <c r="D17" i="8"/>
  <c r="D85" i="8"/>
  <c r="D15" i="8"/>
  <c r="D39" i="8"/>
  <c r="D98" i="8"/>
  <c r="D59" i="8"/>
  <c r="D12" i="8"/>
  <c r="D101" i="8"/>
  <c r="D13" i="8"/>
  <c r="D78" i="8"/>
  <c r="D38" i="8"/>
  <c r="D76" i="8"/>
  <c r="D51" i="8"/>
  <c r="D73" i="8"/>
  <c r="D49" i="8"/>
  <c r="D63" i="8"/>
  <c r="D109" i="8"/>
  <c r="D94" i="8"/>
  <c r="D58" i="8"/>
  <c r="D110" i="8"/>
  <c r="D44" i="8"/>
  <c r="D28" i="8"/>
  <c r="D103" i="8"/>
  <c r="D88" i="8"/>
  <c r="D108" i="8"/>
  <c r="D99" i="8"/>
  <c r="D50" i="8"/>
  <c r="D9" i="8"/>
  <c r="D80" i="8"/>
  <c r="D124" i="8"/>
  <c r="D16" i="8"/>
  <c r="D10" i="8"/>
  <c r="D91" i="8"/>
  <c r="D123" i="8"/>
  <c r="D23" i="8"/>
  <c r="D27" i="8"/>
  <c r="D67" i="8"/>
  <c r="D125" i="8"/>
  <c r="D8" i="8"/>
  <c r="D126" i="8"/>
  <c r="D107" i="8"/>
  <c r="D6" i="8"/>
  <c r="D112" i="8"/>
  <c r="D62" i="8"/>
  <c r="D82" i="8"/>
  <c r="D111" i="8"/>
  <c r="D53" i="8"/>
  <c r="D106" i="8"/>
  <c r="D37" i="8"/>
  <c r="D24" i="8"/>
  <c r="D84" i="8"/>
  <c r="D25" i="8"/>
  <c r="D40" i="8"/>
  <c r="D56" i="8"/>
  <c r="D120" i="8"/>
  <c r="D116" i="8"/>
  <c r="D26" i="8"/>
  <c r="D113" i="8"/>
  <c r="D48" i="8"/>
  <c r="D41" i="8"/>
  <c r="D102" i="8"/>
  <c r="D69" i="8"/>
  <c r="D77" i="8"/>
  <c r="D100" i="8"/>
  <c r="D21" i="8"/>
  <c r="D43" i="8"/>
  <c r="D19" i="8"/>
  <c r="D71" i="8"/>
  <c r="D55" i="8"/>
  <c r="D121" i="8"/>
  <c r="D54" i="8"/>
  <c r="D30" i="8"/>
  <c r="D75" i="8"/>
  <c r="D118" i="8"/>
  <c r="D89" i="8"/>
  <c r="D7" i="8"/>
  <c r="D96" i="8"/>
  <c r="D35" i="8"/>
  <c r="D72" i="8"/>
  <c r="D87" i="8"/>
  <c r="D42" i="8"/>
  <c r="D33" i="8"/>
  <c r="D20" i="8"/>
  <c r="D119" i="8"/>
  <c r="D57" i="8"/>
  <c r="D86" i="8"/>
  <c r="D14" i="8"/>
  <c r="D117" i="8"/>
  <c r="D61" i="8"/>
  <c r="D31" i="8"/>
  <c r="D79" i="8"/>
  <c r="X261" i="7" l="1"/>
  <c r="AB261" i="7" s="1"/>
  <c r="AB139" i="7"/>
  <c r="V261" i="7"/>
  <c r="L15" i="1"/>
  <c r="S5" i="1"/>
  <c r="P26" i="1"/>
  <c r="S26" i="1" s="1"/>
  <c r="L7" i="1"/>
  <c r="J263" i="1"/>
  <c r="L65" i="1"/>
  <c r="L231" i="1"/>
  <c r="P168" i="1"/>
  <c r="S168" i="1" s="1"/>
  <c r="L75" i="1"/>
  <c r="P10" i="1"/>
  <c r="S10" i="1" s="1"/>
  <c r="L66" i="1"/>
  <c r="P234" i="1"/>
  <c r="S234" i="1" s="1"/>
  <c r="L161" i="1"/>
  <c r="L250" i="1"/>
  <c r="L80" i="1"/>
  <c r="L206" i="1"/>
  <c r="L92" i="1"/>
  <c r="P216" i="1"/>
  <c r="S216" i="1" s="1"/>
  <c r="P47" i="1"/>
  <c r="S47" i="1" s="1"/>
  <c r="P49" i="1"/>
  <c r="S49" i="1" s="1"/>
  <c r="L207" i="1"/>
  <c r="P102" i="1"/>
  <c r="S102" i="1" s="1"/>
  <c r="P8" i="1"/>
  <c r="S8" i="1" s="1"/>
  <c r="P210" i="1"/>
  <c r="S210" i="1" s="1"/>
  <c r="L115" i="1"/>
  <c r="L43" i="1"/>
  <c r="P203" i="1"/>
  <c r="S203" i="1" s="1"/>
  <c r="L144" i="1"/>
  <c r="L214" i="1"/>
  <c r="P52" i="1"/>
  <c r="S52" i="1" s="1"/>
  <c r="L70" i="1"/>
  <c r="P141" i="1"/>
  <c r="S141" i="1" s="1"/>
  <c r="P200" i="1"/>
  <c r="S200" i="1" s="1"/>
  <c r="L204" i="1"/>
  <c r="P169" i="1"/>
  <c r="S169" i="1" s="1"/>
  <c r="P249" i="1"/>
  <c r="S249" i="1" s="1"/>
  <c r="P154" i="1"/>
  <c r="S154" i="1" s="1"/>
  <c r="L129" i="1"/>
  <c r="L27" i="1"/>
  <c r="L199" i="1"/>
  <c r="L215" i="1"/>
  <c r="P76" i="1"/>
  <c r="S76" i="1" s="1"/>
  <c r="P77" i="1"/>
  <c r="S77" i="1" s="1"/>
  <c r="P160" i="1"/>
  <c r="S160" i="1" s="1"/>
  <c r="P137" i="1"/>
  <c r="S137" i="1" s="1"/>
  <c r="L163" i="1"/>
  <c r="P106" i="1"/>
  <c r="S106" i="1" s="1"/>
  <c r="L13" i="1"/>
  <c r="P177" i="1"/>
  <c r="S177" i="1" s="1"/>
  <c r="P25" i="1"/>
  <c r="S25" i="1" s="1"/>
  <c r="L146" i="1"/>
  <c r="L20" i="1"/>
  <c r="L225" i="1"/>
  <c r="L248" i="1"/>
  <c r="P103" i="1"/>
  <c r="S103" i="1" s="1"/>
  <c r="L209" i="1"/>
  <c r="L194" i="1"/>
  <c r="P198" i="1"/>
  <c r="S198" i="1" s="1"/>
  <c r="P242" i="1"/>
  <c r="S242" i="1" s="1"/>
  <c r="P148" i="1"/>
  <c r="S148" i="1" s="1"/>
  <c r="L186" i="1"/>
  <c r="L167" i="1"/>
  <c r="P118" i="1"/>
  <c r="S118" i="1" s="1"/>
  <c r="P238" i="1"/>
  <c r="S238" i="1" s="1"/>
  <c r="P40" i="1"/>
  <c r="S40" i="1" s="1"/>
  <c r="P42" i="1"/>
  <c r="S42" i="1" s="1"/>
  <c r="L73" i="1"/>
  <c r="L108" i="1"/>
  <c r="P131" i="1"/>
  <c r="S131" i="1" s="1"/>
  <c r="L202" i="1"/>
  <c r="L29" i="1"/>
  <c r="L130" i="1"/>
  <c r="P193" i="1"/>
  <c r="S193" i="1" s="1"/>
  <c r="P151" i="1"/>
  <c r="S151" i="1" s="1"/>
  <c r="L136" i="1"/>
  <c r="L239" i="1"/>
  <c r="P7" i="1"/>
  <c r="S7" i="1" s="1"/>
  <c r="L16" i="1"/>
  <c r="P197" i="1"/>
  <c r="S197" i="1" s="1"/>
  <c r="P111" i="1"/>
  <c r="S111" i="1" s="1"/>
  <c r="P243" i="1"/>
  <c r="S243" i="1" s="1"/>
  <c r="P235" i="1"/>
  <c r="S235" i="1" s="1"/>
  <c r="P140" i="1"/>
  <c r="S140" i="1" s="1"/>
  <c r="P162" i="1"/>
  <c r="S162" i="1" s="1"/>
  <c r="L201" i="1"/>
  <c r="P190" i="1"/>
  <c r="S190" i="1" s="1"/>
  <c r="P174" i="1"/>
  <c r="S174" i="1" s="1"/>
  <c r="P127" i="1"/>
  <c r="S127" i="1" s="1"/>
  <c r="P156" i="1"/>
  <c r="S156" i="1" s="1"/>
  <c r="L217" i="1"/>
  <c r="L97" i="1"/>
  <c r="L45" i="1"/>
  <c r="L132" i="1"/>
  <c r="L56" i="1"/>
  <c r="P28" i="1"/>
  <c r="S28" i="1" s="1"/>
  <c r="L175" i="1"/>
  <c r="P196" i="1"/>
  <c r="S196" i="1" s="1"/>
  <c r="P114" i="1"/>
  <c r="S114" i="1" s="1"/>
  <c r="P227" i="1"/>
  <c r="S227" i="1" s="1"/>
  <c r="P240" i="1"/>
  <c r="S240" i="1" s="1"/>
  <c r="P244" i="1"/>
  <c r="S244" i="1" s="1"/>
  <c r="P180" i="1"/>
  <c r="S180" i="1" s="1"/>
  <c r="P86" i="1"/>
  <c r="S86" i="1" s="1"/>
  <c r="P63" i="1"/>
  <c r="S63" i="1" s="1"/>
  <c r="P50" i="1"/>
  <c r="S50" i="1" s="1"/>
  <c r="P89" i="1"/>
  <c r="S89" i="1" s="1"/>
  <c r="P228" i="1"/>
  <c r="S228" i="1" s="1"/>
  <c r="P122" i="1"/>
  <c r="S122" i="1" s="1"/>
  <c r="L233" i="1"/>
  <c r="P182" i="1"/>
  <c r="S182" i="1" s="1"/>
  <c r="P64" i="1"/>
  <c r="S64" i="1" s="1"/>
  <c r="P212" i="1"/>
  <c r="S212" i="1" s="1"/>
  <c r="P78" i="1"/>
  <c r="S78" i="1" s="1"/>
  <c r="P57" i="1"/>
  <c r="S57" i="1" s="1"/>
  <c r="P232" i="1"/>
  <c r="S232" i="1" s="1"/>
  <c r="L105" i="1"/>
  <c r="P253" i="1"/>
  <c r="S253" i="1" s="1"/>
  <c r="P23" i="1"/>
  <c r="S23" i="1" s="1"/>
  <c r="L155" i="1"/>
  <c r="L120" i="1"/>
  <c r="L254" i="1"/>
  <c r="P38" i="1"/>
  <c r="S38" i="1" s="1"/>
  <c r="L236" i="1"/>
  <c r="P79" i="1"/>
  <c r="S79" i="1" s="1"/>
  <c r="L83" i="1"/>
  <c r="P112" i="1"/>
  <c r="S112" i="1" s="1"/>
  <c r="L128" i="1"/>
  <c r="L189" i="1"/>
  <c r="P223" i="1"/>
  <c r="S223" i="1" s="1"/>
  <c r="L147" i="1"/>
  <c r="P84" i="1"/>
  <c r="S84" i="1" s="1"/>
  <c r="L218" i="1"/>
  <c r="P230" i="1"/>
  <c r="S230" i="1" s="1"/>
  <c r="P46" i="1"/>
  <c r="S46" i="1" s="1"/>
  <c r="P142" i="1"/>
  <c r="S142" i="1" s="1"/>
  <c r="L205" i="1"/>
  <c r="L96" i="1"/>
  <c r="P104" i="1"/>
  <c r="S104" i="1" s="1"/>
  <c r="P164" i="1"/>
  <c r="S164" i="1" s="1"/>
  <c r="L34" i="1"/>
  <c r="L226" i="1"/>
  <c r="L184" i="1"/>
  <c r="L126" i="1"/>
  <c r="L134" i="1"/>
  <c r="P252" i="1"/>
  <c r="S252" i="1" s="1"/>
  <c r="H261" i="1"/>
  <c r="D139" i="8"/>
  <c r="D261" i="8" s="1"/>
  <c r="F5" i="8"/>
  <c r="F202" i="8"/>
  <c r="J202" i="8" s="1"/>
  <c r="F26" i="8"/>
  <c r="J26" i="8" s="1"/>
  <c r="F78" i="8"/>
  <c r="J78" i="8" s="1"/>
  <c r="F29" i="8"/>
  <c r="J29" i="8" s="1"/>
  <c r="X263" i="7"/>
  <c r="F114" i="8"/>
  <c r="J114" i="8" s="1"/>
  <c r="F213" i="8"/>
  <c r="J213" i="8" s="1"/>
  <c r="F183" i="8"/>
  <c r="J183" i="8" s="1"/>
  <c r="F214" i="8"/>
  <c r="J214" i="8" s="1"/>
  <c r="F221" i="8"/>
  <c r="J221" i="8" s="1"/>
  <c r="F100" i="8"/>
  <c r="J100" i="8" s="1"/>
  <c r="F163" i="8"/>
  <c r="J163" i="8" s="1"/>
  <c r="F117" i="8"/>
  <c r="J117" i="8" s="1"/>
  <c r="F245" i="8"/>
  <c r="J245" i="8" s="1"/>
  <c r="F244" i="8"/>
  <c r="J244" i="8" s="1"/>
  <c r="F247" i="8"/>
  <c r="J247" i="8" s="1"/>
  <c r="F157" i="8"/>
  <c r="J157" i="8" s="1"/>
  <c r="F127" i="8"/>
  <c r="J127" i="8" s="1"/>
  <c r="F37" i="8"/>
  <c r="J37" i="8" s="1"/>
  <c r="F230" i="8"/>
  <c r="J230" i="8" s="1"/>
  <c r="F205" i="8"/>
  <c r="J205" i="8" s="1"/>
  <c r="F88" i="8"/>
  <c r="J88" i="8" s="1"/>
  <c r="F254" i="8"/>
  <c r="J254" i="8" s="1"/>
  <c r="F12" i="8"/>
  <c r="J12" i="8" s="1"/>
  <c r="F141" i="8"/>
  <c r="J141" i="8" s="1"/>
  <c r="F249" i="8"/>
  <c r="J249" i="8" s="1"/>
  <c r="F93" i="8"/>
  <c r="J93" i="8" s="1"/>
  <c r="F144" i="8"/>
  <c r="J144" i="8" s="1"/>
  <c r="F251" i="8"/>
  <c r="J251" i="8" s="1"/>
  <c r="F33" i="8"/>
  <c r="J33" i="8" s="1"/>
  <c r="F131" i="8"/>
  <c r="J131" i="8" s="1"/>
  <c r="F236" i="8"/>
  <c r="J236" i="8" s="1"/>
  <c r="F165" i="8"/>
  <c r="J165" i="8" s="1"/>
  <c r="F216" i="8"/>
  <c r="J216" i="8" s="1"/>
  <c r="F215" i="8"/>
  <c r="J215" i="8" s="1"/>
  <c r="F239" i="8"/>
  <c r="J239" i="8" s="1"/>
  <c r="F151" i="8"/>
  <c r="J151" i="8" s="1"/>
  <c r="F170" i="8"/>
  <c r="J170" i="8" s="1"/>
  <c r="F169" i="8"/>
  <c r="J169" i="8" s="1"/>
  <c r="F25" i="8"/>
  <c r="J25" i="8" s="1"/>
  <c r="F197" i="8"/>
  <c r="J197" i="8" s="1"/>
  <c r="F6" i="8"/>
  <c r="J6" i="8" s="1"/>
  <c r="F145" i="8"/>
  <c r="J145" i="8" s="1"/>
  <c r="F123" i="8"/>
  <c r="J123" i="8" s="1"/>
  <c r="F80" i="8"/>
  <c r="J80" i="8" s="1"/>
  <c r="F191" i="8"/>
  <c r="J191" i="8" s="1"/>
  <c r="F211" i="8"/>
  <c r="J211" i="8" s="1"/>
  <c r="F58" i="8"/>
  <c r="J58" i="8" s="1"/>
  <c r="F73" i="8"/>
  <c r="J73" i="8" s="1"/>
  <c r="F237" i="8"/>
  <c r="J237" i="8" s="1"/>
  <c r="F59" i="8"/>
  <c r="J59" i="8" s="1"/>
  <c r="F150" i="8"/>
  <c r="J150" i="8" s="1"/>
  <c r="F130" i="8"/>
  <c r="J130" i="8" s="1"/>
  <c r="F83" i="8"/>
  <c r="J83" i="8" s="1"/>
  <c r="F166" i="8"/>
  <c r="J166" i="8" s="1"/>
  <c r="F70" i="8"/>
  <c r="J70" i="8" s="1"/>
  <c r="F128" i="8"/>
  <c r="J128" i="8" s="1"/>
  <c r="F257" i="8"/>
  <c r="J257" i="8" s="1"/>
  <c r="F207" i="8"/>
  <c r="J207" i="8" s="1"/>
  <c r="F132" i="8"/>
  <c r="J132" i="8" s="1"/>
  <c r="F14" i="8"/>
  <c r="J14" i="8" s="1"/>
  <c r="F20" i="8"/>
  <c r="J20" i="8" s="1"/>
  <c r="F149" i="8"/>
  <c r="J149" i="8" s="1"/>
  <c r="F72" i="8"/>
  <c r="J72" i="8" s="1"/>
  <c r="F246" i="8"/>
  <c r="J246" i="8" s="1"/>
  <c r="F192" i="8"/>
  <c r="J192" i="8" s="1"/>
  <c r="F43" i="8"/>
  <c r="J43" i="8" s="1"/>
  <c r="F116" i="8"/>
  <c r="J116" i="8" s="1"/>
  <c r="F112" i="8"/>
  <c r="J112" i="8" s="1"/>
  <c r="F226" i="8"/>
  <c r="J226" i="8" s="1"/>
  <c r="F189" i="8"/>
  <c r="J189" i="8" s="1"/>
  <c r="F103" i="8"/>
  <c r="J103" i="8" s="1"/>
  <c r="F164" i="8"/>
  <c r="J164" i="8" s="1"/>
  <c r="F195" i="8"/>
  <c r="J195" i="8" s="1"/>
  <c r="F66" i="8"/>
  <c r="J66" i="8" s="1"/>
  <c r="F95" i="8"/>
  <c r="J95" i="8" s="1"/>
  <c r="F36" i="8"/>
  <c r="J36" i="8" s="1"/>
  <c r="F204" i="8"/>
  <c r="J204" i="8" s="1"/>
  <c r="F210" i="8"/>
  <c r="J210" i="8" s="1"/>
  <c r="F228" i="8"/>
  <c r="J228" i="8" s="1"/>
  <c r="F41" i="8"/>
  <c r="J41" i="8" s="1"/>
  <c r="F227" i="8"/>
  <c r="J227" i="8" s="1"/>
  <c r="F8" i="8"/>
  <c r="J8" i="8" s="1"/>
  <c r="F91" i="8"/>
  <c r="J91" i="8" s="1"/>
  <c r="F142" i="8"/>
  <c r="J142" i="8" s="1"/>
  <c r="F94" i="8"/>
  <c r="J94" i="8" s="1"/>
  <c r="F97" i="8"/>
  <c r="J97" i="8" s="1"/>
  <c r="F217" i="8"/>
  <c r="J217" i="8" s="1"/>
  <c r="F68" i="8"/>
  <c r="J68" i="8" s="1"/>
  <c r="F198" i="8"/>
  <c r="J198" i="8" s="1"/>
  <c r="F220" i="8"/>
  <c r="J220" i="8" s="1"/>
  <c r="F181" i="8"/>
  <c r="J181" i="8" s="1"/>
  <c r="F242" i="8"/>
  <c r="J242" i="8" s="1"/>
  <c r="F253" i="8"/>
  <c r="J253" i="8" s="1"/>
  <c r="F155" i="8"/>
  <c r="J155" i="8" s="1"/>
  <c r="F176" i="8"/>
  <c r="J176" i="8" s="1"/>
  <c r="F146" i="8"/>
  <c r="J146" i="8" s="1"/>
  <c r="F126" i="8"/>
  <c r="J126" i="8" s="1"/>
  <c r="F27" i="8"/>
  <c r="J27" i="8" s="1"/>
  <c r="F229" i="8"/>
  <c r="J229" i="8" s="1"/>
  <c r="F171" i="8"/>
  <c r="J171" i="8" s="1"/>
  <c r="F17" i="8"/>
  <c r="J17" i="8" s="1"/>
  <c r="F46" i="8"/>
  <c r="J46" i="8" s="1"/>
  <c r="F92" i="8"/>
  <c r="J92" i="8" s="1"/>
  <c r="F177" i="8"/>
  <c r="J177" i="8" s="1"/>
  <c r="F161" i="8"/>
  <c r="J161" i="8" s="1"/>
  <c r="F79" i="8"/>
  <c r="J79" i="8" s="1"/>
  <c r="F260" i="8"/>
  <c r="J260" i="8" s="1"/>
  <c r="F133" i="8"/>
  <c r="J133" i="8" s="1"/>
  <c r="F42" i="8"/>
  <c r="J42" i="8" s="1"/>
  <c r="F175" i="8"/>
  <c r="J175" i="8" s="1"/>
  <c r="F173" i="8"/>
  <c r="J173" i="8" s="1"/>
  <c r="F118" i="8"/>
  <c r="J118" i="8" s="1"/>
  <c r="F54" i="8"/>
  <c r="J54" i="8" s="1"/>
  <c r="F71" i="8"/>
  <c r="J71" i="8" s="1"/>
  <c r="F69" i="8"/>
  <c r="J69" i="8" s="1"/>
  <c r="F172" i="8"/>
  <c r="J172" i="8" s="1"/>
  <c r="F24" i="8"/>
  <c r="J24" i="8" s="1"/>
  <c r="F135" i="8"/>
  <c r="J135" i="8" s="1"/>
  <c r="F218" i="8"/>
  <c r="J218" i="8" s="1"/>
  <c r="F67" i="8"/>
  <c r="J67" i="8" s="1"/>
  <c r="F10" i="8"/>
  <c r="J10" i="8" s="1"/>
  <c r="F9" i="8"/>
  <c r="J9" i="8" s="1"/>
  <c r="F147" i="8"/>
  <c r="J147" i="8" s="1"/>
  <c r="F110" i="8"/>
  <c r="J110" i="8" s="1"/>
  <c r="F49" i="8"/>
  <c r="J49" i="8" s="1"/>
  <c r="F38" i="8"/>
  <c r="J38" i="8" s="1"/>
  <c r="F201" i="8"/>
  <c r="J201" i="8" s="1"/>
  <c r="F15" i="8"/>
  <c r="J15" i="8" s="1"/>
  <c r="F65" i="8"/>
  <c r="J65" i="8" s="1"/>
  <c r="F104" i="8"/>
  <c r="J104" i="8" s="1"/>
  <c r="F168" i="8"/>
  <c r="J168" i="8" s="1"/>
  <c r="F162" i="8"/>
  <c r="J162" i="8" s="1"/>
  <c r="F122" i="8"/>
  <c r="J122" i="8" s="1"/>
  <c r="F18" i="8"/>
  <c r="J18" i="8" s="1"/>
  <c r="F185" i="8"/>
  <c r="J185" i="8" s="1"/>
  <c r="F248" i="8"/>
  <c r="J248" i="8" s="1"/>
  <c r="F258" i="8"/>
  <c r="J258" i="8" s="1"/>
  <c r="F158" i="8"/>
  <c r="J158" i="8" s="1"/>
  <c r="F86" i="8"/>
  <c r="J86" i="8" s="1"/>
  <c r="F129" i="8"/>
  <c r="J129" i="8" s="1"/>
  <c r="F156" i="8"/>
  <c r="J156" i="8" s="1"/>
  <c r="F233" i="8"/>
  <c r="J233" i="8" s="1"/>
  <c r="F243" i="8"/>
  <c r="J243" i="8" s="1"/>
  <c r="F111" i="8"/>
  <c r="J111" i="8" s="1"/>
  <c r="F99" i="8"/>
  <c r="J99" i="8" s="1"/>
  <c r="F148" i="8"/>
  <c r="J148" i="8" s="1"/>
  <c r="F51" i="8"/>
  <c r="J51" i="8" s="1"/>
  <c r="F231" i="8"/>
  <c r="J231" i="8" s="1"/>
  <c r="F98" i="8"/>
  <c r="J98" i="8" s="1"/>
  <c r="F224" i="8"/>
  <c r="J224" i="8" s="1"/>
  <c r="F22" i="8"/>
  <c r="J22" i="8" s="1"/>
  <c r="F154" i="8"/>
  <c r="J154" i="8" s="1"/>
  <c r="F225" i="8"/>
  <c r="J225" i="8" s="1"/>
  <c r="F187" i="8"/>
  <c r="J187" i="8" s="1"/>
  <c r="F87" i="8"/>
  <c r="J87" i="8" s="1"/>
  <c r="F75" i="8"/>
  <c r="J75" i="8" s="1"/>
  <c r="F19" i="8"/>
  <c r="J19" i="8" s="1"/>
  <c r="F102" i="8"/>
  <c r="J102" i="8" s="1"/>
  <c r="F56" i="8"/>
  <c r="J56" i="8" s="1"/>
  <c r="F62" i="8"/>
  <c r="J62" i="8" s="1"/>
  <c r="F180" i="8"/>
  <c r="J180" i="8" s="1"/>
  <c r="F159" i="8"/>
  <c r="J159" i="8" s="1"/>
  <c r="F16" i="8"/>
  <c r="J16" i="8" s="1"/>
  <c r="F240" i="8"/>
  <c r="J240" i="8" s="1"/>
  <c r="F250" i="8"/>
  <c r="J250" i="8" s="1"/>
  <c r="F200" i="8"/>
  <c r="J200" i="8" s="1"/>
  <c r="F85" i="8"/>
  <c r="J85" i="8" s="1"/>
  <c r="F252" i="8"/>
  <c r="J252" i="8" s="1"/>
  <c r="F259" i="8"/>
  <c r="J259" i="8" s="1"/>
  <c r="F45" i="8"/>
  <c r="J45" i="8" s="1"/>
  <c r="F235" i="8"/>
  <c r="J235" i="8" s="1"/>
  <c r="F34" i="8"/>
  <c r="J34" i="8" s="1"/>
  <c r="F74" i="8"/>
  <c r="J74" i="8" s="1"/>
  <c r="F31" i="8"/>
  <c r="J31" i="8" s="1"/>
  <c r="F206" i="8"/>
  <c r="J206" i="8" s="1"/>
  <c r="F174" i="8"/>
  <c r="J174" i="8" s="1"/>
  <c r="F209" i="8"/>
  <c r="J209" i="8" s="1"/>
  <c r="F199" i="8"/>
  <c r="J199" i="8" s="1"/>
  <c r="F7" i="8"/>
  <c r="J7" i="8" s="1"/>
  <c r="F30" i="8"/>
  <c r="J30" i="8" s="1"/>
  <c r="F208" i="8"/>
  <c r="J208" i="8" s="1"/>
  <c r="F21" i="8"/>
  <c r="J21" i="8" s="1"/>
  <c r="F178" i="8"/>
  <c r="J178" i="8" s="1"/>
  <c r="F113" i="8"/>
  <c r="J113" i="8" s="1"/>
  <c r="F120" i="8"/>
  <c r="J120" i="8" s="1"/>
  <c r="F40" i="8"/>
  <c r="J40" i="8" s="1"/>
  <c r="F53" i="8"/>
  <c r="J53" i="8" s="1"/>
  <c r="F136" i="8"/>
  <c r="J136" i="8" s="1"/>
  <c r="F137" i="8"/>
  <c r="F203" i="8"/>
  <c r="J203" i="8" s="1"/>
  <c r="F124" i="8"/>
  <c r="J124" i="8" s="1"/>
  <c r="F50" i="8"/>
  <c r="J50" i="8" s="1"/>
  <c r="F28" i="8"/>
  <c r="J28" i="8" s="1"/>
  <c r="F196" i="8"/>
  <c r="J196" i="8" s="1"/>
  <c r="F234" i="8"/>
  <c r="J234" i="8" s="1"/>
  <c r="F140" i="8"/>
  <c r="J140" i="8" s="1"/>
  <c r="F143" i="8"/>
  <c r="J143" i="8" s="1"/>
  <c r="F179" i="8"/>
  <c r="J179" i="8" s="1"/>
  <c r="F193" i="8"/>
  <c r="J193" i="8" s="1"/>
  <c r="F11" i="8"/>
  <c r="J11" i="8" s="1"/>
  <c r="F81" i="8"/>
  <c r="J81" i="8" s="1"/>
  <c r="F115" i="8"/>
  <c r="J115" i="8" s="1"/>
  <c r="F64" i="8"/>
  <c r="J64" i="8" s="1"/>
  <c r="F105" i="8"/>
  <c r="J105" i="8" s="1"/>
  <c r="F96" i="8"/>
  <c r="J96" i="8" s="1"/>
  <c r="F160" i="8"/>
  <c r="J160" i="8" s="1"/>
  <c r="F256" i="8"/>
  <c r="J256" i="8" s="1"/>
  <c r="F106" i="8"/>
  <c r="J106" i="8" s="1"/>
  <c r="F23" i="8"/>
  <c r="J23" i="8" s="1"/>
  <c r="F222" i="8"/>
  <c r="J222" i="8" s="1"/>
  <c r="F186" i="8"/>
  <c r="J186" i="8" s="1"/>
  <c r="F52" i="8"/>
  <c r="J52" i="8" s="1"/>
  <c r="F119" i="8"/>
  <c r="J119" i="8" s="1"/>
  <c r="F35" i="8"/>
  <c r="J35" i="8" s="1"/>
  <c r="F121" i="8"/>
  <c r="J121" i="8" s="1"/>
  <c r="F212" i="8"/>
  <c r="J212" i="8" s="1"/>
  <c r="F238" i="8"/>
  <c r="J238" i="8" s="1"/>
  <c r="F184" i="8"/>
  <c r="J184" i="8" s="1"/>
  <c r="F101" i="8"/>
  <c r="J101" i="8" s="1"/>
  <c r="F90" i="8"/>
  <c r="J90" i="8" s="1"/>
  <c r="F241" i="8"/>
  <c r="J241" i="8" s="1"/>
  <c r="F232" i="8"/>
  <c r="J232" i="8" s="1"/>
  <c r="F167" i="8"/>
  <c r="J167" i="8" s="1"/>
  <c r="F61" i="8"/>
  <c r="J61" i="8" s="1"/>
  <c r="F57" i="8"/>
  <c r="J57" i="8" s="1"/>
  <c r="F153" i="8"/>
  <c r="J153" i="8" s="1"/>
  <c r="F188" i="8"/>
  <c r="J188" i="8" s="1"/>
  <c r="F89" i="8"/>
  <c r="J89" i="8" s="1"/>
  <c r="F55" i="8"/>
  <c r="J55" i="8" s="1"/>
  <c r="F77" i="8"/>
  <c r="J77" i="8" s="1"/>
  <c r="F48" i="8"/>
  <c r="J48" i="8" s="1"/>
  <c r="F219" i="8"/>
  <c r="J219" i="8" s="1"/>
  <c r="F84" i="8"/>
  <c r="J84" i="8" s="1"/>
  <c r="F82" i="8"/>
  <c r="J82" i="8" s="1"/>
  <c r="F107" i="8"/>
  <c r="J107" i="8" s="1"/>
  <c r="F125" i="8"/>
  <c r="J125" i="8" s="1"/>
  <c r="F182" i="8"/>
  <c r="J182" i="8" s="1"/>
  <c r="F223" i="8"/>
  <c r="J223" i="8" s="1"/>
  <c r="F108" i="8"/>
  <c r="J108" i="8" s="1"/>
  <c r="F44" i="8"/>
  <c r="J44" i="8" s="1"/>
  <c r="F109" i="8"/>
  <c r="J109" i="8" s="1"/>
  <c r="F63" i="8"/>
  <c r="J63" i="8" s="1"/>
  <c r="F76" i="8"/>
  <c r="J76" i="8" s="1"/>
  <c r="F13" i="8"/>
  <c r="J13" i="8" s="1"/>
  <c r="F39" i="8"/>
  <c r="J39" i="8" s="1"/>
  <c r="F47" i="8"/>
  <c r="J47" i="8" s="1"/>
  <c r="F134" i="8"/>
  <c r="J134" i="8" s="1"/>
  <c r="F194" i="8"/>
  <c r="J194" i="8" s="1"/>
  <c r="F138" i="8"/>
  <c r="J138" i="8" s="1"/>
  <c r="F190" i="8"/>
  <c r="J190" i="8" s="1"/>
  <c r="F255" i="8"/>
  <c r="J255" i="8" s="1"/>
  <c r="F152" i="8"/>
  <c r="J152" i="8" s="1"/>
  <c r="F60" i="8"/>
  <c r="J60" i="8" s="1"/>
  <c r="F32" i="8"/>
  <c r="J32" i="8" s="1"/>
  <c r="H261" i="8"/>
  <c r="Z261" i="7" l="1"/>
  <c r="S261" i="1"/>
  <c r="S263" i="1" s="1"/>
  <c r="H263" i="1"/>
  <c r="J261" i="1"/>
  <c r="L261" i="1" s="1"/>
  <c r="V263" i="7"/>
  <c r="P261" i="1"/>
  <c r="P263" i="1" s="1"/>
  <c r="F139" i="8"/>
  <c r="F261" i="8" s="1"/>
  <c r="F263" i="8" s="1"/>
  <c r="Z263" i="7"/>
  <c r="J5" i="8"/>
  <c r="L263" i="1" l="1"/>
  <c r="J139" i="8"/>
  <c r="J261" i="8" s="1"/>
  <c r="J137" i="8" l="1"/>
  <c r="J263" i="8"/>
  <c r="H263" i="8"/>
  <c r="H267" i="8" s="1"/>
  <c r="J267" i="8" s="1"/>
  <c r="H269" i="8" l="1"/>
  <c r="J269" i="8" s="1"/>
  <c r="H268" i="8"/>
  <c r="J268" i="8" s="1"/>
  <c r="H266" i="8"/>
  <c r="H271" i="8" s="1"/>
  <c r="J266" i="8" l="1"/>
  <c r="J271" i="8" s="1"/>
</calcChain>
</file>

<file path=xl/comments1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2.xml><?xml version="1.0" encoding="utf-8"?>
<comments xmlns="http://schemas.openxmlformats.org/spreadsheetml/2006/main">
  <authors>
    <author>Stuart Cargile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V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
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Lori Shaw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6% of DFPS and 85% of DSHS</t>
        </r>
      </text>
    </comment>
    <comment ref="B195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B. Cargile</author>
    <author>Stuart Cargile</author>
    <author>Lori Shaw</author>
  </authors>
  <commentList>
    <comment ref="G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 shape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V83" authorId="1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3" authorId="1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3" authorId="1" shapeId="0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85" authorId="2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2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2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89" authorId="2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TWC, 85% of DSHS FTEs and 6% of DFPS FTEs</t>
        </r>
      </text>
    </comment>
    <comment ref="B195" authorId="3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 FY19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Lori Shaw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195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Lori Shaw</author>
  </authors>
  <commentList>
    <comment ref="A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former A538 DARS staff transferred.</t>
        </r>
      </text>
    </comment>
    <comment ref="A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A520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previously Psychologists, Board of Examiners of</t>
        </r>
      </text>
    </comment>
    <comment ref="A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Stuart Cargile:</t>
        </r>
        <r>
          <rPr>
            <sz val="9"/>
            <color indexed="81"/>
            <rFont val="Tahoma"/>
            <family val="2"/>
          </rPr>
          <t xml:space="preserve">
Includes A539 DADS, and A538 DARS except for transfers to A320 TWC</t>
        </r>
      </text>
    </comment>
    <comment ref="B195" authorId="1" shapeId="0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Shelby merged with Jasper FY19</t>
        </r>
      </text>
    </comment>
  </commentList>
</comments>
</file>

<file path=xl/sharedStrings.xml><?xml version="1.0" encoding="utf-8"?>
<sst xmlns="http://schemas.openxmlformats.org/spreadsheetml/2006/main" count="3609" uniqueCount="579">
  <si>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</si>
  <si>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</si>
  <si>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</si>
  <si>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</si>
  <si>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</si>
  <si>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</si>
  <si>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</si>
  <si>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</si>
  <si>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</si>
  <si>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</si>
  <si>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</si>
  <si>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</si>
  <si>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</si>
  <si>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</si>
  <si>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</si>
  <si>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</si>
  <si>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</si>
  <si>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</si>
  <si>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</si>
  <si>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</si>
  <si>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</si>
  <si>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</si>
  <si>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</si>
  <si>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</si>
  <si>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</si>
  <si>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</si>
  <si>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</si>
  <si>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</si>
  <si>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</si>
  <si>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</si>
  <si>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</si>
  <si>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</si>
  <si>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</si>
  <si>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</si>
  <si>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</si>
  <si>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</si>
  <si>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</si>
  <si>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</si>
  <si>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</si>
  <si>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</si>
  <si>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</si>
  <si>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</si>
  <si>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</si>
  <si>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</si>
  <si>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</si>
  <si>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</si>
  <si>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</si>
  <si>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</si>
  <si>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</si>
  <si>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</si>
  <si>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</si>
  <si>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</si>
  <si>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</si>
  <si>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</si>
  <si>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</si>
  <si>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</si>
  <si>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</si>
  <si>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</si>
  <si>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</si>
  <si>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</si>
  <si>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</si>
  <si>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</si>
  <si>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</si>
  <si>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</si>
  <si>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</si>
  <si>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</si>
  <si>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</si>
  <si>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</si>
  <si>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</si>
  <si>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</si>
  <si>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</si>
  <si>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</si>
  <si>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</si>
  <si>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</si>
  <si>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</si>
  <si>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</si>
  <si>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</si>
  <si>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</si>
  <si>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</si>
  <si>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</si>
  <si>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</si>
  <si>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</si>
  <si>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</si>
  <si>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</si>
  <si>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</si>
  <si>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</si>
  <si>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</si>
  <si>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</si>
  <si>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</si>
  <si>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</si>
  <si>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</si>
  <si>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</si>
  <si>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</si>
  <si>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</si>
  <si>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</si>
  <si>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</si>
  <si>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</si>
  <si>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</si>
  <si>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</si>
  <si>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</si>
  <si>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</si>
  <si>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</si>
  <si>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</si>
  <si>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</si>
  <si>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</si>
  <si>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</si>
  <si>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</si>
  <si>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</si>
  <si>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</si>
  <si>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</si>
  <si>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</si>
  <si>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</si>
  <si>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</si>
  <si>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</si>
  <si>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</si>
  <si>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</si>
  <si>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</si>
  <si>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</si>
  <si>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</si>
  <si>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</si>
  <si>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</si>
  <si>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</si>
  <si>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</si>
  <si>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</si>
  <si>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</si>
  <si>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</si>
  <si>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</si>
  <si>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</si>
  <si>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</si>
  <si>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</si>
  <si>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A513</t>
  </si>
  <si>
    <t>Funeral Service Commission</t>
  </si>
  <si>
    <t>A514</t>
  </si>
  <si>
    <t>Optometry Board</t>
  </si>
  <si>
    <t>A515</t>
  </si>
  <si>
    <t>Pharmacy, Board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</si>
  <si>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</si>
  <si>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</si>
  <si>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</si>
  <si>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</si>
  <si>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</si>
  <si>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</si>
  <si>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</si>
  <si>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</si>
  <si>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</si>
  <si>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</si>
  <si>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</si>
  <si>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</si>
  <si>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</si>
  <si>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</si>
  <si>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</si>
  <si>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</si>
  <si>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</si>
  <si>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</si>
  <si>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</si>
  <si>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</si>
  <si>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</si>
  <si>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</si>
  <si>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</si>
  <si>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</si>
  <si>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</si>
  <si>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</si>
  <si>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</si>
  <si>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</si>
  <si>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</si>
  <si>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</si>
  <si>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</si>
  <si>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</si>
  <si>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</si>
  <si>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</si>
  <si>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</si>
  <si>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</si>
  <si>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</si>
  <si>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</si>
  <si>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</si>
  <si>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</si>
  <si>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</si>
  <si>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</si>
  <si>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</si>
  <si>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</si>
  <si>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</si>
  <si>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</si>
  <si>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</si>
  <si>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</si>
  <si>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</si>
  <si>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</si>
  <si>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</si>
  <si>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</si>
  <si>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</si>
  <si>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</si>
  <si>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</si>
  <si>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</si>
  <si>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</si>
  <si>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</si>
  <si>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</si>
  <si>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</si>
  <si>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</si>
  <si>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</si>
  <si>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</si>
  <si>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</si>
  <si>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</si>
  <si>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</si>
  <si>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</si>
  <si>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</si>
  <si>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</si>
  <si>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</si>
  <si>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</si>
  <si>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</si>
  <si>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</si>
  <si>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</si>
  <si>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</si>
  <si>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</si>
  <si>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</si>
  <si>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</si>
  <si>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</si>
  <si>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</si>
  <si>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</si>
  <si>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</si>
  <si>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</si>
  <si>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</si>
  <si>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</si>
  <si>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</si>
  <si>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</si>
  <si>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</si>
  <si>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</si>
  <si>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</si>
  <si>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</si>
  <si>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</si>
  <si>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</si>
  <si>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</si>
  <si>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</si>
  <si>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</si>
  <si>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</si>
  <si>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</si>
  <si>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</si>
  <si>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</si>
  <si>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</si>
  <si>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</si>
  <si>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</si>
  <si>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</si>
  <si>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</si>
  <si>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</si>
  <si>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</si>
  <si>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</si>
  <si>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</si>
  <si>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</si>
  <si>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</si>
  <si>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</si>
  <si>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</si>
  <si>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</si>
  <si>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</si>
  <si>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</si>
  <si>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</si>
  <si>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</si>
  <si>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</si>
  <si>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</si>
  <si>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</si>
  <si>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</si>
  <si>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</si>
  <si>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</si>
  <si>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</si>
  <si>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</si>
  <si>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</si>
  <si>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</si>
  <si>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</si>
  <si>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</si>
  <si>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</si>
  <si>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</si>
  <si>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</si>
  <si>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</si>
  <si>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</si>
  <si>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</si>
  <si>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</si>
  <si>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</si>
  <si>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</si>
  <si>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</si>
  <si>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</si>
  <si>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</si>
  <si>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</si>
  <si>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</si>
  <si>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</si>
  <si>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</si>
  <si>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</si>
  <si>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</si>
  <si>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</si>
  <si>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</si>
  <si>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</si>
  <si>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</si>
  <si>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</si>
  <si>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</si>
  <si>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</si>
  <si>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</si>
  <si>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</si>
  <si>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</si>
  <si>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</si>
  <si>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</si>
  <si>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</si>
  <si>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</si>
  <si>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</si>
  <si>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</si>
  <si>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</si>
  <si>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</si>
  <si>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</si>
  <si>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</si>
  <si>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</si>
  <si>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</si>
  <si>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</si>
  <si>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</si>
  <si>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</si>
  <si>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</si>
  <si>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</si>
  <si>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</si>
  <si>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</si>
  <si>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</si>
  <si>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</si>
  <si>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</si>
  <si>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</si>
  <si>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</si>
  <si>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</si>
  <si>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</si>
  <si>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</si>
  <si>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</si>
  <si>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</si>
  <si>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</si>
  <si>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</si>
  <si>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</si>
  <si>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</si>
  <si>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</si>
  <si>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</si>
  <si>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</si>
  <si>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</si>
  <si>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</si>
  <si>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</si>
  <si>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</si>
  <si>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</si>
  <si>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</si>
  <si>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</si>
  <si>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</si>
  <si>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</si>
  <si>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</si>
  <si>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</si>
  <si>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</si>
  <si>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</si>
  <si>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</si>
  <si>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</si>
  <si>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</si>
  <si>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</si>
  <si>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</si>
  <si>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</si>
  <si>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</si>
  <si>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</si>
  <si>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</si>
  <si>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</si>
  <si>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</si>
  <si>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</si>
  <si>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</si>
  <si>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</si>
  <si>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</si>
  <si>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</si>
  <si>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</si>
  <si>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</si>
  <si>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</si>
  <si>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</si>
  <si>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</si>
  <si>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</si>
  <si>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</si>
  <si>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</si>
  <si>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</si>
  <si>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</si>
  <si>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</si>
  <si>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</si>
  <si>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</si>
  <si>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</si>
  <si>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</si>
  <si>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</si>
  <si>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</si>
  <si>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</si>
  <si>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</si>
  <si>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</si>
  <si>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</si>
  <si>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</si>
  <si>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</si>
  <si>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</si>
  <si>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</si>
  <si>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</si>
  <si>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</si>
  <si>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</si>
  <si>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</si>
  <si>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</si>
  <si>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</si>
  <si>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</si>
  <si>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</si>
  <si>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</si>
  <si>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</si>
  <si>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</si>
  <si>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</si>
  <si>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</si>
  <si>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</si>
  <si>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</si>
  <si>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</si>
  <si>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</si>
  <si>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</si>
  <si>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</si>
  <si>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</si>
  <si>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</si>
  <si>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</si>
  <si>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</si>
  <si>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</si>
  <si>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</si>
  <si>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</si>
  <si>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</si>
  <si>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</si>
  <si>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</si>
  <si>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</si>
  <si>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</si>
  <si>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</si>
  <si>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</si>
  <si>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</si>
  <si>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</si>
  <si>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</si>
  <si>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</si>
  <si>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</si>
  <si>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</si>
  <si>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</si>
  <si>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</si>
  <si>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</si>
  <si>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</si>
  <si>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</si>
  <si>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</si>
  <si>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</si>
  <si>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</si>
  <si>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</si>
  <si>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</si>
  <si>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</si>
  <si>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</si>
  <si>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</si>
  <si>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</si>
  <si>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</si>
  <si>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</si>
  <si>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</si>
  <si>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</si>
  <si>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</si>
  <si>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</si>
  <si>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</si>
  <si>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</si>
  <si>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</si>
  <si>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</si>
  <si>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</si>
  <si>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</si>
  <si>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</si>
  <si>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</si>
  <si>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</si>
  <si>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</si>
  <si>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</si>
  <si>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</si>
  <si>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</si>
  <si>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</si>
  <si>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</si>
  <si>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</si>
  <si>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</si>
  <si>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</si>
  <si>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</si>
  <si>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</si>
  <si>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</si>
  <si>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</si>
  <si>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</si>
  <si>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</si>
  <si>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</si>
  <si>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</si>
  <si>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</si>
  <si>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</si>
  <si>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</si>
  <si>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</si>
  <si>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</si>
  <si>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</si>
  <si>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</si>
  <si>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</si>
  <si>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</si>
  <si>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</si>
  <si>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A537</t>
  </si>
  <si>
    <t>Dept. of Family and Protective Services</t>
  </si>
  <si>
    <t>C158</t>
  </si>
  <si>
    <t>C159</t>
  </si>
  <si>
    <t>C160</t>
  </si>
  <si>
    <t>Dept. of State Health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</si>
  <si>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</si>
  <si>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</si>
  <si>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</si>
  <si>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</si>
  <si>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</si>
  <si>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</si>
  <si>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</si>
  <si>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</si>
  <si>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</si>
  <si>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</si>
  <si>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</si>
  <si>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</si>
  <si>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</si>
  <si>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</si>
  <si>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</si>
  <si>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</si>
  <si>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</si>
  <si>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</si>
  <si>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</si>
  <si>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</si>
  <si>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</si>
  <si>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</si>
  <si>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</si>
  <si>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</si>
  <si>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</si>
  <si>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</si>
  <si>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</si>
  <si>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</si>
  <si>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</si>
  <si>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</si>
  <si>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</si>
  <si>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</si>
  <si>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</si>
  <si>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</si>
  <si>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</si>
  <si>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</si>
  <si>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</si>
  <si>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</si>
  <si>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</si>
  <si>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</si>
  <si>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</si>
  <si>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</si>
  <si>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</si>
  <si>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</si>
  <si>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</si>
  <si>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</si>
  <si>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</si>
  <si>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</si>
  <si>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</si>
  <si>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</si>
  <si>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</si>
  <si>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</si>
  <si>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</si>
  <si>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</si>
  <si>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</si>
  <si>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</si>
  <si>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</si>
  <si>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</si>
  <si>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</si>
  <si>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</si>
  <si>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</si>
  <si>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</si>
  <si>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</si>
  <si>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</si>
  <si>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</si>
  <si>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</si>
  <si>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</si>
  <si>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</si>
  <si>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</si>
  <si>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Invoiced</t>
  </si>
  <si>
    <t>Risk Management and Workers' Comp. Administration</t>
  </si>
  <si>
    <t>Texas Commission on Law Enforcement</t>
  </si>
  <si>
    <t>Texas Tech University Health Sciences Center at El Paso</t>
  </si>
  <si>
    <t>C194</t>
  </si>
  <si>
    <t>Red River</t>
  </si>
  <si>
    <t>C249</t>
  </si>
  <si>
    <t>Wise</t>
  </si>
  <si>
    <t>A774</t>
  </si>
  <si>
    <t>Previous</t>
  </si>
  <si>
    <t xml:space="preserve">Payment </t>
  </si>
  <si>
    <t>Initial</t>
  </si>
  <si>
    <t>Office of Capital and Forensic Writs</t>
  </si>
  <si>
    <t>FY2018</t>
  </si>
  <si>
    <t>Professional Engineers and Land Surveyors, Texas Board of</t>
  </si>
  <si>
    <t>2018 Avg.</t>
  </si>
  <si>
    <t>A510</t>
  </si>
  <si>
    <t>Texas Behavioral Health Executive Council</t>
  </si>
  <si>
    <t>FY2019</t>
  </si>
  <si>
    <t>2019 Avg.</t>
  </si>
  <si>
    <t>Projected Current FY (2021) Claim Payments</t>
  </si>
  <si>
    <t>FY2020</t>
  </si>
  <si>
    <t>2020 Avg.</t>
  </si>
  <si>
    <t>FY 2022</t>
  </si>
  <si>
    <t>Projected Current FY (2022) Claim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</si>
</sst>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&quot;$&quot;#,##0.00"/>
  </numFmts>
  <fonts count="3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7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3" applyNumberFormat="0" applyAlignment="0" applyProtection="0"/>
    <xf numFmtId="0" fontId="16" fillId="21" borderId="4" applyNumberFormat="0" applyAlignment="0" applyProtection="0"/>
    <xf numFmtId="43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3" applyNumberFormat="0" applyAlignment="0" applyProtection="0"/>
    <xf numFmtId="0" fontId="24" fillId="0" borderId="8" applyNumberFormat="0" applyFill="0" applyAlignment="0" applyProtection="0"/>
    <xf numFmtId="0" fontId="25" fillId="22" borderId="0" applyNumberFormat="0" applyBorder="0" applyAlignment="0" applyProtection="0"/>
    <xf numFmtId="0" fontId="17" fillId="0" borderId="0"/>
    <xf numFmtId="0" fontId="11" fillId="0" borderId="0"/>
    <xf numFmtId="0" fontId="26" fillId="0" borderId="0"/>
    <xf numFmtId="0" fontId="2" fillId="0" borderId="0"/>
    <xf numFmtId="0" fontId="2" fillId="23" borderId="9" applyNumberFormat="0" applyFont="0" applyAlignment="0" applyProtection="0"/>
    <xf numFmtId="0" fontId="27" fillId="20" borderId="10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7" fillId="0" borderId="0"/>
    <xf numFmtId="0" fontId="2" fillId="0" borderId="0"/>
    <xf numFmtId="43" fontId="33" fillId="0" borderId="0" applyFont="0" applyFill="0" applyBorder="0" applyAlignment="0" applyProtection="0"/>
    <xf numFmtId="0" fontId="32" fillId="0" borderId="0"/>
    <xf numFmtId="0" fontId="35" fillId="0" borderId="0">
      <alignment wrapText="1"/>
    </xf>
    <xf numFmtId="0" fontId="3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</cellStyleXfs>
  <cellXfs count="78">
    <xf numFmtId="0" fontId="0" fillId="0" borderId="0" xfId="0"/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2" fillId="0" borderId="0" xfId="2" applyNumberFormat="1"/>
    <xf numFmtId="165" fontId="0" fillId="0" borderId="0" xfId="0" applyNumberFormat="1"/>
    <xf numFmtId="4" fontId="0" fillId="0" borderId="0" xfId="0" applyNumberFormat="1"/>
    <xf numFmtId="10" fontId="2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2" fillId="0" borderId="2" xfId="2" applyNumberFormat="1" applyBorder="1"/>
    <xf numFmtId="10" fontId="3" fillId="0" borderId="0" xfId="2" applyNumberFormat="1" applyFont="1" applyAlignment="1">
      <alignment horizontal="center"/>
    </xf>
    <xf numFmtId="166" fontId="2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3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2" fillId="0" borderId="0" xfId="2" applyNumberFormat="1"/>
    <xf numFmtId="37" fontId="0" fillId="0" borderId="0" xfId="1" applyNumberFormat="1" applyFont="1"/>
    <xf numFmtId="168" fontId="2" fillId="0" borderId="1" xfId="2" applyNumberFormat="1" applyBorder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9" fillId="0" borderId="0" xfId="2" applyNumberFormat="1" applyFont="1"/>
    <xf numFmtId="10" fontId="9" fillId="0" borderId="0" xfId="2" applyNumberFormat="1" applyFont="1"/>
    <xf numFmtId="0" fontId="2" fillId="0" borderId="0" xfId="0" applyFont="1" applyAlignment="1">
      <alignment horizontal="right"/>
    </xf>
    <xf numFmtId="39" fontId="10" fillId="0" borderId="0" xfId="0" applyNumberFormat="1" applyFont="1"/>
    <xf numFmtId="0" fontId="10" fillId="0" borderId="0" xfId="0" applyFont="1"/>
    <xf numFmtId="39" fontId="2" fillId="0" borderId="0" xfId="0" applyNumberFormat="1" applyFont="1"/>
    <xf numFmtId="10" fontId="2" fillId="0" borderId="0" xfId="2" applyNumberFormat="1" applyFont="1"/>
    <xf numFmtId="37" fontId="2" fillId="0" borderId="0" xfId="1" applyNumberFormat="1" applyFont="1"/>
    <xf numFmtId="39" fontId="2" fillId="0" borderId="2" xfId="0" applyNumberFormat="1" applyFont="1" applyBorder="1"/>
    <xf numFmtId="37" fontId="2" fillId="0" borderId="2" xfId="1" applyNumberFormat="1" applyFont="1" applyBorder="1"/>
    <xf numFmtId="4" fontId="2" fillId="0" borderId="0" xfId="0" applyNumberFormat="1" applyFont="1"/>
    <xf numFmtId="164" fontId="2" fillId="0" borderId="0" xfId="0" applyNumberFormat="1" applyFont="1"/>
    <xf numFmtId="10" fontId="2" fillId="0" borderId="2" xfId="2" applyNumberFormat="1" applyFont="1" applyBorder="1"/>
    <xf numFmtId="39" fontId="2" fillId="0" borderId="1" xfId="0" applyNumberFormat="1" applyFont="1" applyBorder="1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164" fontId="2" fillId="0" borderId="0" xfId="2" applyNumberFormat="1"/>
    <xf numFmtId="10" fontId="2" fillId="0" borderId="0" xfId="2" applyNumberFormat="1"/>
    <xf numFmtId="164" fontId="2" fillId="0" borderId="0" xfId="2" applyNumberFormat="1" applyFont="1"/>
    <xf numFmtId="0" fontId="1" fillId="0" borderId="0" xfId="0" applyFont="1"/>
    <xf numFmtId="39" fontId="2" fillId="0" borderId="0" xfId="0" applyNumberFormat="1" applyFont="1" applyBorder="1"/>
    <xf numFmtId="165" fontId="2" fillId="0" borderId="0" xfId="2" applyNumberFormat="1" applyFont="1"/>
    <xf numFmtId="37" fontId="2" fillId="0" borderId="1" xfId="1" applyNumberFormat="1" applyFont="1" applyBorder="1"/>
    <xf numFmtId="0" fontId="2" fillId="0" borderId="0" xfId="0" applyFont="1" applyAlignment="1">
      <alignment horizontal="centerContinuous"/>
    </xf>
    <xf numFmtId="0" fontId="38" fillId="0" borderId="0" xfId="0" applyFont="1" applyAlignment="1">
      <alignment horizontal="center"/>
    </xf>
    <xf numFmtId="10" fontId="2" fillId="0" borderId="0" xfId="0" applyNumberFormat="1" applyFont="1"/>
    <xf numFmtId="37" fontId="2" fillId="0" borderId="0" xfId="0" applyNumberFormat="1" applyFont="1"/>
    <xf numFmtId="0" fontId="4" fillId="0" borderId="0" xfId="0" applyFont="1" applyAlignment="1">
      <alignment horizontal="centerContinuous"/>
    </xf>
    <xf numFmtId="39" fontId="2" fillId="0" borderId="12" xfId="0" applyNumberFormat="1" applyFont="1" applyBorder="1"/>
    <xf numFmtId="40" fontId="2" fillId="0" borderId="0" xfId="3" applyNumberFormat="1" applyFont="1" applyBorder="1"/>
    <xf numFmtId="40" fontId="2" fillId="0" borderId="0" xfId="57" applyNumberFormat="1" applyFont="1" applyBorder="1"/>
    <xf numFmtId="40" fontId="2" fillId="0" borderId="0" xfId="0" applyNumberFormat="1" applyFont="1" applyBorder="1"/>
    <xf numFmtId="2" fontId="0" fillId="0" borderId="0" xfId="2" applyNumberFormat="1" applyFont="1"/>
    <xf numFmtId="0" fontId="0" fillId="0" borderId="0" xfId="0" applyFill="1"/>
    <xf numFmtId="4" fontId="2" fillId="0" borderId="0" xfId="0" applyNumberFormat="1" applyFont="1" applyFill="1"/>
    <xf numFmtId="39" fontId="0" fillId="0" borderId="0" xfId="0" applyNumberFormat="1" applyFill="1"/>
    <xf numFmtId="40" fontId="2" fillId="0" borderId="0" xfId="57" applyNumberFormat="1" applyFont="1" applyFill="1" applyBorder="1"/>
    <xf numFmtId="40" fontId="2" fillId="0" borderId="0" xfId="0" applyNumberFormat="1" applyFont="1" applyFill="1" applyBorder="1"/>
    <xf numFmtId="0" fontId="2" fillId="0" borderId="0" xfId="0" applyFont="1" applyBorder="1"/>
    <xf numFmtId="43" fontId="2" fillId="0" borderId="0" xfId="1" applyFont="1" applyBorder="1"/>
    <xf numFmtId="169" fontId="0" fillId="0" borderId="0" xfId="0" applyNumberFormat="1"/>
    <xf numFmtId="4" fontId="2" fillId="0" borderId="15" xfId="0" applyNumberFormat="1" applyFont="1" applyBorder="1"/>
    <xf numFmtId="4" fontId="2" fillId="0" borderId="0" xfId="0" applyNumberFormat="1" applyFont="1" applyAlignment="1">
      <alignment wrapText="1"/>
    </xf>
    <xf numFmtId="40" fontId="0" fillId="0" borderId="0" xfId="0" applyNumberFormat="1" applyFill="1"/>
    <xf numFmtId="40" fontId="2" fillId="0" borderId="0" xfId="0" applyNumberFormat="1" applyFont="1" applyFill="1"/>
    <xf numFmtId="4" fontId="2" fillId="0" borderId="13" xfId="0" applyNumberFormat="1" applyFont="1" applyBorder="1"/>
    <xf numFmtId="4" fontId="2" fillId="0" borderId="14" xfId="0" applyNumberFormat="1" applyFont="1" applyBorder="1"/>
    <xf numFmtId="39" fontId="0" fillId="0" borderId="12" xfId="0" applyNumberFormat="1" applyBorder="1"/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CCOUNTING\Common\Accounting%20Data%20by%20FY\FY%202022\Assessment%20FY22\FY22%20Initial%20Invoices\FY22%20assessments%20ini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s"/>
      <sheetName val="assessment"/>
      <sheetName val="payroll"/>
      <sheetName val="IFR"/>
      <sheetName val="claims"/>
      <sheetName val="costs"/>
    </sheetNames>
    <sheetDataSet>
      <sheetData sheetId="0" refreshError="1"/>
      <sheetData sheetId="1">
        <row r="3">
          <cell r="E3">
            <v>0.15</v>
          </cell>
          <cell r="F3">
            <v>0.6</v>
          </cell>
        </row>
        <row r="271">
          <cell r="J271">
            <v>52955937</v>
          </cell>
        </row>
      </sheetData>
      <sheetData sheetId="2">
        <row r="5">
          <cell r="F5">
            <v>29079260.821666669</v>
          </cell>
        </row>
        <row r="6">
          <cell r="F6">
            <v>31708158.699999999</v>
          </cell>
        </row>
        <row r="7">
          <cell r="F7">
            <v>27135805.611666668</v>
          </cell>
        </row>
        <row r="8">
          <cell r="F8">
            <v>11232990.381666666</v>
          </cell>
        </row>
        <row r="9">
          <cell r="F9">
            <v>1222705</v>
          </cell>
        </row>
        <row r="10">
          <cell r="F10">
            <v>2043697.99</v>
          </cell>
        </row>
        <row r="11">
          <cell r="F11">
            <v>6925678.3066666676</v>
          </cell>
        </row>
        <row r="12">
          <cell r="F12">
            <v>1193721.6199999999</v>
          </cell>
        </row>
        <row r="13">
          <cell r="F13">
            <v>6402912.333333333</v>
          </cell>
        </row>
        <row r="14">
          <cell r="F14">
            <v>19245034.881666664</v>
          </cell>
        </row>
        <row r="15">
          <cell r="F15">
            <v>400694.31666666665</v>
          </cell>
        </row>
        <row r="16">
          <cell r="F16">
            <v>1192635.6716666666</v>
          </cell>
        </row>
        <row r="17">
          <cell r="F17">
            <v>4539109.4533333331</v>
          </cell>
        </row>
        <row r="18">
          <cell r="F18">
            <v>3470998.0516666672</v>
          </cell>
        </row>
        <row r="19">
          <cell r="F19">
            <v>3050542.2616666667</v>
          </cell>
        </row>
        <row r="20">
          <cell r="F20">
            <v>3363576.1816666666</v>
          </cell>
        </row>
        <row r="21">
          <cell r="F21">
            <v>6050304.166666667</v>
          </cell>
        </row>
        <row r="22">
          <cell r="F22">
            <v>1595198.8333333333</v>
          </cell>
        </row>
        <row r="23">
          <cell r="F23">
            <v>1905247.3333333333</v>
          </cell>
        </row>
        <row r="24">
          <cell r="F24">
            <v>1479270.8183333334</v>
          </cell>
        </row>
        <row r="25">
          <cell r="F25">
            <v>2070039.2516666667</v>
          </cell>
        </row>
        <row r="26">
          <cell r="F26">
            <v>1524204.9016666666</v>
          </cell>
        </row>
        <row r="27">
          <cell r="F27">
            <v>1415027.0366666664</v>
          </cell>
        </row>
        <row r="28">
          <cell r="F28">
            <v>1312398.635</v>
          </cell>
        </row>
        <row r="29">
          <cell r="F29">
            <v>2943913.3333333335</v>
          </cell>
        </row>
        <row r="30">
          <cell r="F30">
            <v>4891129.6466666665</v>
          </cell>
        </row>
        <row r="31">
          <cell r="F31">
            <v>98207441.149999991</v>
          </cell>
        </row>
        <row r="32">
          <cell r="F32">
            <v>933251.29999999993</v>
          </cell>
        </row>
        <row r="33">
          <cell r="F33">
            <v>637599.28</v>
          </cell>
        </row>
        <row r="34">
          <cell r="F34">
            <v>20071585.956666667</v>
          </cell>
        </row>
        <row r="35">
          <cell r="F35">
            <v>238119770.33333334</v>
          </cell>
        </row>
        <row r="36">
          <cell r="F36">
            <v>18781045.805</v>
          </cell>
        </row>
        <row r="37">
          <cell r="F37">
            <v>188104430.23833331</v>
          </cell>
        </row>
        <row r="38">
          <cell r="F38">
            <v>50799747.166666664</v>
          </cell>
        </row>
        <row r="39">
          <cell r="F39">
            <v>7727442.6916666664</v>
          </cell>
        </row>
        <row r="40">
          <cell r="F40">
            <v>9992783.9316666666</v>
          </cell>
        </row>
        <row r="41">
          <cell r="F41">
            <v>15860178.196666667</v>
          </cell>
        </row>
        <row r="42">
          <cell r="F42">
            <v>6037994.5516666668</v>
          </cell>
        </row>
        <row r="43">
          <cell r="F43">
            <v>16971158.973333333</v>
          </cell>
        </row>
        <row r="44">
          <cell r="F44">
            <v>222280194.66666666</v>
          </cell>
        </row>
        <row r="45">
          <cell r="F45">
            <v>518863.5</v>
          </cell>
        </row>
        <row r="46">
          <cell r="F46">
            <v>7789754.2666666657</v>
          </cell>
        </row>
        <row r="47">
          <cell r="F47">
            <v>20627106</v>
          </cell>
        </row>
        <row r="48">
          <cell r="F48">
            <v>923213.81333333335</v>
          </cell>
        </row>
        <row r="49">
          <cell r="F49">
            <v>1190144.7566666666</v>
          </cell>
        </row>
        <row r="50">
          <cell r="F50">
            <v>664832.33333333337</v>
          </cell>
        </row>
        <row r="51">
          <cell r="F51">
            <v>1766560.9583333333</v>
          </cell>
        </row>
        <row r="52">
          <cell r="F52">
            <v>859391.44833333325</v>
          </cell>
        </row>
        <row r="53">
          <cell r="F53">
            <v>8799236.7716666665</v>
          </cell>
        </row>
        <row r="54">
          <cell r="F54">
            <v>21436784.5</v>
          </cell>
        </row>
        <row r="55">
          <cell r="F55">
            <v>451533.71500000003</v>
          </cell>
        </row>
        <row r="56">
          <cell r="F56">
            <v>26135816.814999998</v>
          </cell>
        </row>
        <row r="57">
          <cell r="F57">
            <v>20487266.625</v>
          </cell>
        </row>
        <row r="58">
          <cell r="F58">
            <v>578733843</v>
          </cell>
        </row>
        <row r="59">
          <cell r="F59">
            <v>2820112.0383333326</v>
          </cell>
        </row>
        <row r="60">
          <cell r="F60">
            <v>1100708.8466666667</v>
          </cell>
        </row>
        <row r="61">
          <cell r="F61">
            <v>1746570.075</v>
          </cell>
        </row>
        <row r="62">
          <cell r="F62">
            <v>7128629.9516666671</v>
          </cell>
        </row>
        <row r="63">
          <cell r="F63">
            <v>3704259.7650000001</v>
          </cell>
        </row>
        <row r="64">
          <cell r="F64">
            <v>17237506.333333332</v>
          </cell>
        </row>
        <row r="65">
          <cell r="F65">
            <v>28443521.661666665</v>
          </cell>
        </row>
        <row r="66">
          <cell r="F66">
            <v>78045619.63000001</v>
          </cell>
        </row>
        <row r="67">
          <cell r="F67">
            <v>50939669.550000004</v>
          </cell>
        </row>
        <row r="68">
          <cell r="F68">
            <v>1499443.4716666667</v>
          </cell>
        </row>
        <row r="69">
          <cell r="F69">
            <v>2675239.7850000001</v>
          </cell>
        </row>
        <row r="70">
          <cell r="F70">
            <v>37001989.539999999</v>
          </cell>
        </row>
        <row r="71">
          <cell r="F71">
            <v>1594098.9416666667</v>
          </cell>
        </row>
        <row r="72">
          <cell r="F72">
            <v>2414269.0033333334</v>
          </cell>
        </row>
        <row r="73">
          <cell r="F73">
            <v>5020724.666666667</v>
          </cell>
        </row>
        <row r="74">
          <cell r="F74">
            <v>2449889.1666666665</v>
          </cell>
        </row>
        <row r="75">
          <cell r="F75">
            <v>13713982.225</v>
          </cell>
        </row>
        <row r="76">
          <cell r="F76">
            <v>1058731.6166666665</v>
          </cell>
        </row>
        <row r="77">
          <cell r="F77">
            <v>2136395.1283333334</v>
          </cell>
        </row>
        <row r="78">
          <cell r="F78">
            <v>1578387.2633333334</v>
          </cell>
        </row>
        <row r="79">
          <cell r="F79">
            <v>7021942.833333333</v>
          </cell>
        </row>
        <row r="80">
          <cell r="F80">
            <v>333964.66166666668</v>
          </cell>
        </row>
        <row r="81">
          <cell r="F81">
            <v>10080543.186666667</v>
          </cell>
        </row>
        <row r="82">
          <cell r="F82">
            <v>2808710.2483333331</v>
          </cell>
        </row>
        <row r="83">
          <cell r="F83">
            <v>6955438.833333333</v>
          </cell>
        </row>
        <row r="84">
          <cell r="F84">
            <v>611230.71</v>
          </cell>
        </row>
        <row r="85">
          <cell r="F85">
            <v>785249.37666666659</v>
          </cell>
        </row>
        <row r="86">
          <cell r="F86">
            <v>519742.08499999996</v>
          </cell>
        </row>
        <row r="87">
          <cell r="F87">
            <v>359179.16666666669</v>
          </cell>
        </row>
        <row r="88">
          <cell r="F88">
            <v>5479005.2383333333</v>
          </cell>
        </row>
        <row r="89">
          <cell r="F89">
            <v>1502362726.4183333</v>
          </cell>
        </row>
        <row r="90">
          <cell r="F90">
            <v>635575367.31000042</v>
          </cell>
        </row>
        <row r="91">
          <cell r="F91">
            <v>1036191.1666666666</v>
          </cell>
        </row>
        <row r="92">
          <cell r="F92">
            <v>159297642.79333332</v>
          </cell>
        </row>
        <row r="93">
          <cell r="F93">
            <v>3715983.9633333334</v>
          </cell>
        </row>
        <row r="94">
          <cell r="F94">
            <v>35658764.30166664</v>
          </cell>
        </row>
        <row r="95">
          <cell r="F95">
            <v>10509403.5</v>
          </cell>
        </row>
        <row r="96">
          <cell r="F96">
            <v>964527.80666666664</v>
          </cell>
        </row>
        <row r="97">
          <cell r="F97">
            <v>22711186.666666668</v>
          </cell>
        </row>
        <row r="98">
          <cell r="F98">
            <v>165608111.16666666</v>
          </cell>
        </row>
        <row r="99">
          <cell r="F99">
            <v>4213262.8016666668</v>
          </cell>
        </row>
        <row r="100">
          <cell r="F100">
            <v>39590333.233333334</v>
          </cell>
        </row>
        <row r="101">
          <cell r="F101">
            <v>108622223.66666667</v>
          </cell>
        </row>
        <row r="102">
          <cell r="F102">
            <v>1477003020.8333333</v>
          </cell>
        </row>
        <row r="103">
          <cell r="F103">
            <v>51140861.666666664</v>
          </cell>
        </row>
        <row r="104">
          <cell r="F104">
            <v>79401596.833333328</v>
          </cell>
        </row>
        <row r="105">
          <cell r="F105">
            <v>79214806.716666669</v>
          </cell>
        </row>
        <row r="106">
          <cell r="F106">
            <v>83585741.5</v>
          </cell>
        </row>
        <row r="107">
          <cell r="F107">
            <v>523031141.25999999</v>
          </cell>
        </row>
        <row r="108">
          <cell r="F108">
            <v>119503061.02833335</v>
          </cell>
        </row>
        <row r="109">
          <cell r="F109">
            <v>417854123.61500001</v>
          </cell>
        </row>
        <row r="110">
          <cell r="F110">
            <v>97132778.5</v>
          </cell>
        </row>
        <row r="111">
          <cell r="F111">
            <v>44008256.335000001</v>
          </cell>
        </row>
        <row r="112">
          <cell r="F112">
            <v>52384874.843333334</v>
          </cell>
        </row>
        <row r="113">
          <cell r="F113">
            <v>354842440.16666669</v>
          </cell>
        </row>
        <row r="114">
          <cell r="F114">
            <v>320513951.02166671</v>
          </cell>
        </row>
        <row r="115">
          <cell r="F115">
            <v>165037339.38333336</v>
          </cell>
        </row>
        <row r="116">
          <cell r="F116">
            <v>297605489.19333333</v>
          </cell>
        </row>
        <row r="117">
          <cell r="F117">
            <v>100749471.5</v>
          </cell>
        </row>
        <row r="118">
          <cell r="F118">
            <v>22864561.5</v>
          </cell>
        </row>
        <row r="119">
          <cell r="F119">
            <v>6621771.9216666669</v>
          </cell>
        </row>
        <row r="120">
          <cell r="F120">
            <v>64285183.273333333</v>
          </cell>
        </row>
        <row r="121">
          <cell r="F121">
            <v>107635667.05166666</v>
          </cell>
        </row>
        <row r="122">
          <cell r="F122">
            <v>28222143</v>
          </cell>
        </row>
        <row r="123">
          <cell r="F123">
            <v>33970524</v>
          </cell>
        </row>
        <row r="124">
          <cell r="F124">
            <v>19987463.406666666</v>
          </cell>
        </row>
        <row r="125">
          <cell r="F125">
            <v>23866857.02</v>
          </cell>
        </row>
        <row r="126">
          <cell r="F126">
            <v>26990654.748333335</v>
          </cell>
        </row>
        <row r="127">
          <cell r="F127">
            <v>140610659.5</v>
          </cell>
        </row>
        <row r="128">
          <cell r="F128">
            <v>17590821.833333332</v>
          </cell>
        </row>
        <row r="129">
          <cell r="F129">
            <v>8862155.7300000004</v>
          </cell>
        </row>
        <row r="130">
          <cell r="F130">
            <v>81268426</v>
          </cell>
        </row>
        <row r="131">
          <cell r="F131">
            <v>8652576.6549999993</v>
          </cell>
        </row>
        <row r="132">
          <cell r="F132">
            <v>9545690.3183333334</v>
          </cell>
        </row>
        <row r="133">
          <cell r="F133">
            <v>11676260.823333332</v>
          </cell>
        </row>
        <row r="134">
          <cell r="F134">
            <v>162702350.16666666</v>
          </cell>
        </row>
        <row r="135">
          <cell r="F135">
            <v>13547341.164999999</v>
          </cell>
        </row>
        <row r="136">
          <cell r="F136">
            <v>12145739.165000001</v>
          </cell>
        </row>
        <row r="137">
          <cell r="F137">
            <v>855502.66666666663</v>
          </cell>
        </row>
        <row r="138">
          <cell r="F138">
            <v>706521</v>
          </cell>
        </row>
        <row r="139">
          <cell r="F139">
            <v>873629.28971614072</v>
          </cell>
        </row>
        <row r="140">
          <cell r="F140">
            <v>205374.07130335938</v>
          </cell>
        </row>
        <row r="141">
          <cell r="F141">
            <v>1131888.9002720837</v>
          </cell>
        </row>
        <row r="142">
          <cell r="F142">
            <v>956921.45681377675</v>
          </cell>
        </row>
        <row r="143">
          <cell r="F143">
            <v>1159049.7930183923</v>
          </cell>
        </row>
        <row r="144">
          <cell r="F144">
            <v>74840.793496956758</v>
          </cell>
        </row>
        <row r="145">
          <cell r="F145">
            <v>3015138.1456108615</v>
          </cell>
        </row>
        <row r="146">
          <cell r="F146">
            <v>18198931.188758317</v>
          </cell>
        </row>
        <row r="147">
          <cell r="F147">
            <v>2952081.0137485904</v>
          </cell>
        </row>
        <row r="148">
          <cell r="F148">
            <v>3604877.2442896911</v>
          </cell>
        </row>
        <row r="149">
          <cell r="F149">
            <v>2202481.8125168681</v>
          </cell>
        </row>
        <row r="150">
          <cell r="F150">
            <v>533947.04074148857</v>
          </cell>
        </row>
        <row r="151">
          <cell r="F151">
            <v>1751395.8696425874</v>
          </cell>
        </row>
        <row r="152">
          <cell r="F152">
            <v>4188711.1592581258</v>
          </cell>
        </row>
        <row r="153">
          <cell r="F153">
            <v>5221995.4220036473</v>
          </cell>
        </row>
        <row r="154">
          <cell r="F154">
            <v>650678.87576642854</v>
          </cell>
        </row>
        <row r="155">
          <cell r="F155">
            <v>521435.24615119974</v>
          </cell>
        </row>
        <row r="156">
          <cell r="F156">
            <v>332750.36703426373</v>
          </cell>
        </row>
        <row r="157">
          <cell r="F157">
            <v>5059050.578475547</v>
          </cell>
        </row>
        <row r="158">
          <cell r="F158">
            <v>393156.84453032509</v>
          </cell>
        </row>
        <row r="159">
          <cell r="F159">
            <v>327280.28031071363</v>
          </cell>
        </row>
        <row r="160">
          <cell r="F160">
            <v>427830.25625359593</v>
          </cell>
        </row>
        <row r="161">
          <cell r="F161">
            <v>32331.841622102689</v>
          </cell>
        </row>
        <row r="162">
          <cell r="F162">
            <v>24074607.790567327</v>
          </cell>
        </row>
        <row r="163">
          <cell r="F163">
            <v>421656.81378348591</v>
          </cell>
        </row>
        <row r="164">
          <cell r="F164">
            <v>448033.93824200175</v>
          </cell>
        </row>
        <row r="165">
          <cell r="F165">
            <v>4437098.601462503</v>
          </cell>
        </row>
        <row r="166">
          <cell r="F166">
            <v>413168.73646562663</v>
          </cell>
        </row>
        <row r="167">
          <cell r="F167">
            <v>2063961.1957939155</v>
          </cell>
        </row>
        <row r="168">
          <cell r="F168">
            <v>1519684.3922729676</v>
          </cell>
        </row>
        <row r="169">
          <cell r="F169">
            <v>7666037.8765944168</v>
          </cell>
        </row>
        <row r="170">
          <cell r="F170">
            <v>309572.00137923547</v>
          </cell>
        </row>
        <row r="171">
          <cell r="F171">
            <v>455240.26520517818</v>
          </cell>
        </row>
        <row r="172">
          <cell r="F172">
            <v>473837.49548620608</v>
          </cell>
        </row>
        <row r="173">
          <cell r="F173">
            <v>889178.30438893253</v>
          </cell>
        </row>
        <row r="174">
          <cell r="F174">
            <v>84559.931257318196</v>
          </cell>
        </row>
        <row r="175">
          <cell r="F175">
            <v>3532885.9141045636</v>
          </cell>
        </row>
        <row r="176">
          <cell r="F176">
            <v>2404792.2974828403</v>
          </cell>
        </row>
        <row r="177">
          <cell r="F177">
            <v>229180.21278886907</v>
          </cell>
        </row>
        <row r="178">
          <cell r="F178">
            <v>1785389.5012944471</v>
          </cell>
        </row>
        <row r="179">
          <cell r="F179">
            <v>1460284.2935292267</v>
          </cell>
        </row>
        <row r="180">
          <cell r="F180">
            <v>1106082.7692519971</v>
          </cell>
        </row>
        <row r="181">
          <cell r="F181">
            <v>499433.3706416497</v>
          </cell>
        </row>
        <row r="182">
          <cell r="F182">
            <v>761011.06243295502</v>
          </cell>
        </row>
        <row r="183">
          <cell r="F183">
            <v>29272125.042989466</v>
          </cell>
        </row>
        <row r="184">
          <cell r="F184">
            <v>609720.73605023511</v>
          </cell>
        </row>
        <row r="185">
          <cell r="F185">
            <v>78213.415336445454</v>
          </cell>
        </row>
        <row r="186">
          <cell r="F186">
            <v>627223.96376716869</v>
          </cell>
        </row>
        <row r="187">
          <cell r="F187">
            <v>9365816.2029106673</v>
          </cell>
        </row>
        <row r="188">
          <cell r="F188">
            <v>575188.93049409194</v>
          </cell>
        </row>
        <row r="189">
          <cell r="F189">
            <v>242387.46819236479</v>
          </cell>
        </row>
        <row r="190">
          <cell r="F190">
            <v>685777.7139202921</v>
          </cell>
        </row>
        <row r="191">
          <cell r="F191">
            <v>838488.16397894826</v>
          </cell>
        </row>
        <row r="192">
          <cell r="F192">
            <v>390865.88067723374</v>
          </cell>
        </row>
        <row r="193">
          <cell r="F193">
            <v>1063771.3569023788</v>
          </cell>
        </row>
        <row r="194">
          <cell r="F194">
            <v>297831.25168998004</v>
          </cell>
        </row>
        <row r="195">
          <cell r="F195">
            <v>924536.64212210104</v>
          </cell>
        </row>
        <row r="196">
          <cell r="F196">
            <v>4413799.4329690468</v>
          </cell>
        </row>
        <row r="197">
          <cell r="F197">
            <v>765824.35343977844</v>
          </cell>
        </row>
        <row r="198">
          <cell r="F198">
            <v>2332308.5093799816</v>
          </cell>
        </row>
        <row r="199">
          <cell r="F199">
            <v>225987.63376099558</v>
          </cell>
        </row>
        <row r="200">
          <cell r="F200">
            <v>1023992.3010564208</v>
          </cell>
        </row>
        <row r="201">
          <cell r="F201">
            <v>313474.6102919429</v>
          </cell>
        </row>
        <row r="202">
          <cell r="F202">
            <v>888832.82290670834</v>
          </cell>
        </row>
        <row r="203">
          <cell r="F203">
            <v>607791.65285291011</v>
          </cell>
        </row>
        <row r="204">
          <cell r="F204">
            <v>535627.085484643</v>
          </cell>
        </row>
        <row r="205">
          <cell r="F205">
            <v>146633.65601818726</v>
          </cell>
        </row>
        <row r="206">
          <cell r="F206">
            <v>1775341.273011785</v>
          </cell>
        </row>
        <row r="207">
          <cell r="F207">
            <v>1506194.9588751167</v>
          </cell>
        </row>
        <row r="208">
          <cell r="F208">
            <v>525319.38128998049</v>
          </cell>
        </row>
        <row r="209">
          <cell r="F209">
            <v>5510817.9075090885</v>
          </cell>
        </row>
        <row r="210">
          <cell r="F210">
            <v>899133.07200678485</v>
          </cell>
        </row>
        <row r="211">
          <cell r="F211">
            <v>550955.76866978162</v>
          </cell>
        </row>
        <row r="212">
          <cell r="F212">
            <v>271207.75499091274</v>
          </cell>
        </row>
        <row r="213">
          <cell r="F213">
            <v>3438152.0552800465</v>
          </cell>
        </row>
        <row r="214">
          <cell r="F214">
            <v>2115671.5310381558</v>
          </cell>
        </row>
        <row r="215">
          <cell r="F215">
            <v>310917.76395395998</v>
          </cell>
        </row>
        <row r="216">
          <cell r="F216">
            <v>405615.92946188198</v>
          </cell>
        </row>
        <row r="217">
          <cell r="F217">
            <v>3068665.9275049604</v>
          </cell>
        </row>
        <row r="218">
          <cell r="F218">
            <v>466838.62688520318</v>
          </cell>
        </row>
        <row r="219">
          <cell r="F219">
            <v>625360.82978054893</v>
          </cell>
        </row>
        <row r="220">
          <cell r="F220">
            <v>838287.98468009103</v>
          </cell>
        </row>
        <row r="221">
          <cell r="F221">
            <v>880158.83147752099</v>
          </cell>
        </row>
        <row r="222">
          <cell r="F222">
            <v>323828.27971098298</v>
          </cell>
        </row>
        <row r="223">
          <cell r="F223">
            <v>5889756.2735446841</v>
          </cell>
        </row>
        <row r="224">
          <cell r="F224">
            <v>867273.33787743107</v>
          </cell>
        </row>
        <row r="225">
          <cell r="F225">
            <v>367007.1268154729</v>
          </cell>
        </row>
        <row r="226">
          <cell r="F226">
            <v>220985.6812515182</v>
          </cell>
        </row>
        <row r="227">
          <cell r="F227">
            <v>1397446.0494812685</v>
          </cell>
        </row>
        <row r="228">
          <cell r="F228">
            <v>197681.48937367927</v>
          </cell>
        </row>
        <row r="229">
          <cell r="F229">
            <v>778467.36613700597</v>
          </cell>
        </row>
        <row r="230">
          <cell r="F230">
            <v>867377.72411052417</v>
          </cell>
        </row>
        <row r="231">
          <cell r="F231">
            <v>3158108.3712439709</v>
          </cell>
        </row>
        <row r="232">
          <cell r="F232">
            <v>153430.937518755</v>
          </cell>
        </row>
        <row r="233">
          <cell r="F233">
            <v>471577.4085010321</v>
          </cell>
        </row>
        <row r="234">
          <cell r="F234">
            <v>853596.80403563904</v>
          </cell>
        </row>
        <row r="235">
          <cell r="F235">
            <v>275849.22929433727</v>
          </cell>
        </row>
        <row r="236">
          <cell r="F236">
            <v>2284639.631024905</v>
          </cell>
        </row>
        <row r="237">
          <cell r="F237">
            <v>416192.36148594023</v>
          </cell>
        </row>
        <row r="238">
          <cell r="F238">
            <v>2203556.0695436113</v>
          </cell>
        </row>
        <row r="239">
          <cell r="F239">
            <v>988958.24450417573</v>
          </cell>
        </row>
        <row r="240">
          <cell r="F240">
            <v>15816005.964828322</v>
          </cell>
        </row>
        <row r="241">
          <cell r="F241">
            <v>4011460.2385945139</v>
          </cell>
        </row>
        <row r="242">
          <cell r="F242">
            <v>896081.94194228889</v>
          </cell>
        </row>
        <row r="243">
          <cell r="F243">
            <v>5826957.7784234835</v>
          </cell>
        </row>
        <row r="244">
          <cell r="F244">
            <v>12481503.56176574</v>
          </cell>
        </row>
        <row r="245">
          <cell r="F245">
            <v>222103.91198195974</v>
          </cell>
        </row>
        <row r="246">
          <cell r="F246">
            <v>586735.52670774481</v>
          </cell>
        </row>
        <row r="247">
          <cell r="F247">
            <v>1963729.6565145755</v>
          </cell>
        </row>
        <row r="248">
          <cell r="F248">
            <v>484012.0335883472</v>
          </cell>
        </row>
        <row r="249">
          <cell r="F249">
            <v>504436.7372351641</v>
          </cell>
        </row>
        <row r="250">
          <cell r="F250">
            <v>2462683.0716521177</v>
          </cell>
        </row>
        <row r="251">
          <cell r="F251">
            <v>1189427.3122833325</v>
          </cell>
        </row>
        <row r="252">
          <cell r="F252">
            <v>1880385.8192667409</v>
          </cell>
        </row>
        <row r="253">
          <cell r="F253">
            <v>98037.350308211651</v>
          </cell>
        </row>
        <row r="254">
          <cell r="F254">
            <v>1174853.9703250541</v>
          </cell>
        </row>
        <row r="255">
          <cell r="F255">
            <v>219193.04427035517</v>
          </cell>
        </row>
        <row r="256">
          <cell r="F256">
            <v>4103360.8854611837</v>
          </cell>
        </row>
        <row r="257">
          <cell r="F257">
            <v>98812.967955699496</v>
          </cell>
        </row>
        <row r="258">
          <cell r="F258">
            <v>1136779.3990472013</v>
          </cell>
        </row>
        <row r="259">
          <cell r="F259">
            <v>344166.28202370426</v>
          </cell>
        </row>
        <row r="260">
          <cell r="F260">
            <v>409203.52210619551</v>
          </cell>
        </row>
        <row r="261">
          <cell r="F261">
            <v>265891996.04110536</v>
          </cell>
        </row>
      </sheetData>
      <sheetData sheetId="3">
        <row r="5">
          <cell r="AD5">
            <v>3.0181513912180369E-3</v>
          </cell>
        </row>
        <row r="6">
          <cell r="AD6">
            <v>9.2245108577127444E-4</v>
          </cell>
        </row>
        <row r="7">
          <cell r="AD7">
            <v>1.2200706060547838E-3</v>
          </cell>
        </row>
        <row r="8">
          <cell r="AD8">
            <v>0</v>
          </cell>
        </row>
        <row r="9">
          <cell r="AD9">
            <v>0</v>
          </cell>
        </row>
        <row r="10">
          <cell r="AD10">
            <v>0</v>
          </cell>
        </row>
        <row r="11">
          <cell r="AD11">
            <v>1.6666666666666668E-3</v>
          </cell>
        </row>
        <row r="12">
          <cell r="AD12">
            <v>0</v>
          </cell>
        </row>
        <row r="13">
          <cell r="AD13">
            <v>0</v>
          </cell>
        </row>
        <row r="14">
          <cell r="AD14">
            <v>9.5125341695436877E-3</v>
          </cell>
        </row>
        <row r="15">
          <cell r="AD15">
            <v>0</v>
          </cell>
        </row>
        <row r="16">
          <cell r="AD16">
            <v>0</v>
          </cell>
        </row>
        <row r="17">
          <cell r="AD17">
            <v>0</v>
          </cell>
        </row>
        <row r="18">
          <cell r="AD18">
            <v>0</v>
          </cell>
        </row>
        <row r="19">
          <cell r="AD19">
            <v>0</v>
          </cell>
        </row>
        <row r="20">
          <cell r="AD20">
            <v>0</v>
          </cell>
        </row>
        <row r="21">
          <cell r="AD21">
            <v>3.3333333333333335E-3</v>
          </cell>
        </row>
        <row r="22">
          <cell r="AD22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0</v>
          </cell>
        </row>
        <row r="26">
          <cell r="AD26">
            <v>0</v>
          </cell>
        </row>
        <row r="27">
          <cell r="AD27">
            <v>5.0000000000000001E-3</v>
          </cell>
        </row>
        <row r="28">
          <cell r="AD28">
            <v>1.6666666666666668E-3</v>
          </cell>
        </row>
        <row r="29">
          <cell r="AD29">
            <v>0</v>
          </cell>
        </row>
        <row r="30">
          <cell r="AD30">
            <v>1.6666666666666668E-3</v>
          </cell>
        </row>
        <row r="31">
          <cell r="AD31">
            <v>7.8687492623047558E-4</v>
          </cell>
        </row>
        <row r="32">
          <cell r="AD32">
            <v>3.3333333333333335E-3</v>
          </cell>
        </row>
        <row r="33">
          <cell r="AD33">
            <v>0</v>
          </cell>
        </row>
        <row r="34">
          <cell r="AD34">
            <v>9.6217027949277514E-3</v>
          </cell>
        </row>
        <row r="35">
          <cell r="AD35">
            <v>5.0025361081395252E-3</v>
          </cell>
        </row>
        <row r="36">
          <cell r="AD36">
            <v>2.7638630460296215E-2</v>
          </cell>
        </row>
        <row r="37">
          <cell r="AD37">
            <v>5.028479490551162E-3</v>
          </cell>
        </row>
        <row r="38">
          <cell r="AD38">
            <v>2.6193634524986145E-3</v>
          </cell>
        </row>
        <row r="39">
          <cell r="AD39">
            <v>0</v>
          </cell>
        </row>
        <row r="40">
          <cell r="AD40">
            <v>1.1311599352353185E-2</v>
          </cell>
        </row>
        <row r="41">
          <cell r="AD41">
            <v>0</v>
          </cell>
        </row>
        <row r="42">
          <cell r="AD42">
            <v>0</v>
          </cell>
        </row>
        <row r="43">
          <cell r="AD43">
            <v>8.7210248896644974E-3</v>
          </cell>
        </row>
        <row r="44">
          <cell r="AD44">
            <v>6.9213654542140774E-3</v>
          </cell>
        </row>
        <row r="45">
          <cell r="AD45">
            <v>3.3333333333333335E-3</v>
          </cell>
        </row>
        <row r="46">
          <cell r="AD46">
            <v>5.8608058608058608E-3</v>
          </cell>
        </row>
        <row r="47">
          <cell r="AD47">
            <v>1.0887659669888495E-2</v>
          </cell>
        </row>
        <row r="48">
          <cell r="AD48">
            <v>0</v>
          </cell>
        </row>
        <row r="49">
          <cell r="AD49">
            <v>0</v>
          </cell>
        </row>
        <row r="50">
          <cell r="AD50">
            <v>0</v>
          </cell>
        </row>
        <row r="51">
          <cell r="AD51">
            <v>0</v>
          </cell>
        </row>
        <row r="52">
          <cell r="AD52">
            <v>0</v>
          </cell>
        </row>
        <row r="53">
          <cell r="AD53">
            <v>0</v>
          </cell>
        </row>
        <row r="54">
          <cell r="AD54">
            <v>3.9362679471583806E-3</v>
          </cell>
        </row>
        <row r="55">
          <cell r="AD55">
            <v>0</v>
          </cell>
        </row>
        <row r="56">
          <cell r="AD56">
            <v>8.1680410922822591E-2</v>
          </cell>
        </row>
        <row r="57">
          <cell r="AD57">
            <v>6.2377639525638554E-3</v>
          </cell>
        </row>
        <row r="58">
          <cell r="AD58">
            <v>4.4127759682611095E-2</v>
          </cell>
        </row>
        <row r="59">
          <cell r="AD59">
            <v>0</v>
          </cell>
        </row>
        <row r="60">
          <cell r="AD60">
            <v>1.6666666666666668E-3</v>
          </cell>
        </row>
        <row r="61">
          <cell r="AD61">
            <v>0</v>
          </cell>
        </row>
        <row r="62">
          <cell r="AD62">
            <v>5.6222842851439249E-3</v>
          </cell>
        </row>
        <row r="63">
          <cell r="AD63">
            <v>0</v>
          </cell>
        </row>
        <row r="64">
          <cell r="AD64">
            <v>6.7051271438839169E-3</v>
          </cell>
        </row>
        <row r="65">
          <cell r="AD65">
            <v>7.3138301013169482E-3</v>
          </cell>
        </row>
        <row r="66">
          <cell r="AD66">
            <v>5.7775809447733542E-3</v>
          </cell>
        </row>
        <row r="67">
          <cell r="AD67">
            <v>3.6133357239372249E-3</v>
          </cell>
        </row>
        <row r="68">
          <cell r="AD68">
            <v>0</v>
          </cell>
        </row>
        <row r="69">
          <cell r="AD69">
            <v>0</v>
          </cell>
        </row>
        <row r="70">
          <cell r="AD70">
            <v>1.8176966580585232E-2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3.6781609195402297E-3</v>
          </cell>
        </row>
        <row r="76">
          <cell r="AD76">
            <v>0</v>
          </cell>
        </row>
        <row r="77">
          <cell r="AD77">
            <v>3.3333333333333335E-3</v>
          </cell>
        </row>
        <row r="78">
          <cell r="AD78">
            <v>0</v>
          </cell>
        </row>
        <row r="79">
          <cell r="AD79">
            <v>1.0455529379344642E-2</v>
          </cell>
        </row>
        <row r="80">
          <cell r="AD80">
            <v>0</v>
          </cell>
        </row>
        <row r="81">
          <cell r="AD81">
            <v>2.6392187912377941E-3</v>
          </cell>
        </row>
        <row r="82">
          <cell r="AD82">
            <v>0</v>
          </cell>
        </row>
        <row r="83">
          <cell r="AD83">
            <v>2.9795158286778397E-3</v>
          </cell>
        </row>
        <row r="84">
          <cell r="AD84">
            <v>1.6666666666666668E-3</v>
          </cell>
        </row>
        <row r="85">
          <cell r="AD85">
            <v>0</v>
          </cell>
        </row>
        <row r="86">
          <cell r="AD86">
            <v>0</v>
          </cell>
        </row>
        <row r="87">
          <cell r="AD87">
            <v>0</v>
          </cell>
        </row>
        <row r="88">
          <cell r="AD88">
            <v>0</v>
          </cell>
        </row>
        <row r="89">
          <cell r="AD89">
            <v>5.5072546243231789E-2</v>
          </cell>
        </row>
        <row r="90">
          <cell r="AD90">
            <v>1.7955528217062137E-2</v>
          </cell>
        </row>
        <row r="91">
          <cell r="AD91">
            <v>0</v>
          </cell>
        </row>
        <row r="92">
          <cell r="AD92">
            <v>1.2283599886935439E-2</v>
          </cell>
        </row>
        <row r="93">
          <cell r="AD93">
            <v>5.0000000000000001E-3</v>
          </cell>
        </row>
        <row r="94">
          <cell r="AD94">
            <v>2.0521079221887107E-2</v>
          </cell>
        </row>
        <row r="95">
          <cell r="AD95">
            <v>5.6940644603907277E-2</v>
          </cell>
        </row>
        <row r="96">
          <cell r="AD96">
            <v>0</v>
          </cell>
        </row>
        <row r="97">
          <cell r="AD97">
            <v>4.5086034665593458E-3</v>
          </cell>
        </row>
        <row r="98">
          <cell r="AD98">
            <v>3.6175958517929633E-3</v>
          </cell>
        </row>
        <row r="99">
          <cell r="AD99">
            <v>3.3333333333333335E-3</v>
          </cell>
        </row>
        <row r="100">
          <cell r="AD100">
            <v>8.906317698187588E-3</v>
          </cell>
        </row>
        <row r="101">
          <cell r="AD101">
            <v>0.17773479009940862</v>
          </cell>
        </row>
        <row r="102">
          <cell r="AD102">
            <v>5.3272783410573614E-2</v>
          </cell>
        </row>
        <row r="103">
          <cell r="AD103">
            <v>1.0604687329217341E-2</v>
          </cell>
        </row>
        <row r="104">
          <cell r="AD104">
            <v>4.5866321071581359E-3</v>
          </cell>
        </row>
        <row r="105">
          <cell r="AD105">
            <v>1.6667306998088761E-2</v>
          </cell>
        </row>
        <row r="106">
          <cell r="AD106">
            <v>1.9527911514628547E-2</v>
          </cell>
        </row>
        <row r="107">
          <cell r="AD107">
            <v>1.0141915129332978E-2</v>
          </cell>
        </row>
        <row r="108">
          <cell r="AD108">
            <v>2.1125675348278788E-2</v>
          </cell>
        </row>
        <row r="109">
          <cell r="AD109">
            <v>1.3967953293213922E-2</v>
          </cell>
        </row>
        <row r="110">
          <cell r="AD110">
            <v>1.2792968521772606E-2</v>
          </cell>
        </row>
        <row r="111">
          <cell r="AD111">
            <v>1.0021345494206879E-2</v>
          </cell>
        </row>
        <row r="112">
          <cell r="AD112">
            <v>9.1502122518595606E-3</v>
          </cell>
        </row>
        <row r="113">
          <cell r="AD113">
            <v>1.040139443305322E-2</v>
          </cell>
        </row>
        <row r="114">
          <cell r="AD114">
            <v>1.4247494124311666E-2</v>
          </cell>
        </row>
        <row r="115">
          <cell r="AD115">
            <v>7.5038468602341979E-3</v>
          </cell>
        </row>
        <row r="116">
          <cell r="AD116">
            <v>1.1371732338956712E-2</v>
          </cell>
        </row>
        <row r="117">
          <cell r="AD117">
            <v>1.8638331098902609E-2</v>
          </cell>
        </row>
        <row r="118">
          <cell r="AD118">
            <v>1.2093458594889693E-2</v>
          </cell>
        </row>
        <row r="119">
          <cell r="AD119">
            <v>0</v>
          </cell>
        </row>
        <row r="120">
          <cell r="AD120">
            <v>1.1228920747144266E-2</v>
          </cell>
        </row>
        <row r="121">
          <cell r="AD121">
            <v>1.5763615699624225E-2</v>
          </cell>
        </row>
        <row r="122">
          <cell r="AD122">
            <v>9.8506711867537167E-3</v>
          </cell>
        </row>
        <row r="123">
          <cell r="AD123">
            <v>6.3418649387590453E-3</v>
          </cell>
        </row>
        <row r="124">
          <cell r="AD124">
            <v>2.4920510003626148E-2</v>
          </cell>
        </row>
        <row r="125">
          <cell r="AD125">
            <v>5.0640725494847626E-2</v>
          </cell>
        </row>
        <row r="126">
          <cell r="AD126">
            <v>1.0670577773160534E-2</v>
          </cell>
        </row>
        <row r="127">
          <cell r="AD127">
            <v>2.024715716726436E-2</v>
          </cell>
        </row>
        <row r="128">
          <cell r="AD128">
            <v>7.1777203560149288E-4</v>
          </cell>
        </row>
        <row r="129">
          <cell r="AD129">
            <v>0</v>
          </cell>
        </row>
        <row r="130">
          <cell r="AD130">
            <v>5.7616385290387151E-3</v>
          </cell>
        </row>
        <row r="131">
          <cell r="AD131">
            <v>1.0973457390810836E-2</v>
          </cell>
        </row>
        <row r="132">
          <cell r="AD132">
            <v>1.2129959326314077E-2</v>
          </cell>
        </row>
        <row r="133">
          <cell r="AD133">
            <v>5.8051941227931468E-3</v>
          </cell>
        </row>
        <row r="134">
          <cell r="AD134">
            <v>3.3230773166222791E-2</v>
          </cell>
        </row>
        <row r="135">
          <cell r="AD135">
            <v>1.2152943124672346E-2</v>
          </cell>
        </row>
        <row r="136">
          <cell r="AD136">
            <v>2.4344981527140264E-2</v>
          </cell>
        </row>
        <row r="137">
          <cell r="AD137">
            <v>0</v>
          </cell>
        </row>
        <row r="138">
          <cell r="AD138">
            <v>0</v>
          </cell>
        </row>
        <row r="139">
          <cell r="AD139">
            <v>0</v>
          </cell>
        </row>
        <row r="140">
          <cell r="AD140">
            <v>0</v>
          </cell>
        </row>
        <row r="141">
          <cell r="AD141">
            <v>0</v>
          </cell>
        </row>
        <row r="142">
          <cell r="AD142">
            <v>0</v>
          </cell>
        </row>
        <row r="143">
          <cell r="AD143">
            <v>0</v>
          </cell>
        </row>
        <row r="144">
          <cell r="AD144">
            <v>0</v>
          </cell>
        </row>
        <row r="145">
          <cell r="AD145">
            <v>0</v>
          </cell>
        </row>
        <row r="146">
          <cell r="AD146">
            <v>2.3080952544430555E-2</v>
          </cell>
        </row>
        <row r="147">
          <cell r="AD147">
            <v>0.01</v>
          </cell>
        </row>
        <row r="148">
          <cell r="AD148">
            <v>6.6666666666666671E-3</v>
          </cell>
        </row>
        <row r="149">
          <cell r="AD149">
            <v>5.0000000000000001E-3</v>
          </cell>
        </row>
        <row r="150">
          <cell r="AD150">
            <v>0</v>
          </cell>
        </row>
        <row r="151">
          <cell r="AD151">
            <v>8.3333333333333332E-3</v>
          </cell>
        </row>
        <row r="152">
          <cell r="AD152">
            <v>6.6666666666666671E-3</v>
          </cell>
        </row>
        <row r="153">
          <cell r="AD153">
            <v>1.3753387533875339E-2</v>
          </cell>
        </row>
        <row r="154">
          <cell r="AD154">
            <v>0</v>
          </cell>
        </row>
        <row r="155">
          <cell r="AD155">
            <v>0</v>
          </cell>
        </row>
        <row r="156">
          <cell r="AD156">
            <v>0</v>
          </cell>
        </row>
        <row r="157">
          <cell r="AD157">
            <v>3.1446540880503142E-3</v>
          </cell>
        </row>
        <row r="158">
          <cell r="AD158">
            <v>0</v>
          </cell>
        </row>
        <row r="159">
          <cell r="AD159">
            <v>0</v>
          </cell>
        </row>
        <row r="160">
          <cell r="AD160">
            <v>0</v>
          </cell>
        </row>
        <row r="161">
          <cell r="AD161">
            <v>0</v>
          </cell>
        </row>
        <row r="162">
          <cell r="AD162">
            <v>1.0237301507043254E-2</v>
          </cell>
        </row>
        <row r="163">
          <cell r="AD163">
            <v>0</v>
          </cell>
        </row>
        <row r="164">
          <cell r="AD164">
            <v>0</v>
          </cell>
        </row>
        <row r="165">
          <cell r="AD165">
            <v>0</v>
          </cell>
        </row>
        <row r="166">
          <cell r="AD166">
            <v>0</v>
          </cell>
        </row>
        <row r="167">
          <cell r="AD167">
            <v>0</v>
          </cell>
        </row>
        <row r="168">
          <cell r="AD168">
            <v>5.0000000000000001E-3</v>
          </cell>
        </row>
        <row r="169">
          <cell r="AD169">
            <v>5.1315417414411681E-2</v>
          </cell>
        </row>
        <row r="170">
          <cell r="AD170">
            <v>0</v>
          </cell>
        </row>
        <row r="171">
          <cell r="AD171">
            <v>0</v>
          </cell>
        </row>
        <row r="172">
          <cell r="AD172">
            <v>0</v>
          </cell>
        </row>
        <row r="173">
          <cell r="AD173">
            <v>0</v>
          </cell>
        </row>
        <row r="174">
          <cell r="AD174">
            <v>0</v>
          </cell>
        </row>
        <row r="175">
          <cell r="AD175">
            <v>1.6666666666666668E-3</v>
          </cell>
        </row>
        <row r="176">
          <cell r="AD176">
            <v>3.3333333333333335E-3</v>
          </cell>
        </row>
        <row r="177">
          <cell r="AD177">
            <v>0</v>
          </cell>
        </row>
        <row r="178">
          <cell r="AD178">
            <v>6.6666666666666671E-3</v>
          </cell>
        </row>
        <row r="179">
          <cell r="AD179">
            <v>3.3333333333333335E-3</v>
          </cell>
        </row>
        <row r="180">
          <cell r="AD180">
            <v>0</v>
          </cell>
        </row>
        <row r="181">
          <cell r="AD181">
            <v>1.6666666666666668E-3</v>
          </cell>
        </row>
        <row r="182">
          <cell r="AD182">
            <v>0</v>
          </cell>
        </row>
        <row r="183">
          <cell r="AD183">
            <v>1.2611830256998047E-2</v>
          </cell>
        </row>
        <row r="184">
          <cell r="AD184">
            <v>0</v>
          </cell>
        </row>
        <row r="185">
          <cell r="AD185">
            <v>0</v>
          </cell>
        </row>
        <row r="186">
          <cell r="AD186">
            <v>0</v>
          </cell>
        </row>
        <row r="187">
          <cell r="AD187">
            <v>6.3877919849420388E-3</v>
          </cell>
        </row>
        <row r="188">
          <cell r="AD188">
            <v>0</v>
          </cell>
        </row>
        <row r="189">
          <cell r="AD189">
            <v>0</v>
          </cell>
        </row>
        <row r="190">
          <cell r="AD190">
            <v>0</v>
          </cell>
        </row>
        <row r="191">
          <cell r="AD191">
            <v>0</v>
          </cell>
        </row>
        <row r="192">
          <cell r="AD192">
            <v>0</v>
          </cell>
        </row>
        <row r="193">
          <cell r="AD193">
            <v>0</v>
          </cell>
        </row>
        <row r="194">
          <cell r="AD194">
            <v>3.3333333333333335E-3</v>
          </cell>
        </row>
        <row r="195">
          <cell r="AD195">
            <v>0</v>
          </cell>
        </row>
        <row r="196">
          <cell r="AD196">
            <v>0</v>
          </cell>
        </row>
        <row r="197">
          <cell r="AD197">
            <v>0</v>
          </cell>
        </row>
        <row r="198">
          <cell r="AD198">
            <v>3.3333333333333335E-3</v>
          </cell>
        </row>
        <row r="199">
          <cell r="AD199">
            <v>0</v>
          </cell>
        </row>
        <row r="200">
          <cell r="AD200">
            <v>0</v>
          </cell>
        </row>
        <row r="201">
          <cell r="AD201">
            <v>3.3333333333333335E-3</v>
          </cell>
        </row>
        <row r="202">
          <cell r="AD202">
            <v>0</v>
          </cell>
        </row>
        <row r="203">
          <cell r="AD203">
            <v>0</v>
          </cell>
        </row>
        <row r="204">
          <cell r="AD204">
            <v>0</v>
          </cell>
        </row>
        <row r="205">
          <cell r="AD205">
            <v>0</v>
          </cell>
        </row>
        <row r="206">
          <cell r="AD206">
            <v>1.3333333333333334E-2</v>
          </cell>
        </row>
        <row r="207">
          <cell r="AD207">
            <v>5.0000000000000001E-3</v>
          </cell>
        </row>
        <row r="208">
          <cell r="AD208">
            <v>0</v>
          </cell>
        </row>
        <row r="209">
          <cell r="AD209">
            <v>1.8798457888791472E-2</v>
          </cell>
        </row>
        <row r="210">
          <cell r="AD210">
            <v>0</v>
          </cell>
        </row>
        <row r="211">
          <cell r="AD211">
            <v>0</v>
          </cell>
        </row>
        <row r="212">
          <cell r="AD212">
            <v>0</v>
          </cell>
        </row>
        <row r="213">
          <cell r="AD213">
            <v>8.3333333333333332E-3</v>
          </cell>
        </row>
        <row r="214">
          <cell r="AD214">
            <v>1.6666666666666668E-3</v>
          </cell>
        </row>
        <row r="215">
          <cell r="AD215">
            <v>0</v>
          </cell>
        </row>
        <row r="216">
          <cell r="AD216">
            <v>0</v>
          </cell>
        </row>
        <row r="217">
          <cell r="AD217">
            <v>1.6666666666666668E-3</v>
          </cell>
        </row>
        <row r="218">
          <cell r="AD218">
            <v>0</v>
          </cell>
        </row>
        <row r="219">
          <cell r="AD219">
            <v>0</v>
          </cell>
        </row>
        <row r="220">
          <cell r="AD220">
            <v>0</v>
          </cell>
        </row>
        <row r="221">
          <cell r="AD221">
            <v>0</v>
          </cell>
        </row>
        <row r="222">
          <cell r="AD222">
            <v>0</v>
          </cell>
        </row>
        <row r="223">
          <cell r="AD223">
            <v>1.5914700328590332E-2</v>
          </cell>
        </row>
        <row r="224">
          <cell r="AD224">
            <v>0</v>
          </cell>
        </row>
        <row r="225">
          <cell r="AD225">
            <v>0</v>
          </cell>
        </row>
        <row r="226">
          <cell r="AD226">
            <v>0</v>
          </cell>
        </row>
        <row r="227">
          <cell r="AD227">
            <v>5.0000000000000001E-3</v>
          </cell>
        </row>
        <row r="228">
          <cell r="AD228">
            <v>0</v>
          </cell>
        </row>
        <row r="229">
          <cell r="AD229">
            <v>6.6666666666666671E-3</v>
          </cell>
        </row>
        <row r="230">
          <cell r="AD230">
            <v>0</v>
          </cell>
        </row>
        <row r="231">
          <cell r="AD231">
            <v>1.6666666666666668E-3</v>
          </cell>
        </row>
        <row r="232">
          <cell r="AD232">
            <v>0</v>
          </cell>
        </row>
        <row r="233">
          <cell r="AD233">
            <v>1.6666666666666668E-3</v>
          </cell>
        </row>
        <row r="234">
          <cell r="AD234">
            <v>0</v>
          </cell>
        </row>
        <row r="235">
          <cell r="AD235">
            <v>5.0000000000000001E-3</v>
          </cell>
        </row>
        <row r="236">
          <cell r="AD236">
            <v>2.8333333333333332E-2</v>
          </cell>
        </row>
        <row r="237">
          <cell r="AD237">
            <v>5.0000000000000001E-3</v>
          </cell>
        </row>
        <row r="238">
          <cell r="AD238">
            <v>1.3333333333333334E-2</v>
          </cell>
        </row>
        <row r="239">
          <cell r="AD239">
            <v>5.0000000000000001E-3</v>
          </cell>
        </row>
        <row r="240">
          <cell r="AD240">
            <v>1.4717764402999744E-2</v>
          </cell>
        </row>
        <row r="241">
          <cell r="AD241">
            <v>0</v>
          </cell>
        </row>
        <row r="242">
          <cell r="AD242">
            <v>3.3333333333333335E-3</v>
          </cell>
        </row>
        <row r="243">
          <cell r="AD243">
            <v>2.5986467713572239E-2</v>
          </cell>
        </row>
        <row r="244">
          <cell r="AD244">
            <v>0</v>
          </cell>
        </row>
        <row r="245">
          <cell r="AD245">
            <v>0</v>
          </cell>
        </row>
        <row r="246">
          <cell r="AD246">
            <v>0</v>
          </cell>
        </row>
        <row r="247">
          <cell r="AD247">
            <v>1.6666666666666666E-2</v>
          </cell>
        </row>
        <row r="248">
          <cell r="AD248">
            <v>0</v>
          </cell>
        </row>
        <row r="249">
          <cell r="AD249">
            <v>0</v>
          </cell>
        </row>
        <row r="250">
          <cell r="AD250">
            <v>1.6666666666666668E-3</v>
          </cell>
        </row>
        <row r="251">
          <cell r="AD251">
            <v>1.6666666666666668E-3</v>
          </cell>
        </row>
        <row r="252">
          <cell r="AD252">
            <v>0.01</v>
          </cell>
        </row>
        <row r="253">
          <cell r="AD253">
            <v>0</v>
          </cell>
        </row>
        <row r="254">
          <cell r="AD254">
            <v>6.6666666666666671E-3</v>
          </cell>
        </row>
        <row r="255">
          <cell r="AD255">
            <v>0</v>
          </cell>
        </row>
        <row r="256">
          <cell r="AD256">
            <v>1.6181229773462782E-3</v>
          </cell>
        </row>
        <row r="257">
          <cell r="AD257">
            <v>0</v>
          </cell>
        </row>
        <row r="258">
          <cell r="AD258">
            <v>0</v>
          </cell>
        </row>
        <row r="259">
          <cell r="AD259">
            <v>0</v>
          </cell>
        </row>
        <row r="260">
          <cell r="AD260">
            <v>0</v>
          </cell>
        </row>
        <row r="261">
          <cell r="AD261">
            <v>1.2107212057282749E-2</v>
          </cell>
        </row>
      </sheetData>
      <sheetData sheetId="4">
        <row r="5">
          <cell r="D5">
            <v>1</v>
          </cell>
          <cell r="E5">
            <v>1</v>
          </cell>
          <cell r="F5">
            <v>2</v>
          </cell>
        </row>
        <row r="6">
          <cell r="D6">
            <v>1</v>
          </cell>
          <cell r="E6">
            <v>0</v>
          </cell>
          <cell r="F6">
            <v>1</v>
          </cell>
        </row>
        <row r="7">
          <cell r="D7">
            <v>1</v>
          </cell>
          <cell r="E7">
            <v>1</v>
          </cell>
          <cell r="F7">
            <v>0</v>
          </cell>
        </row>
        <row r="8">
          <cell r="D8">
            <v>0</v>
          </cell>
          <cell r="E8">
            <v>0</v>
          </cell>
          <cell r="F8">
            <v>0</v>
          </cell>
        </row>
        <row r="9">
          <cell r="D9">
            <v>0</v>
          </cell>
          <cell r="E9">
            <v>0</v>
          </cell>
          <cell r="F9">
            <v>0</v>
          </cell>
        </row>
        <row r="10">
          <cell r="D10">
            <v>0</v>
          </cell>
          <cell r="E10">
            <v>0</v>
          </cell>
          <cell r="F10">
            <v>0</v>
          </cell>
        </row>
        <row r="11">
          <cell r="D11">
            <v>1</v>
          </cell>
          <cell r="E11">
            <v>0</v>
          </cell>
          <cell r="F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</row>
        <row r="14">
          <cell r="D14">
            <v>2</v>
          </cell>
          <cell r="E14">
            <v>4</v>
          </cell>
          <cell r="F14">
            <v>1</v>
          </cell>
        </row>
        <row r="15">
          <cell r="D15">
            <v>0</v>
          </cell>
          <cell r="E15">
            <v>0</v>
          </cell>
          <cell r="F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</row>
        <row r="21">
          <cell r="D21">
            <v>0</v>
          </cell>
          <cell r="E21">
            <v>1</v>
          </cell>
          <cell r="F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</row>
        <row r="27">
          <cell r="D27">
            <v>0</v>
          </cell>
          <cell r="E27">
            <v>0</v>
          </cell>
          <cell r="F27">
            <v>1</v>
          </cell>
        </row>
        <row r="28">
          <cell r="D28">
            <v>1</v>
          </cell>
          <cell r="E28">
            <v>0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1</v>
          </cell>
          <cell r="E30">
            <v>0</v>
          </cell>
          <cell r="F30">
            <v>0</v>
          </cell>
        </row>
        <row r="31">
          <cell r="D31">
            <v>0</v>
          </cell>
          <cell r="E31">
            <v>0</v>
          </cell>
          <cell r="F31">
            <v>1</v>
          </cell>
        </row>
        <row r="32">
          <cell r="D32">
            <v>0</v>
          </cell>
          <cell r="E32">
            <v>1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3</v>
          </cell>
          <cell r="E34">
            <v>3</v>
          </cell>
          <cell r="F34">
            <v>2</v>
          </cell>
        </row>
        <row r="35">
          <cell r="D35">
            <v>36</v>
          </cell>
          <cell r="E35">
            <v>24</v>
          </cell>
          <cell r="F35">
            <v>14</v>
          </cell>
        </row>
        <row r="36">
          <cell r="D36">
            <v>8</v>
          </cell>
          <cell r="E36">
            <v>11</v>
          </cell>
          <cell r="F36">
            <v>8</v>
          </cell>
        </row>
        <row r="37">
          <cell r="D37">
            <v>24</v>
          </cell>
          <cell r="E37">
            <v>16</v>
          </cell>
          <cell r="F37">
            <v>9</v>
          </cell>
        </row>
        <row r="38">
          <cell r="D38">
            <v>2</v>
          </cell>
          <cell r="E38">
            <v>1</v>
          </cell>
          <cell r="F38">
            <v>2</v>
          </cell>
        </row>
        <row r="39">
          <cell r="D39">
            <v>0</v>
          </cell>
          <cell r="E39">
            <v>0</v>
          </cell>
          <cell r="F39">
            <v>0</v>
          </cell>
        </row>
        <row r="40">
          <cell r="D40">
            <v>2</v>
          </cell>
          <cell r="E40">
            <v>2</v>
          </cell>
          <cell r="F40">
            <v>2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</row>
        <row r="43">
          <cell r="D43">
            <v>0</v>
          </cell>
          <cell r="E43">
            <v>2</v>
          </cell>
          <cell r="F43">
            <v>2</v>
          </cell>
        </row>
        <row r="44">
          <cell r="D44">
            <v>44</v>
          </cell>
          <cell r="E44">
            <v>37</v>
          </cell>
          <cell r="F44">
            <v>22</v>
          </cell>
        </row>
        <row r="45">
          <cell r="D45">
            <v>0</v>
          </cell>
          <cell r="E45">
            <v>1</v>
          </cell>
          <cell r="F45">
            <v>0</v>
          </cell>
        </row>
        <row r="46">
          <cell r="D46">
            <v>0</v>
          </cell>
          <cell r="E46">
            <v>2</v>
          </cell>
          <cell r="F46">
            <v>0</v>
          </cell>
        </row>
        <row r="47">
          <cell r="D47">
            <v>1</v>
          </cell>
          <cell r="E47">
            <v>6</v>
          </cell>
          <cell r="F47">
            <v>2</v>
          </cell>
        </row>
        <row r="48">
          <cell r="D48">
            <v>0</v>
          </cell>
          <cell r="E48">
            <v>0</v>
          </cell>
          <cell r="F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</row>
        <row r="54">
          <cell r="D54">
            <v>1</v>
          </cell>
          <cell r="E54">
            <v>3</v>
          </cell>
          <cell r="F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</row>
        <row r="56">
          <cell r="D56">
            <v>85</v>
          </cell>
          <cell r="E56">
            <v>28</v>
          </cell>
          <cell r="F56">
            <v>38</v>
          </cell>
        </row>
        <row r="57">
          <cell r="D57">
            <v>4</v>
          </cell>
          <cell r="E57">
            <v>4</v>
          </cell>
          <cell r="F57">
            <v>1</v>
          </cell>
        </row>
        <row r="58">
          <cell r="D58">
            <v>500</v>
          </cell>
          <cell r="E58">
            <v>465</v>
          </cell>
          <cell r="F58">
            <v>384</v>
          </cell>
        </row>
        <row r="59">
          <cell r="D59">
            <v>0</v>
          </cell>
          <cell r="E59">
            <v>0</v>
          </cell>
          <cell r="F59">
            <v>0</v>
          </cell>
        </row>
        <row r="60">
          <cell r="D60">
            <v>1</v>
          </cell>
          <cell r="E60">
            <v>0</v>
          </cell>
          <cell r="F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2">
          <cell r="D62">
            <v>2</v>
          </cell>
          <cell r="E62">
            <v>0</v>
          </cell>
          <cell r="F62">
            <v>1</v>
          </cell>
        </row>
        <row r="63">
          <cell r="D63">
            <v>0</v>
          </cell>
          <cell r="E63">
            <v>0</v>
          </cell>
          <cell r="F63">
            <v>0</v>
          </cell>
        </row>
        <row r="64">
          <cell r="D64">
            <v>3</v>
          </cell>
          <cell r="E64">
            <v>2</v>
          </cell>
          <cell r="F64">
            <v>0</v>
          </cell>
        </row>
        <row r="65">
          <cell r="D65">
            <v>3</v>
          </cell>
          <cell r="E65">
            <v>3</v>
          </cell>
          <cell r="F65">
            <v>4</v>
          </cell>
        </row>
        <row r="66">
          <cell r="D66">
            <v>9</v>
          </cell>
          <cell r="E66">
            <v>10</v>
          </cell>
          <cell r="F66">
            <v>5</v>
          </cell>
        </row>
        <row r="67">
          <cell r="D67">
            <v>4</v>
          </cell>
          <cell r="E67">
            <v>2</v>
          </cell>
          <cell r="F67">
            <v>3</v>
          </cell>
        </row>
        <row r="68">
          <cell r="D68">
            <v>0</v>
          </cell>
          <cell r="E68">
            <v>0</v>
          </cell>
          <cell r="F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</row>
        <row r="70">
          <cell r="D70">
            <v>16</v>
          </cell>
          <cell r="E70">
            <v>8</v>
          </cell>
          <cell r="F70">
            <v>11</v>
          </cell>
        </row>
        <row r="71">
          <cell r="D71">
            <v>0</v>
          </cell>
          <cell r="E71">
            <v>0</v>
          </cell>
          <cell r="F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</row>
        <row r="75">
          <cell r="D75">
            <v>0</v>
          </cell>
          <cell r="E75">
            <v>2</v>
          </cell>
          <cell r="F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</row>
        <row r="77">
          <cell r="D77">
            <v>2</v>
          </cell>
          <cell r="E77">
            <v>0</v>
          </cell>
          <cell r="F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</row>
        <row r="79">
          <cell r="D79">
            <v>4</v>
          </cell>
          <cell r="E79">
            <v>0</v>
          </cell>
          <cell r="F79">
            <v>1</v>
          </cell>
        </row>
        <row r="80">
          <cell r="D80">
            <v>0</v>
          </cell>
          <cell r="E80">
            <v>0</v>
          </cell>
          <cell r="F80">
            <v>0</v>
          </cell>
        </row>
        <row r="81">
          <cell r="D81">
            <v>0</v>
          </cell>
          <cell r="E81">
            <v>0</v>
          </cell>
          <cell r="F81">
            <v>1</v>
          </cell>
        </row>
        <row r="82">
          <cell r="D82">
            <v>0</v>
          </cell>
          <cell r="E82">
            <v>0</v>
          </cell>
          <cell r="F82">
            <v>0</v>
          </cell>
        </row>
        <row r="83">
          <cell r="D83">
            <v>0</v>
          </cell>
          <cell r="E83">
            <v>1</v>
          </cell>
          <cell r="F83">
            <v>0</v>
          </cell>
        </row>
        <row r="84">
          <cell r="D84">
            <v>1</v>
          </cell>
          <cell r="E84">
            <v>0</v>
          </cell>
          <cell r="F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</row>
        <row r="89">
          <cell r="D89">
            <v>2032</v>
          </cell>
          <cell r="E89">
            <v>2111</v>
          </cell>
          <cell r="F89">
            <v>1862</v>
          </cell>
        </row>
        <row r="90">
          <cell r="D90">
            <v>252</v>
          </cell>
          <cell r="E90">
            <v>245</v>
          </cell>
          <cell r="F90">
            <v>196</v>
          </cell>
        </row>
        <row r="91">
          <cell r="D91">
            <v>0</v>
          </cell>
          <cell r="E91">
            <v>0</v>
          </cell>
          <cell r="F91">
            <v>0</v>
          </cell>
        </row>
        <row r="92">
          <cell r="D92">
            <v>45</v>
          </cell>
          <cell r="E92">
            <v>43</v>
          </cell>
          <cell r="F92">
            <v>31</v>
          </cell>
        </row>
        <row r="93">
          <cell r="D93">
            <v>0</v>
          </cell>
          <cell r="E93">
            <v>0</v>
          </cell>
          <cell r="F93">
            <v>1</v>
          </cell>
        </row>
        <row r="94">
          <cell r="D94">
            <v>12</v>
          </cell>
          <cell r="E94">
            <v>12</v>
          </cell>
          <cell r="F94">
            <v>13</v>
          </cell>
        </row>
        <row r="95">
          <cell r="D95">
            <v>14</v>
          </cell>
          <cell r="E95">
            <v>9</v>
          </cell>
          <cell r="F95">
            <v>12</v>
          </cell>
        </row>
        <row r="96">
          <cell r="D96">
            <v>0</v>
          </cell>
          <cell r="E96">
            <v>0</v>
          </cell>
          <cell r="F96">
            <v>0</v>
          </cell>
        </row>
        <row r="97">
          <cell r="D97">
            <v>1</v>
          </cell>
          <cell r="E97">
            <v>2</v>
          </cell>
          <cell r="F97">
            <v>1</v>
          </cell>
        </row>
        <row r="98">
          <cell r="D98">
            <v>15</v>
          </cell>
          <cell r="E98">
            <v>9</v>
          </cell>
          <cell r="F98">
            <v>8</v>
          </cell>
        </row>
        <row r="99">
          <cell r="D99">
            <v>0</v>
          </cell>
          <cell r="E99">
            <v>1</v>
          </cell>
          <cell r="F99">
            <v>0</v>
          </cell>
        </row>
        <row r="100">
          <cell r="D100">
            <v>8</v>
          </cell>
          <cell r="E100">
            <v>6</v>
          </cell>
          <cell r="F100">
            <v>6</v>
          </cell>
        </row>
        <row r="101">
          <cell r="D101">
            <v>408</v>
          </cell>
          <cell r="E101">
            <v>401</v>
          </cell>
          <cell r="F101">
            <v>338</v>
          </cell>
        </row>
        <row r="102">
          <cell r="D102">
            <v>1572</v>
          </cell>
          <cell r="E102">
            <v>1598</v>
          </cell>
          <cell r="F102">
            <v>2176</v>
          </cell>
        </row>
        <row r="103">
          <cell r="D103">
            <v>14</v>
          </cell>
          <cell r="E103">
            <v>9</v>
          </cell>
          <cell r="F103">
            <v>10</v>
          </cell>
        </row>
        <row r="104">
          <cell r="D104">
            <v>6</v>
          </cell>
          <cell r="E104">
            <v>6</v>
          </cell>
          <cell r="F104">
            <v>2</v>
          </cell>
        </row>
        <row r="105">
          <cell r="D105">
            <v>19</v>
          </cell>
          <cell r="E105">
            <v>27</v>
          </cell>
          <cell r="F105">
            <v>18</v>
          </cell>
        </row>
        <row r="106">
          <cell r="D106">
            <v>32</v>
          </cell>
          <cell r="E106">
            <v>37</v>
          </cell>
          <cell r="F106">
            <v>29</v>
          </cell>
        </row>
        <row r="107">
          <cell r="D107">
            <v>82</v>
          </cell>
          <cell r="E107">
            <v>76</v>
          </cell>
          <cell r="F107">
            <v>60</v>
          </cell>
        </row>
        <row r="108">
          <cell r="D108">
            <v>37</v>
          </cell>
          <cell r="E108">
            <v>37</v>
          </cell>
          <cell r="F108">
            <v>40</v>
          </cell>
        </row>
        <row r="109">
          <cell r="D109">
            <v>107</v>
          </cell>
          <cell r="E109">
            <v>104</v>
          </cell>
          <cell r="F109">
            <v>88</v>
          </cell>
        </row>
        <row r="110">
          <cell r="D110">
            <v>20</v>
          </cell>
          <cell r="E110">
            <v>21</v>
          </cell>
          <cell r="F110">
            <v>16</v>
          </cell>
        </row>
        <row r="111">
          <cell r="D111">
            <v>10</v>
          </cell>
          <cell r="E111">
            <v>9</v>
          </cell>
          <cell r="F111">
            <v>6</v>
          </cell>
        </row>
        <row r="112">
          <cell r="D112">
            <v>15</v>
          </cell>
          <cell r="E112">
            <v>12</v>
          </cell>
          <cell r="F112">
            <v>5</v>
          </cell>
        </row>
        <row r="113">
          <cell r="D113">
            <v>42</v>
          </cell>
          <cell r="E113">
            <v>66</v>
          </cell>
          <cell r="F113">
            <v>37</v>
          </cell>
        </row>
        <row r="114">
          <cell r="D114">
            <v>81</v>
          </cell>
          <cell r="E114">
            <v>100</v>
          </cell>
          <cell r="F114">
            <v>62</v>
          </cell>
        </row>
        <row r="115">
          <cell r="D115">
            <v>24</v>
          </cell>
          <cell r="E115">
            <v>25</v>
          </cell>
          <cell r="F115">
            <v>15</v>
          </cell>
        </row>
        <row r="116">
          <cell r="D116">
            <v>73</v>
          </cell>
          <cell r="E116">
            <v>62</v>
          </cell>
          <cell r="F116">
            <v>40</v>
          </cell>
        </row>
        <row r="117">
          <cell r="D117">
            <v>35</v>
          </cell>
          <cell r="E117">
            <v>30</v>
          </cell>
          <cell r="F117">
            <v>29</v>
          </cell>
        </row>
        <row r="118">
          <cell r="D118">
            <v>14</v>
          </cell>
          <cell r="E118">
            <v>7</v>
          </cell>
          <cell r="F118">
            <v>2</v>
          </cell>
        </row>
        <row r="119">
          <cell r="D119">
            <v>0</v>
          </cell>
          <cell r="E119">
            <v>0</v>
          </cell>
          <cell r="F119">
            <v>0</v>
          </cell>
        </row>
        <row r="120">
          <cell r="D120">
            <v>12</v>
          </cell>
          <cell r="E120">
            <v>12</v>
          </cell>
          <cell r="F120">
            <v>11</v>
          </cell>
        </row>
        <row r="121">
          <cell r="D121">
            <v>16</v>
          </cell>
          <cell r="E121">
            <v>19</v>
          </cell>
          <cell r="F121">
            <v>23</v>
          </cell>
        </row>
        <row r="122">
          <cell r="D122">
            <v>7</v>
          </cell>
          <cell r="E122">
            <v>6</v>
          </cell>
          <cell r="F122">
            <v>3</v>
          </cell>
        </row>
        <row r="123">
          <cell r="D123">
            <v>1</v>
          </cell>
          <cell r="E123">
            <v>2</v>
          </cell>
          <cell r="F123">
            <v>4</v>
          </cell>
        </row>
        <row r="124">
          <cell r="D124">
            <v>13</v>
          </cell>
          <cell r="E124">
            <v>14</v>
          </cell>
          <cell r="F124">
            <v>4</v>
          </cell>
        </row>
        <row r="125">
          <cell r="D125">
            <v>24</v>
          </cell>
          <cell r="E125">
            <v>24</v>
          </cell>
          <cell r="F125">
            <v>18</v>
          </cell>
        </row>
        <row r="126">
          <cell r="D126">
            <v>2</v>
          </cell>
          <cell r="E126">
            <v>2</v>
          </cell>
          <cell r="F126">
            <v>7</v>
          </cell>
        </row>
        <row r="127">
          <cell r="D127">
            <v>49</v>
          </cell>
          <cell r="E127">
            <v>43</v>
          </cell>
          <cell r="F127">
            <v>25</v>
          </cell>
        </row>
        <row r="128">
          <cell r="D128">
            <v>1</v>
          </cell>
          <cell r="E128">
            <v>0</v>
          </cell>
          <cell r="F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</row>
        <row r="130">
          <cell r="D130">
            <v>6</v>
          </cell>
          <cell r="E130">
            <v>13</v>
          </cell>
          <cell r="F130">
            <v>3</v>
          </cell>
        </row>
        <row r="131">
          <cell r="D131">
            <v>3</v>
          </cell>
          <cell r="E131">
            <v>2</v>
          </cell>
          <cell r="F131">
            <v>1</v>
          </cell>
        </row>
        <row r="132">
          <cell r="D132">
            <v>3</v>
          </cell>
          <cell r="E132">
            <v>5</v>
          </cell>
          <cell r="F132">
            <v>0</v>
          </cell>
        </row>
        <row r="133">
          <cell r="D133">
            <v>3</v>
          </cell>
          <cell r="E133">
            <v>2</v>
          </cell>
          <cell r="F133">
            <v>0</v>
          </cell>
        </row>
        <row r="134">
          <cell r="D134">
            <v>102</v>
          </cell>
          <cell r="E134">
            <v>111</v>
          </cell>
          <cell r="F134">
            <v>89</v>
          </cell>
        </row>
        <row r="135">
          <cell r="D135">
            <v>0</v>
          </cell>
          <cell r="E135">
            <v>2</v>
          </cell>
          <cell r="F135">
            <v>5</v>
          </cell>
        </row>
        <row r="136">
          <cell r="D136">
            <v>8</v>
          </cell>
          <cell r="E136">
            <v>7</v>
          </cell>
          <cell r="F136">
            <v>2</v>
          </cell>
        </row>
        <row r="137">
          <cell r="D137">
            <v>0</v>
          </cell>
          <cell r="E137">
            <v>0</v>
          </cell>
          <cell r="F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</row>
        <row r="146">
          <cell r="D146">
            <v>11</v>
          </cell>
          <cell r="E146">
            <v>16</v>
          </cell>
          <cell r="F146">
            <v>6</v>
          </cell>
        </row>
        <row r="147">
          <cell r="D147">
            <v>0</v>
          </cell>
          <cell r="E147">
            <v>0</v>
          </cell>
          <cell r="F147">
            <v>2</v>
          </cell>
        </row>
        <row r="148">
          <cell r="D148">
            <v>1</v>
          </cell>
          <cell r="E148">
            <v>0</v>
          </cell>
          <cell r="F148">
            <v>1</v>
          </cell>
        </row>
        <row r="149">
          <cell r="D149">
            <v>1</v>
          </cell>
          <cell r="E149">
            <v>1</v>
          </cell>
          <cell r="F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</row>
        <row r="151">
          <cell r="D151">
            <v>1</v>
          </cell>
          <cell r="E151">
            <v>2</v>
          </cell>
          <cell r="F151">
            <v>0</v>
          </cell>
        </row>
        <row r="152">
          <cell r="D152">
            <v>1</v>
          </cell>
          <cell r="E152">
            <v>0</v>
          </cell>
          <cell r="F152">
            <v>1</v>
          </cell>
        </row>
        <row r="153">
          <cell r="D153">
            <v>4</v>
          </cell>
          <cell r="E153">
            <v>3</v>
          </cell>
          <cell r="F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</row>
        <row r="157">
          <cell r="D157">
            <v>2</v>
          </cell>
          <cell r="E157">
            <v>0</v>
          </cell>
          <cell r="F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</row>
        <row r="162">
          <cell r="D162">
            <v>5</v>
          </cell>
          <cell r="E162">
            <v>6</v>
          </cell>
          <cell r="F162">
            <v>4</v>
          </cell>
        </row>
        <row r="163">
          <cell r="D163">
            <v>0</v>
          </cell>
          <cell r="E163">
            <v>0</v>
          </cell>
          <cell r="F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</row>
        <row r="168">
          <cell r="D168">
            <v>1</v>
          </cell>
          <cell r="E168">
            <v>1</v>
          </cell>
          <cell r="F168">
            <v>0</v>
          </cell>
        </row>
        <row r="169">
          <cell r="D169">
            <v>7</v>
          </cell>
          <cell r="E169">
            <v>6</v>
          </cell>
          <cell r="F169">
            <v>12</v>
          </cell>
        </row>
        <row r="170">
          <cell r="D170">
            <v>0</v>
          </cell>
          <cell r="E170">
            <v>0</v>
          </cell>
          <cell r="F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</row>
        <row r="175">
          <cell r="D175">
            <v>1</v>
          </cell>
          <cell r="E175">
            <v>0</v>
          </cell>
          <cell r="F175">
            <v>0</v>
          </cell>
        </row>
        <row r="176">
          <cell r="D176">
            <v>0</v>
          </cell>
          <cell r="E176">
            <v>1</v>
          </cell>
          <cell r="F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</row>
        <row r="178">
          <cell r="D178">
            <v>0</v>
          </cell>
          <cell r="E178">
            <v>2</v>
          </cell>
          <cell r="F178">
            <v>0</v>
          </cell>
        </row>
        <row r="179">
          <cell r="D179">
            <v>0</v>
          </cell>
          <cell r="E179">
            <v>1</v>
          </cell>
          <cell r="F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</row>
        <row r="181">
          <cell r="D181">
            <v>1</v>
          </cell>
          <cell r="E181">
            <v>0</v>
          </cell>
          <cell r="F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</row>
        <row r="183">
          <cell r="D183">
            <v>3</v>
          </cell>
          <cell r="E183">
            <v>13</v>
          </cell>
          <cell r="F183">
            <v>6</v>
          </cell>
        </row>
        <row r="184">
          <cell r="D184">
            <v>0</v>
          </cell>
          <cell r="E184">
            <v>0</v>
          </cell>
          <cell r="F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</row>
        <row r="187">
          <cell r="D187">
            <v>1</v>
          </cell>
          <cell r="E187">
            <v>1</v>
          </cell>
          <cell r="F187">
            <v>2</v>
          </cell>
        </row>
        <row r="188">
          <cell r="D188">
            <v>0</v>
          </cell>
          <cell r="E188">
            <v>0</v>
          </cell>
          <cell r="F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</row>
        <row r="194">
          <cell r="D194">
            <v>0</v>
          </cell>
          <cell r="E194">
            <v>1</v>
          </cell>
          <cell r="F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</row>
        <row r="198">
          <cell r="D198">
            <v>0</v>
          </cell>
          <cell r="E198">
            <v>1</v>
          </cell>
          <cell r="F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</row>
        <row r="201">
          <cell r="D201">
            <v>0</v>
          </cell>
          <cell r="E201">
            <v>1</v>
          </cell>
          <cell r="F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</row>
        <row r="206">
          <cell r="D206">
            <v>0</v>
          </cell>
          <cell r="E206">
            <v>1</v>
          </cell>
          <cell r="F206">
            <v>2</v>
          </cell>
        </row>
        <row r="207">
          <cell r="D207">
            <v>1</v>
          </cell>
          <cell r="E207">
            <v>1</v>
          </cell>
          <cell r="F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</row>
        <row r="209">
          <cell r="D209">
            <v>3</v>
          </cell>
          <cell r="E209">
            <v>5</v>
          </cell>
          <cell r="F209">
            <v>1</v>
          </cell>
        </row>
        <row r="210">
          <cell r="D210">
            <v>0</v>
          </cell>
          <cell r="E210">
            <v>0</v>
          </cell>
          <cell r="F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</row>
        <row r="213">
          <cell r="D213">
            <v>0</v>
          </cell>
          <cell r="E213">
            <v>1</v>
          </cell>
          <cell r="F213">
            <v>1</v>
          </cell>
        </row>
        <row r="214">
          <cell r="D214">
            <v>1</v>
          </cell>
          <cell r="E214">
            <v>0</v>
          </cell>
          <cell r="F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</row>
        <row r="217">
          <cell r="D217">
            <v>1</v>
          </cell>
          <cell r="E217">
            <v>0</v>
          </cell>
          <cell r="F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</row>
        <row r="223">
          <cell r="D223">
            <v>4</v>
          </cell>
          <cell r="E223">
            <v>2</v>
          </cell>
          <cell r="F223">
            <v>2</v>
          </cell>
        </row>
        <row r="224">
          <cell r="D224">
            <v>0</v>
          </cell>
          <cell r="E224">
            <v>0</v>
          </cell>
          <cell r="F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</row>
        <row r="227">
          <cell r="D227">
            <v>0</v>
          </cell>
          <cell r="E227">
            <v>0</v>
          </cell>
          <cell r="F227">
            <v>1</v>
          </cell>
        </row>
        <row r="228">
          <cell r="D228">
            <v>0</v>
          </cell>
          <cell r="E228">
            <v>0</v>
          </cell>
          <cell r="F228">
            <v>0</v>
          </cell>
        </row>
        <row r="229">
          <cell r="D229">
            <v>0</v>
          </cell>
          <cell r="E229">
            <v>2</v>
          </cell>
          <cell r="F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</row>
        <row r="231">
          <cell r="D231">
            <v>1</v>
          </cell>
          <cell r="E231">
            <v>0</v>
          </cell>
          <cell r="F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</row>
        <row r="233">
          <cell r="D233">
            <v>1</v>
          </cell>
          <cell r="E233">
            <v>0</v>
          </cell>
          <cell r="F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</row>
        <row r="235">
          <cell r="D235">
            <v>0</v>
          </cell>
          <cell r="E235">
            <v>0</v>
          </cell>
          <cell r="F235">
            <v>1</v>
          </cell>
        </row>
        <row r="236">
          <cell r="D236">
            <v>1</v>
          </cell>
          <cell r="E236">
            <v>5</v>
          </cell>
          <cell r="F236">
            <v>2</v>
          </cell>
        </row>
        <row r="237">
          <cell r="D237">
            <v>0</v>
          </cell>
          <cell r="E237">
            <v>0</v>
          </cell>
          <cell r="F237">
            <v>1</v>
          </cell>
        </row>
        <row r="238">
          <cell r="D238">
            <v>3</v>
          </cell>
          <cell r="E238">
            <v>1</v>
          </cell>
          <cell r="F238">
            <v>1</v>
          </cell>
        </row>
        <row r="239">
          <cell r="D239">
            <v>1</v>
          </cell>
          <cell r="E239">
            <v>1</v>
          </cell>
          <cell r="F239">
            <v>0</v>
          </cell>
        </row>
        <row r="240">
          <cell r="D240">
            <v>5</v>
          </cell>
          <cell r="E240">
            <v>8</v>
          </cell>
          <cell r="F240">
            <v>3</v>
          </cell>
        </row>
        <row r="241">
          <cell r="D241">
            <v>0</v>
          </cell>
          <cell r="E241">
            <v>0</v>
          </cell>
          <cell r="F241">
            <v>0</v>
          </cell>
        </row>
        <row r="242">
          <cell r="D242">
            <v>0</v>
          </cell>
          <cell r="E242">
            <v>1</v>
          </cell>
          <cell r="F242">
            <v>0</v>
          </cell>
        </row>
        <row r="243">
          <cell r="D243">
            <v>9</v>
          </cell>
          <cell r="E243">
            <v>6</v>
          </cell>
          <cell r="F243">
            <v>2</v>
          </cell>
        </row>
        <row r="244">
          <cell r="D244">
            <v>0</v>
          </cell>
          <cell r="E244">
            <v>0</v>
          </cell>
          <cell r="F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</row>
        <row r="247">
          <cell r="D247">
            <v>2</v>
          </cell>
          <cell r="E247">
            <v>1</v>
          </cell>
          <cell r="F247">
            <v>2</v>
          </cell>
        </row>
        <row r="248">
          <cell r="D248">
            <v>0</v>
          </cell>
          <cell r="E248">
            <v>0</v>
          </cell>
          <cell r="F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</row>
        <row r="250">
          <cell r="D250">
            <v>1</v>
          </cell>
          <cell r="E250">
            <v>0</v>
          </cell>
          <cell r="F250">
            <v>0</v>
          </cell>
        </row>
        <row r="251">
          <cell r="D251">
            <v>1</v>
          </cell>
          <cell r="E251">
            <v>0</v>
          </cell>
          <cell r="F251">
            <v>0</v>
          </cell>
        </row>
        <row r="252">
          <cell r="D252">
            <v>1</v>
          </cell>
          <cell r="E252">
            <v>1</v>
          </cell>
          <cell r="F252">
            <v>1</v>
          </cell>
        </row>
        <row r="253">
          <cell r="D253">
            <v>0</v>
          </cell>
          <cell r="E253">
            <v>0</v>
          </cell>
          <cell r="F253">
            <v>0</v>
          </cell>
        </row>
        <row r="254">
          <cell r="D254">
            <v>0</v>
          </cell>
          <cell r="E254">
            <v>2</v>
          </cell>
          <cell r="F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</row>
        <row r="256">
          <cell r="D256">
            <v>1</v>
          </cell>
          <cell r="E256">
            <v>0</v>
          </cell>
          <cell r="F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0"/>
  <sheetViews>
    <sheetView tabSelected="1" workbookViewId="0">
      <pane xSplit="2" ySplit="3" topLeftCell="C148" activePane="bottomRight" state="frozen"/>
      <selection activeCell="T274" sqref="T274"/>
      <selection pane="topRight" activeCell="T274" sqref="T274"/>
      <selection pane="bottomLeft" activeCell="T274" sqref="T274"/>
      <selection pane="bottomRight" activeCell="N263" sqref="N263"/>
    </sheetView>
  </sheetViews>
  <sheetFormatPr defaultRowHeight="12.75" outlineLevelRow="1" x14ac:dyDescent="0.2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  <col min="12" max="12" width="14.42578125" bestFit="1" customWidth="1"/>
    <col min="13" max="13" width="10.7109375" bestFit="1" customWidth="1"/>
    <col min="14" max="14" width="13.42578125" bestFit="1" customWidth="1"/>
    <col min="15" max="15" width="14.42578125" style="70" bestFit="1" customWidth="1"/>
    <col min="17" max="17" width="13.85546875" bestFit="1" customWidth="1"/>
    <col min="19" max="19" width="11.7109375" bestFit="1" customWidth="1"/>
  </cols>
  <sheetData>
    <row r="1" spans="1:17" x14ac:dyDescent="0.2">
      <c r="D1" s="1" t="s">
        <v>0</v>
      </c>
      <c r="F1" s="1"/>
      <c r="H1" s="1" t="s">
        <v>563</v>
      </c>
      <c r="J1" s="1"/>
    </row>
    <row r="2" spans="1:17" x14ac:dyDescent="0.2">
      <c r="A2" s="19" t="s">
        <v>455</v>
      </c>
      <c r="B2" s="19"/>
      <c r="D2" s="1" t="s">
        <v>3</v>
      </c>
      <c r="F2" s="1" t="s">
        <v>3</v>
      </c>
      <c r="H2" s="1" t="s">
        <v>564</v>
      </c>
      <c r="J2" s="1" t="s">
        <v>554</v>
      </c>
    </row>
    <row r="3" spans="1:17" x14ac:dyDescent="0.2">
      <c r="A3" s="11" t="s">
        <v>453</v>
      </c>
      <c r="B3" s="11" t="s">
        <v>454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7" x14ac:dyDescent="0.2">
      <c r="D4" s="4"/>
      <c r="F4" s="5"/>
    </row>
    <row r="5" spans="1:17" x14ac:dyDescent="0.2">
      <c r="A5" s="43" t="s">
        <v>7</v>
      </c>
      <c r="B5" s="43" t="s">
        <v>510</v>
      </c>
      <c r="D5" s="3">
        <f>+assessment!H5</f>
        <v>8.269274143874087E-4</v>
      </c>
      <c r="F5" s="16">
        <f>+assessment!J5</f>
        <v>36944.811657545608</v>
      </c>
      <c r="H5" s="31">
        <v>-32843.040000000001</v>
      </c>
      <c r="J5" s="16">
        <f t="shared" ref="J5:J29" si="0">SUM(F5:H5)</f>
        <v>4101.771657545607</v>
      </c>
      <c r="K5" s="16"/>
      <c r="L5" s="73"/>
      <c r="M5" s="70"/>
      <c r="N5" s="16"/>
      <c r="Q5" s="70"/>
    </row>
    <row r="6" spans="1:17" x14ac:dyDescent="0.2">
      <c r="A6" s="43" t="s">
        <v>8</v>
      </c>
      <c r="B6" s="43" t="s">
        <v>511</v>
      </c>
      <c r="D6" s="3">
        <f>+assessment!H6</f>
        <v>9.7668561798139276E-4</v>
      </c>
      <c r="F6" s="16">
        <f>+assessment!J6</f>
        <v>43635.590714678241</v>
      </c>
      <c r="H6" s="31">
        <v>-38790.980000000003</v>
      </c>
      <c r="J6" s="16">
        <f t="shared" si="0"/>
        <v>4844.6107146782379</v>
      </c>
      <c r="K6" s="16"/>
      <c r="L6" s="73"/>
      <c r="M6" s="70"/>
      <c r="N6" s="16"/>
      <c r="Q6" s="70"/>
    </row>
    <row r="7" spans="1:17" x14ac:dyDescent="0.2">
      <c r="A7" s="43" t="s">
        <v>9</v>
      </c>
      <c r="B7" s="43" t="s">
        <v>10</v>
      </c>
      <c r="D7" s="3">
        <f>+assessment!H7</f>
        <v>8.2396012713718218E-4</v>
      </c>
      <c r="F7" s="16">
        <f>+assessment!J7</f>
        <v>36812.241535082481</v>
      </c>
      <c r="H7" s="31">
        <v>-32725.19</v>
      </c>
      <c r="J7" s="16">
        <f t="shared" si="0"/>
        <v>4087.0515350824826</v>
      </c>
      <c r="K7" s="16"/>
      <c r="L7" s="74"/>
      <c r="M7" s="70"/>
      <c r="N7" s="16"/>
      <c r="Q7" s="70"/>
    </row>
    <row r="8" spans="1:17" x14ac:dyDescent="0.2">
      <c r="A8" s="43" t="s">
        <v>11</v>
      </c>
      <c r="B8" s="43" t="s">
        <v>12</v>
      </c>
      <c r="D8" s="3">
        <f>+assessment!H8</f>
        <v>2.1935659433725587E-4</v>
      </c>
      <c r="F8" s="16">
        <f>+assessment!J8</f>
        <v>9800.2411368041248</v>
      </c>
      <c r="H8" s="31">
        <v>-8712.18</v>
      </c>
      <c r="J8" s="16">
        <f t="shared" si="0"/>
        <v>1088.0611368041245</v>
      </c>
      <c r="K8" s="16"/>
      <c r="L8" s="73"/>
      <c r="M8" s="70"/>
      <c r="N8" s="16"/>
      <c r="Q8" s="70"/>
    </row>
    <row r="9" spans="1:17" x14ac:dyDescent="0.2">
      <c r="A9" s="43" t="s">
        <v>13</v>
      </c>
      <c r="B9" s="43" t="s">
        <v>14</v>
      </c>
      <c r="D9" s="3">
        <f>+assessment!H9</f>
        <v>3.0221422949156578E-5</v>
      </c>
      <c r="F9" s="16">
        <f>+assessment!J9</f>
        <v>1350.2089294097748</v>
      </c>
      <c r="H9" s="31">
        <v>-1200.3</v>
      </c>
      <c r="J9" s="16">
        <f t="shared" si="0"/>
        <v>149.90892940977483</v>
      </c>
      <c r="K9" s="16"/>
      <c r="L9" s="73"/>
      <c r="M9" s="70"/>
      <c r="N9" s="16"/>
      <c r="Q9" s="70"/>
    </row>
    <row r="10" spans="1:17" x14ac:dyDescent="0.2">
      <c r="A10" s="43" t="s">
        <v>15</v>
      </c>
      <c r="B10" s="43" t="s">
        <v>16</v>
      </c>
      <c r="D10" s="3">
        <f>+assessment!H10</f>
        <v>4.4312266763345604E-5</v>
      </c>
      <c r="F10" s="16">
        <f>+assessment!J10</f>
        <v>1979.7485501233482</v>
      </c>
      <c r="H10" s="31">
        <v>-1759.95</v>
      </c>
      <c r="J10" s="16">
        <f t="shared" si="0"/>
        <v>219.79855012334815</v>
      </c>
      <c r="K10" s="16"/>
      <c r="L10" s="73"/>
      <c r="M10" s="70"/>
      <c r="N10" s="16"/>
      <c r="Q10" s="70"/>
    </row>
    <row r="11" spans="1:17" x14ac:dyDescent="0.2">
      <c r="A11" s="43" t="s">
        <v>17</v>
      </c>
      <c r="B11" s="43" t="s">
        <v>18</v>
      </c>
      <c r="D11" s="3">
        <f>+assessment!H11</f>
        <v>1.744712975840747E-4</v>
      </c>
      <c r="F11" s="16">
        <f>+assessment!J11</f>
        <v>7794.8912041648955</v>
      </c>
      <c r="H11" s="31">
        <v>-6929.47</v>
      </c>
      <c r="J11" s="16">
        <f t="shared" si="0"/>
        <v>865.42120416489524</v>
      </c>
      <c r="K11" s="16"/>
      <c r="L11" s="73"/>
      <c r="M11" s="70"/>
      <c r="N11" s="16"/>
      <c r="Q11" s="70"/>
    </row>
    <row r="12" spans="1:17" x14ac:dyDescent="0.2">
      <c r="A12" s="43" t="s">
        <v>19</v>
      </c>
      <c r="B12" s="43" t="s">
        <v>20</v>
      </c>
      <c r="D12" s="3">
        <f>+assessment!H12</f>
        <v>2.7410098611682009E-5</v>
      </c>
      <c r="F12" s="16">
        <f>+assessment!J12</f>
        <v>1224.6067951121533</v>
      </c>
      <c r="H12" s="31">
        <v>-1088.6500000000001</v>
      </c>
      <c r="J12" s="16">
        <f t="shared" si="0"/>
        <v>135.95679511215326</v>
      </c>
      <c r="K12" s="16"/>
      <c r="L12" s="73"/>
      <c r="M12" s="70"/>
      <c r="N12" s="16"/>
      <c r="Q12" s="70"/>
    </row>
    <row r="13" spans="1:17" x14ac:dyDescent="0.2">
      <c r="A13" s="43" t="s">
        <v>21</v>
      </c>
      <c r="B13" s="43" t="s">
        <v>22</v>
      </c>
      <c r="D13" s="3">
        <f>+assessment!H13</f>
        <v>1.2475048848430712E-4</v>
      </c>
      <c r="F13" s="16">
        <f>+assessment!J13</f>
        <v>5573.5040597895995</v>
      </c>
      <c r="H13" s="31">
        <v>-4954.71</v>
      </c>
      <c r="J13" s="16">
        <f t="shared" si="0"/>
        <v>618.79405978959949</v>
      </c>
      <c r="K13" s="16"/>
      <c r="L13" s="73"/>
      <c r="M13" s="70"/>
      <c r="N13" s="16"/>
      <c r="Q13" s="70"/>
    </row>
    <row r="14" spans="1:17" x14ac:dyDescent="0.2">
      <c r="A14" s="43" t="s">
        <v>23</v>
      </c>
      <c r="B14" s="43" t="s">
        <v>24</v>
      </c>
      <c r="D14" s="3">
        <f>+assessment!H14</f>
        <v>8.5124449382443612E-4</v>
      </c>
      <c r="F14" s="16">
        <f>+assessment!J14</f>
        <v>38031.230978312815</v>
      </c>
      <c r="H14" s="31">
        <v>-33808.839999999997</v>
      </c>
      <c r="J14" s="16">
        <f t="shared" si="0"/>
        <v>4222.3909783128183</v>
      </c>
      <c r="K14" s="16"/>
      <c r="L14" s="73"/>
      <c r="M14" s="70"/>
      <c r="N14" s="16"/>
      <c r="Q14" s="70"/>
    </row>
    <row r="15" spans="1:17" x14ac:dyDescent="0.2">
      <c r="A15" s="43" t="s">
        <v>25</v>
      </c>
      <c r="B15" s="43" t="s">
        <v>26</v>
      </c>
      <c r="D15" s="3">
        <f>+assessment!H15</f>
        <v>7.6463503193831478E-6</v>
      </c>
      <c r="F15" s="16">
        <f>+assessment!J15</f>
        <v>341.61761661571722</v>
      </c>
      <c r="H15" s="31">
        <v>-303.69</v>
      </c>
      <c r="J15" s="16">
        <f t="shared" si="0"/>
        <v>37.927616615717227</v>
      </c>
      <c r="K15" s="16"/>
      <c r="L15" s="73"/>
      <c r="M15" s="70"/>
      <c r="N15" s="16"/>
      <c r="Q15" s="70"/>
    </row>
    <row r="16" spans="1:17" x14ac:dyDescent="0.2">
      <c r="A16" s="43" t="s">
        <v>543</v>
      </c>
      <c r="B16" s="43" t="s">
        <v>566</v>
      </c>
      <c r="D16" s="3">
        <f>+assessment!H16</f>
        <v>2.6688108757284434E-5</v>
      </c>
      <c r="F16" s="16">
        <f>+assessment!J16</f>
        <v>1192.3503011015671</v>
      </c>
      <c r="H16" s="31">
        <v>-1059.97</v>
      </c>
      <c r="J16" s="16">
        <f>SUM(F16:H16)</f>
        <v>132.38030110156706</v>
      </c>
      <c r="K16" s="16"/>
      <c r="L16" s="73"/>
      <c r="M16" s="70"/>
      <c r="N16" s="16"/>
      <c r="Q16" s="70"/>
    </row>
    <row r="17" spans="1:17" x14ac:dyDescent="0.2">
      <c r="A17" s="43" t="s">
        <v>27</v>
      </c>
      <c r="B17" s="43" t="s">
        <v>512</v>
      </c>
      <c r="D17" s="3">
        <f>+assessment!H17</f>
        <v>8.2239277219817506E-5</v>
      </c>
      <c r="F17" s="16">
        <f>+assessment!J17</f>
        <v>3674.2216485707336</v>
      </c>
      <c r="H17" s="31">
        <v>-3266.29</v>
      </c>
      <c r="J17" s="16">
        <f>SUM(F17:H17)</f>
        <v>407.93164857073361</v>
      </c>
      <c r="K17" s="16"/>
      <c r="L17" s="73"/>
      <c r="M17" s="70"/>
      <c r="N17" s="16"/>
      <c r="Q17" s="70"/>
    </row>
    <row r="18" spans="1:17" x14ac:dyDescent="0.2">
      <c r="A18" s="43" t="s">
        <v>28</v>
      </c>
      <c r="B18" s="43" t="s">
        <v>513</v>
      </c>
      <c r="D18" s="3">
        <f>+assessment!H18</f>
        <v>6.7854196039584635E-5</v>
      </c>
      <c r="F18" s="16">
        <f>+assessment!J18</f>
        <v>3031.5363225848841</v>
      </c>
      <c r="H18" s="31">
        <v>-2694.96</v>
      </c>
      <c r="J18" s="16">
        <f t="shared" si="0"/>
        <v>336.57632258488411</v>
      </c>
      <c r="K18" s="16"/>
      <c r="L18" s="73"/>
      <c r="M18" s="70"/>
      <c r="N18" s="16"/>
      <c r="Q18" s="70"/>
    </row>
    <row r="19" spans="1:17" x14ac:dyDescent="0.2">
      <c r="A19" s="43" t="s">
        <v>29</v>
      </c>
      <c r="B19" s="43" t="s">
        <v>514</v>
      </c>
      <c r="D19" s="3">
        <f>+assessment!H19</f>
        <v>5.9153865415460561E-5</v>
      </c>
      <c r="F19" s="16">
        <f>+assessment!J19</f>
        <v>2642.8298041236981</v>
      </c>
      <c r="H19" s="31">
        <v>-2349.41</v>
      </c>
      <c r="J19" s="16">
        <f t="shared" si="0"/>
        <v>293.41980412369821</v>
      </c>
      <c r="K19" s="16"/>
      <c r="L19" s="73"/>
      <c r="M19" s="70"/>
      <c r="N19" s="16"/>
      <c r="Q19" s="70"/>
    </row>
    <row r="20" spans="1:17" x14ac:dyDescent="0.2">
      <c r="A20" s="43" t="s">
        <v>30</v>
      </c>
      <c r="B20" s="43" t="s">
        <v>515</v>
      </c>
      <c r="D20" s="3">
        <f>+assessment!H20</f>
        <v>6.3651843236951962E-5</v>
      </c>
      <c r="F20" s="16">
        <f>+assessment!J20</f>
        <v>2843.7869142201407</v>
      </c>
      <c r="H20" s="31">
        <v>-2528.06</v>
      </c>
      <c r="J20" s="16">
        <f t="shared" si="0"/>
        <v>315.72691422014077</v>
      </c>
      <c r="K20" s="16"/>
      <c r="L20" s="73"/>
      <c r="M20" s="70"/>
      <c r="N20" s="16"/>
      <c r="Q20" s="70"/>
    </row>
    <row r="21" spans="1:17" x14ac:dyDescent="0.2">
      <c r="A21" s="43" t="s">
        <v>31</v>
      </c>
      <c r="B21" s="43" t="s">
        <v>516</v>
      </c>
      <c r="D21" s="3">
        <f>+assessment!H21</f>
        <v>1.3718738884434579E-4</v>
      </c>
      <c r="F21" s="16">
        <f>+assessment!J21</f>
        <v>6129.1500976533625</v>
      </c>
      <c r="H21" s="31">
        <v>-5448.67</v>
      </c>
      <c r="J21" s="16">
        <f t="shared" si="0"/>
        <v>680.48009765336246</v>
      </c>
      <c r="K21" s="16"/>
      <c r="L21" s="73"/>
      <c r="M21" s="70"/>
      <c r="N21" s="16"/>
      <c r="Q21" s="70"/>
    </row>
    <row r="22" spans="1:17" x14ac:dyDescent="0.2">
      <c r="A22" s="43" t="s">
        <v>32</v>
      </c>
      <c r="B22" s="43" t="s">
        <v>517</v>
      </c>
      <c r="D22" s="3">
        <f>+assessment!H22</f>
        <v>2.9816380590038533E-5</v>
      </c>
      <c r="F22" s="16">
        <f>+assessment!J22</f>
        <v>1332.1127659369147</v>
      </c>
      <c r="H22" s="31">
        <v>-1184.22</v>
      </c>
      <c r="J22" s="16">
        <f t="shared" si="0"/>
        <v>147.89276593691466</v>
      </c>
      <c r="K22" s="16"/>
      <c r="L22" s="73"/>
      <c r="M22" s="70"/>
      <c r="N22" s="16"/>
      <c r="Q22" s="70"/>
    </row>
    <row r="23" spans="1:17" x14ac:dyDescent="0.2">
      <c r="A23" s="43" t="s">
        <v>33</v>
      </c>
      <c r="B23" s="43" t="s">
        <v>518</v>
      </c>
      <c r="D23" s="3">
        <f>+assessment!H23</f>
        <v>3.5605126358094569E-5</v>
      </c>
      <c r="F23" s="16">
        <f>+assessment!J23</f>
        <v>1590.7377896249682</v>
      </c>
      <c r="H23" s="31">
        <v>-1414.13</v>
      </c>
      <c r="J23" s="16">
        <f t="shared" si="0"/>
        <v>176.60778962496806</v>
      </c>
      <c r="K23" s="16"/>
      <c r="L23" s="73"/>
      <c r="M23" s="70"/>
      <c r="N23" s="16"/>
      <c r="Q23" s="70"/>
    </row>
    <row r="24" spans="1:17" x14ac:dyDescent="0.2">
      <c r="A24" s="43" t="s">
        <v>34</v>
      </c>
      <c r="B24" s="43" t="s">
        <v>519</v>
      </c>
      <c r="D24" s="3">
        <f>+assessment!H24</f>
        <v>2.892844065282636E-5</v>
      </c>
      <c r="F24" s="16">
        <f>+assessment!J24</f>
        <v>1292.4420848435584</v>
      </c>
      <c r="H24" s="31">
        <v>-1148.95</v>
      </c>
      <c r="J24" s="16">
        <f t="shared" si="0"/>
        <v>143.49208484355836</v>
      </c>
      <c r="K24" s="16"/>
      <c r="L24" s="73"/>
      <c r="M24" s="70"/>
      <c r="N24" s="16"/>
      <c r="Q24" s="70"/>
    </row>
    <row r="25" spans="1:17" x14ac:dyDescent="0.2">
      <c r="A25" s="43" t="s">
        <v>35</v>
      </c>
      <c r="B25" s="43" t="s">
        <v>520</v>
      </c>
      <c r="D25" s="3">
        <f>+assessment!H25</f>
        <v>3.9358428636636098E-5</v>
      </c>
      <c r="F25" s="16">
        <f>+assessment!J25</f>
        <v>1758.4248723869748</v>
      </c>
      <c r="H25" s="31">
        <v>-1563.2</v>
      </c>
      <c r="J25" s="16">
        <f t="shared" si="0"/>
        <v>195.22487238697477</v>
      </c>
      <c r="K25" s="16"/>
      <c r="L25" s="73"/>
      <c r="M25" s="70"/>
      <c r="N25" s="16"/>
      <c r="Q25" s="70"/>
    </row>
    <row r="26" spans="1:17" x14ac:dyDescent="0.2">
      <c r="A26" s="43" t="s">
        <v>36</v>
      </c>
      <c r="B26" s="43" t="s">
        <v>521</v>
      </c>
      <c r="D26" s="3">
        <f>+assessment!H26</f>
        <v>2.8857976830272616E-5</v>
      </c>
      <c r="F26" s="16">
        <f>+assessment!J26</f>
        <v>1289.2939576831507</v>
      </c>
      <c r="H26" s="31">
        <v>-1146.1500000000001</v>
      </c>
      <c r="J26" s="16">
        <f t="shared" si="0"/>
        <v>143.14395768315057</v>
      </c>
      <c r="K26" s="16"/>
      <c r="L26" s="73"/>
      <c r="M26" s="70"/>
      <c r="N26" s="16"/>
      <c r="Q26" s="70"/>
    </row>
    <row r="27" spans="1:17" x14ac:dyDescent="0.2">
      <c r="A27" s="43" t="s">
        <v>37</v>
      </c>
      <c r="B27" s="43" t="s">
        <v>522</v>
      </c>
      <c r="D27" s="3">
        <f>+assessment!H27</f>
        <v>4.2756470455506578E-5</v>
      </c>
      <c r="F27" s="16">
        <f>+assessment!J27</f>
        <v>1910.2399081669098</v>
      </c>
      <c r="H27" s="31">
        <v>-1698.16</v>
      </c>
      <c r="J27" s="16">
        <f t="shared" si="0"/>
        <v>212.07990816690972</v>
      </c>
      <c r="K27" s="16"/>
      <c r="L27" s="73"/>
      <c r="M27" s="70"/>
      <c r="N27" s="16"/>
      <c r="Q27" s="70"/>
    </row>
    <row r="28" spans="1:17" x14ac:dyDescent="0.2">
      <c r="A28" s="43" t="s">
        <v>38</v>
      </c>
      <c r="B28" s="43" t="s">
        <v>523</v>
      </c>
      <c r="D28" s="3">
        <f>+assessment!H28</f>
        <v>3.8289720785396096E-5</v>
      </c>
      <c r="F28" s="16">
        <f>+assessment!J28</f>
        <v>1710.6779848197614</v>
      </c>
      <c r="H28" s="31">
        <v>-1520.75</v>
      </c>
      <c r="J28" s="16">
        <f t="shared" si="0"/>
        <v>189.92798481976138</v>
      </c>
      <c r="K28" s="16"/>
      <c r="L28" s="73"/>
      <c r="M28" s="70"/>
      <c r="N28" s="16"/>
      <c r="Q28" s="70"/>
    </row>
    <row r="29" spans="1:17" x14ac:dyDescent="0.2">
      <c r="A29" s="43" t="s">
        <v>39</v>
      </c>
      <c r="B29" s="43" t="s">
        <v>524</v>
      </c>
      <c r="D29" s="3">
        <f>+assessment!H29</f>
        <v>5.6788445362720226E-5</v>
      </c>
      <c r="F29" s="16">
        <f>+assessment!J29</f>
        <v>2537.1494302250867</v>
      </c>
      <c r="H29" s="31">
        <v>-2255.46</v>
      </c>
      <c r="J29" s="16">
        <f t="shared" si="0"/>
        <v>281.68943022508665</v>
      </c>
      <c r="K29" s="16"/>
      <c r="L29" s="73"/>
      <c r="M29" s="70"/>
      <c r="N29" s="16"/>
      <c r="Q29" s="70"/>
    </row>
    <row r="30" spans="1:17" x14ac:dyDescent="0.2">
      <c r="A30" s="43" t="s">
        <v>40</v>
      </c>
      <c r="B30" s="43" t="s">
        <v>525</v>
      </c>
      <c r="D30" s="3">
        <f>+assessment!H30</f>
        <v>5.4085841942168626E-4</v>
      </c>
      <c r="F30" s="16">
        <f>+assessment!J30</f>
        <v>24164.046434153704</v>
      </c>
      <c r="H30" s="31">
        <v>-21481.25</v>
      </c>
      <c r="J30" s="16">
        <f t="shared" ref="J30:J85" si="1">SUM(F30:H30)</f>
        <v>2682.7964341537045</v>
      </c>
      <c r="K30" s="16"/>
      <c r="L30" s="73"/>
      <c r="M30" s="70"/>
      <c r="N30" s="16"/>
      <c r="Q30" s="70"/>
    </row>
    <row r="31" spans="1:17" x14ac:dyDescent="0.2">
      <c r="A31" s="43" t="s">
        <v>41</v>
      </c>
      <c r="B31" s="43" t="s">
        <v>526</v>
      </c>
      <c r="D31" s="3">
        <f>+assessment!H31</f>
        <v>2.2882212011942852E-2</v>
      </c>
      <c r="F31" s="16">
        <f>+assessment!J31</f>
        <v>1022313.4441800031</v>
      </c>
      <c r="H31" s="31">
        <v>-908811.73</v>
      </c>
      <c r="J31" s="16">
        <f t="shared" si="1"/>
        <v>113501.71418000315</v>
      </c>
      <c r="K31" s="16"/>
      <c r="L31" s="73"/>
      <c r="M31" s="70"/>
      <c r="N31" s="16"/>
      <c r="Q31" s="70"/>
    </row>
    <row r="32" spans="1:17" x14ac:dyDescent="0.2">
      <c r="A32" s="43" t="s">
        <v>42</v>
      </c>
      <c r="B32" s="43" t="s">
        <v>43</v>
      </c>
      <c r="D32" s="3">
        <f>+assessment!H32</f>
        <v>2.9849181898147957E-5</v>
      </c>
      <c r="F32" s="16">
        <f>+assessment!J32</f>
        <v>1333.578236943365</v>
      </c>
      <c r="H32" s="31">
        <v>-1185.52</v>
      </c>
      <c r="J32" s="16">
        <f t="shared" si="1"/>
        <v>148.05823694336505</v>
      </c>
      <c r="K32" s="16"/>
      <c r="L32" s="73"/>
      <c r="M32" s="70"/>
      <c r="N32" s="16"/>
      <c r="Q32" s="70"/>
    </row>
    <row r="33" spans="1:19" x14ac:dyDescent="0.2">
      <c r="A33" s="43" t="s">
        <v>44</v>
      </c>
      <c r="B33" s="43" t="s">
        <v>45</v>
      </c>
      <c r="D33" s="3">
        <f>+assessment!H33</f>
        <v>1.497171573989298E-5</v>
      </c>
      <c r="F33" s="16">
        <f>+assessment!J33</f>
        <v>668.89452275616748</v>
      </c>
      <c r="H33" s="31">
        <v>-594.63</v>
      </c>
      <c r="J33" s="16">
        <f t="shared" si="1"/>
        <v>74.26452275616748</v>
      </c>
      <c r="K33" s="16"/>
      <c r="L33" s="73"/>
      <c r="M33" s="70"/>
      <c r="N33" s="16"/>
      <c r="Q33" s="70"/>
    </row>
    <row r="34" spans="1:19" x14ac:dyDescent="0.2">
      <c r="A34" s="43" t="s">
        <v>46</v>
      </c>
      <c r="B34" s="43" t="s">
        <v>47</v>
      </c>
      <c r="D34" s="3">
        <f>+assessment!H34</f>
        <v>5.5335804414723914E-4</v>
      </c>
      <c r="F34" s="16">
        <f>+assessment!J34</f>
        <v>24722.494821812557</v>
      </c>
      <c r="H34" s="31">
        <v>-21977.7</v>
      </c>
      <c r="J34" s="16">
        <f t="shared" si="1"/>
        <v>2744.7948218125566</v>
      </c>
      <c r="K34" s="16"/>
      <c r="L34" s="70"/>
      <c r="M34" s="70"/>
      <c r="N34" s="16"/>
      <c r="Q34" s="70"/>
    </row>
    <row r="35" spans="1:19" x14ac:dyDescent="0.2">
      <c r="A35" s="43" t="s">
        <v>48</v>
      </c>
      <c r="B35" s="43" t="s">
        <v>49</v>
      </c>
      <c r="D35" s="3">
        <f>+assessment!H35</f>
        <v>8.7861927441779154E-3</v>
      </c>
      <c r="F35" s="16">
        <f>+assessment!J35</f>
        <v>392542.59862821829</v>
      </c>
      <c r="H35" s="31">
        <v>-348960.8</v>
      </c>
      <c r="J35" s="16">
        <f t="shared" si="1"/>
        <v>43581.798628218297</v>
      </c>
      <c r="K35" s="16"/>
      <c r="L35" s="70"/>
      <c r="M35" s="70"/>
      <c r="N35" s="16"/>
      <c r="Q35" s="70"/>
      <c r="S35" s="70"/>
    </row>
    <row r="36" spans="1:19" x14ac:dyDescent="0.2">
      <c r="A36" s="43" t="s">
        <v>50</v>
      </c>
      <c r="B36" s="43" t="s">
        <v>492</v>
      </c>
      <c r="D36" s="3">
        <f>+assessment!H36</f>
        <v>9.995389887452273E-4</v>
      </c>
      <c r="F36" s="16">
        <f>+assessment!J36</f>
        <v>44656.615612293223</v>
      </c>
      <c r="H36" s="31">
        <v>-39698.629999999997</v>
      </c>
      <c r="J36" s="16">
        <f t="shared" si="1"/>
        <v>4957.9856122932251</v>
      </c>
      <c r="K36" s="16"/>
      <c r="L36" s="70"/>
      <c r="M36" s="70"/>
      <c r="N36" s="16"/>
      <c r="Q36" s="70"/>
    </row>
    <row r="37" spans="1:19" x14ac:dyDescent="0.2">
      <c r="A37" s="43" t="s">
        <v>51</v>
      </c>
      <c r="B37" s="43" t="s">
        <v>52</v>
      </c>
      <c r="D37" s="3">
        <f>+assessment!H37</f>
        <v>8.890573125492492E-3</v>
      </c>
      <c r="F37" s="16">
        <f>+assessment!J37</f>
        <v>397206.02308520838</v>
      </c>
      <c r="H37" s="31">
        <v>-353106.47</v>
      </c>
      <c r="J37" s="16">
        <f t="shared" si="1"/>
        <v>44099.553085208405</v>
      </c>
      <c r="K37" s="16"/>
      <c r="L37" s="70"/>
      <c r="M37" s="70"/>
      <c r="N37" s="16"/>
      <c r="Q37" s="70"/>
    </row>
    <row r="38" spans="1:19" x14ac:dyDescent="0.2">
      <c r="A38" s="43" t="s">
        <v>53</v>
      </c>
      <c r="B38" s="43" t="s">
        <v>54</v>
      </c>
      <c r="D38" s="3">
        <f>+assessment!H38</f>
        <v>1.4924050784684874E-3</v>
      </c>
      <c r="F38" s="16">
        <f>+assessment!J38</f>
        <v>66676.498543258829</v>
      </c>
      <c r="H38" s="31">
        <v>-59273.78</v>
      </c>
      <c r="J38" s="16">
        <f t="shared" si="1"/>
        <v>7402.7185432588303</v>
      </c>
      <c r="K38" s="16"/>
      <c r="L38" s="70"/>
      <c r="M38" s="70"/>
      <c r="N38" s="16"/>
      <c r="Q38" s="70"/>
    </row>
    <row r="39" spans="1:19" x14ac:dyDescent="0.2">
      <c r="A39" s="43" t="s">
        <v>55</v>
      </c>
      <c r="B39" s="43" t="s">
        <v>56</v>
      </c>
      <c r="D39" s="3">
        <f>+assessment!H39</f>
        <v>2.2135266897623554E-4</v>
      </c>
      <c r="F39" s="16">
        <f>+assessment!J39</f>
        <v>9889.4201872364265</v>
      </c>
      <c r="H39" s="31">
        <v>-8791.4599999999991</v>
      </c>
      <c r="J39" s="16">
        <f t="shared" si="1"/>
        <v>1097.9601872364274</v>
      </c>
      <c r="K39" s="16"/>
      <c r="L39" s="70"/>
      <c r="M39" s="70"/>
      <c r="N39" s="16"/>
      <c r="Q39" s="70"/>
    </row>
    <row r="40" spans="1:19" x14ac:dyDescent="0.2">
      <c r="A40" s="43" t="s">
        <v>57</v>
      </c>
      <c r="B40" s="43" t="s">
        <v>58</v>
      </c>
      <c r="D40" s="3">
        <f>+assessment!H40</f>
        <v>3.1896705838491574E-4</v>
      </c>
      <c r="F40" s="16">
        <f>+assessment!J40</f>
        <v>14250.558987359047</v>
      </c>
      <c r="H40" s="31">
        <v>-12668.4</v>
      </c>
      <c r="J40" s="16">
        <f t="shared" si="1"/>
        <v>1582.1589873590474</v>
      </c>
      <c r="K40" s="16"/>
      <c r="L40" s="70"/>
      <c r="M40" s="70"/>
      <c r="N40" s="16"/>
      <c r="Q40" s="70"/>
    </row>
    <row r="41" spans="1:19" x14ac:dyDescent="0.2">
      <c r="A41" s="43" t="s">
        <v>59</v>
      </c>
      <c r="B41" s="43" t="s">
        <v>60</v>
      </c>
      <c r="D41" s="3">
        <f>+assessment!H41</f>
        <v>3.2232585514890626E-4</v>
      </c>
      <c r="F41" s="16">
        <f>+assessment!J41</f>
        <v>14400.620663489992</v>
      </c>
      <c r="H41" s="31">
        <v>-12801.8</v>
      </c>
      <c r="J41" s="16">
        <f t="shared" si="1"/>
        <v>1598.8206634899925</v>
      </c>
      <c r="K41" s="16"/>
      <c r="L41" s="70"/>
      <c r="M41" s="70"/>
      <c r="N41" s="16"/>
      <c r="Q41" s="70"/>
    </row>
    <row r="42" spans="1:19" x14ac:dyDescent="0.2">
      <c r="A42" s="43" t="s">
        <v>61</v>
      </c>
      <c r="B42" s="43" t="s">
        <v>527</v>
      </c>
      <c r="D42" s="3">
        <f>+assessment!H42</f>
        <v>1.3180750686932809E-4</v>
      </c>
      <c r="F42" s="16">
        <f>+assessment!J42</f>
        <v>5888.7919684527551</v>
      </c>
      <c r="H42" s="31">
        <v>-5234.99</v>
      </c>
      <c r="J42" s="16">
        <f t="shared" si="1"/>
        <v>653.80196845275532</v>
      </c>
      <c r="K42" s="16"/>
      <c r="L42" s="70"/>
      <c r="M42" s="70"/>
      <c r="N42" s="16"/>
      <c r="Q42" s="70"/>
    </row>
    <row r="43" spans="1:19" x14ac:dyDescent="0.2">
      <c r="A43" s="43" t="s">
        <v>62</v>
      </c>
      <c r="B43" s="43" t="s">
        <v>63</v>
      </c>
      <c r="D43" s="3">
        <f>+assessment!H43</f>
        <v>4.6891534477755718E-4</v>
      </c>
      <c r="F43" s="16">
        <f>+assessment!J43</f>
        <v>20949.830414043772</v>
      </c>
      <c r="H43" s="31">
        <v>-18623.89</v>
      </c>
      <c r="J43" s="16">
        <f t="shared" si="1"/>
        <v>2325.9404140437728</v>
      </c>
      <c r="K43" s="16"/>
      <c r="L43" s="70"/>
      <c r="M43" s="70"/>
      <c r="N43" s="16"/>
      <c r="Q43" s="70"/>
    </row>
    <row r="44" spans="1:19" x14ac:dyDescent="0.2">
      <c r="A44" s="43" t="s">
        <v>64</v>
      </c>
      <c r="B44" s="43" t="s">
        <v>528</v>
      </c>
      <c r="D44" s="3">
        <f>+assessment!H44</f>
        <v>1.3438594864225781E-2</v>
      </c>
      <c r="F44" s="16">
        <f>+assessment!J44</f>
        <v>600398.95589709084</v>
      </c>
      <c r="H44" s="31">
        <v>-533740.04</v>
      </c>
      <c r="J44" s="16">
        <f t="shared" si="1"/>
        <v>66658.915897090803</v>
      </c>
      <c r="K44" s="16"/>
      <c r="L44" s="70"/>
      <c r="M44" s="70"/>
      <c r="N44" s="16"/>
      <c r="Q44" s="70"/>
    </row>
    <row r="45" spans="1:19" x14ac:dyDescent="0.2">
      <c r="A45" s="43" t="s">
        <v>549</v>
      </c>
      <c r="B45" s="43" t="s">
        <v>550</v>
      </c>
      <c r="D45" s="3">
        <f>+assessment!H45</f>
        <v>3.0357948422494953E-5</v>
      </c>
      <c r="F45" s="16">
        <f>+assessment!J45</f>
        <v>1356.3085069678366</v>
      </c>
      <c r="H45" s="31">
        <v>-1205.73</v>
      </c>
      <c r="J45" s="16">
        <f t="shared" si="1"/>
        <v>150.57850696783657</v>
      </c>
      <c r="K45" s="16"/>
      <c r="L45" s="70"/>
      <c r="M45" s="70"/>
      <c r="N45" s="16"/>
      <c r="Q45" s="70"/>
    </row>
    <row r="46" spans="1:19" x14ac:dyDescent="0.2">
      <c r="A46" s="43" t="s">
        <v>65</v>
      </c>
      <c r="B46" s="43" t="s">
        <v>66</v>
      </c>
      <c r="D46" s="3">
        <f>+assessment!H46</f>
        <v>2.2809663501578817E-4</v>
      </c>
      <c r="F46" s="16">
        <f>+assessment!J46</f>
        <v>10190.721789796949</v>
      </c>
      <c r="H46" s="31">
        <v>-9059.2999999999993</v>
      </c>
      <c r="J46" s="16">
        <f t="shared" si="1"/>
        <v>1131.4217897969502</v>
      </c>
      <c r="K46" s="16"/>
      <c r="L46" s="70"/>
      <c r="M46" s="70"/>
      <c r="N46" s="16"/>
      <c r="Q46" s="70"/>
    </row>
    <row r="47" spans="1:19" x14ac:dyDescent="0.2">
      <c r="A47" s="43" t="s">
        <v>67</v>
      </c>
      <c r="B47" s="43" t="s">
        <v>68</v>
      </c>
      <c r="D47" s="3">
        <f>+assessment!H47</f>
        <v>7.3016838943803922E-4</v>
      </c>
      <c r="F47" s="16">
        <f>+assessment!J47</f>
        <v>32621.888156974041</v>
      </c>
      <c r="H47" s="31">
        <v>-29000.06</v>
      </c>
      <c r="J47" s="16">
        <f t="shared" si="1"/>
        <v>3621.8281569740393</v>
      </c>
      <c r="K47" s="16"/>
      <c r="L47" s="70"/>
      <c r="M47" s="70"/>
      <c r="N47" s="16"/>
      <c r="Q47" s="70"/>
    </row>
    <row r="48" spans="1:19" x14ac:dyDescent="0.2">
      <c r="A48" s="43" t="s">
        <v>69</v>
      </c>
      <c r="B48" s="43" t="s">
        <v>70</v>
      </c>
      <c r="D48" s="3">
        <f>+assessment!H48</f>
        <v>2.0651376657346188E-5</v>
      </c>
      <c r="F48" s="16">
        <f>+assessment!J48</f>
        <v>922.64593941403382</v>
      </c>
      <c r="H48" s="31">
        <v>-820.21</v>
      </c>
      <c r="J48" s="16">
        <f t="shared" si="1"/>
        <v>102.43593941403378</v>
      </c>
      <c r="K48" s="16"/>
      <c r="L48" s="70"/>
      <c r="M48" s="70"/>
      <c r="N48" s="16"/>
      <c r="Q48" s="70"/>
    </row>
    <row r="49" spans="1:19" x14ac:dyDescent="0.2">
      <c r="A49" s="43" t="s">
        <v>71</v>
      </c>
      <c r="B49" s="43" t="s">
        <v>72</v>
      </c>
      <c r="D49" s="3">
        <f>+assessment!H49</f>
        <v>2.3957018743504193E-5</v>
      </c>
      <c r="F49" s="16">
        <f>+assessment!J49</f>
        <v>1070.3328127181862</v>
      </c>
      <c r="H49" s="31">
        <v>-951.5</v>
      </c>
      <c r="J49" s="16">
        <f t="shared" si="1"/>
        <v>118.83281271818623</v>
      </c>
      <c r="K49" s="16"/>
      <c r="L49" s="70"/>
      <c r="M49" s="70"/>
      <c r="N49" s="16"/>
      <c r="Q49" s="70"/>
    </row>
    <row r="50" spans="1:19" x14ac:dyDescent="0.2">
      <c r="A50" s="43" t="s">
        <v>73</v>
      </c>
      <c r="B50" s="43" t="s">
        <v>74</v>
      </c>
      <c r="D50" s="3">
        <f>+assessment!H50</f>
        <v>1.4715239239844432E-5</v>
      </c>
      <c r="F50" s="16">
        <f>+assessment!J50</f>
        <v>657.43586771097273</v>
      </c>
      <c r="H50" s="31">
        <v>-584.44000000000005</v>
      </c>
      <c r="J50" s="16">
        <f t="shared" si="1"/>
        <v>72.995867710972675</v>
      </c>
      <c r="K50" s="16"/>
      <c r="L50" s="70"/>
      <c r="M50" s="70"/>
      <c r="N50" s="16"/>
      <c r="Q50" s="70"/>
    </row>
    <row r="51" spans="1:19" x14ac:dyDescent="0.2">
      <c r="A51" s="43" t="s">
        <v>75</v>
      </c>
      <c r="B51" s="43" t="s">
        <v>76</v>
      </c>
      <c r="D51" s="3">
        <f>+assessment!H51</f>
        <v>3.8688927537525986E-5</v>
      </c>
      <c r="F51" s="16">
        <f>+assessment!J51</f>
        <v>1728.5134296402541</v>
      </c>
      <c r="H51" s="31">
        <v>-1536.61</v>
      </c>
      <c r="J51" s="16">
        <f t="shared" si="1"/>
        <v>191.90342964025422</v>
      </c>
      <c r="K51" s="16"/>
      <c r="L51" s="70"/>
      <c r="M51" s="70"/>
      <c r="N51" s="16"/>
      <c r="Q51" s="70"/>
    </row>
    <row r="52" spans="1:19" x14ac:dyDescent="0.2">
      <c r="A52" s="43" t="s">
        <v>77</v>
      </c>
      <c r="B52" s="43" t="s">
        <v>78</v>
      </c>
      <c r="D52" s="3">
        <f>+assessment!H52</f>
        <v>1.7560068170604261E-5</v>
      </c>
      <c r="F52" s="16">
        <f>+assessment!J52</f>
        <v>784.53489383615988</v>
      </c>
      <c r="H52" s="31">
        <v>-697.43</v>
      </c>
      <c r="J52" s="16">
        <f t="shared" si="1"/>
        <v>87.104893836159931</v>
      </c>
      <c r="K52" s="16"/>
      <c r="L52" s="70"/>
      <c r="M52" s="70"/>
      <c r="N52" s="16"/>
      <c r="Q52" s="70"/>
    </row>
    <row r="53" spans="1:19" x14ac:dyDescent="0.2">
      <c r="A53" s="43" t="s">
        <v>79</v>
      </c>
      <c r="B53" s="43" t="s">
        <v>80</v>
      </c>
      <c r="D53" s="3">
        <f>+assessment!H53</f>
        <v>1.8177011972375981E-4</v>
      </c>
      <c r="F53" s="16">
        <f>+assessment!J53</f>
        <v>8120.9822305125363</v>
      </c>
      <c r="H53" s="31">
        <v>-7219.36</v>
      </c>
      <c r="J53" s="16">
        <f t="shared" si="1"/>
        <v>901.62223051253659</v>
      </c>
      <c r="K53" s="16"/>
      <c r="L53" s="70"/>
      <c r="M53" s="70"/>
      <c r="N53" s="16"/>
      <c r="Q53" s="70"/>
    </row>
    <row r="54" spans="1:19" x14ac:dyDescent="0.2">
      <c r="A54" s="43" t="s">
        <v>81</v>
      </c>
      <c r="B54" s="43" t="s">
        <v>493</v>
      </c>
      <c r="D54" s="3">
        <f>+assessment!H54</f>
        <v>6.0611068787183781E-4</v>
      </c>
      <c r="F54" s="16">
        <f>+assessment!J54</f>
        <v>27079.335885410241</v>
      </c>
      <c r="H54" s="31">
        <v>-24072.87</v>
      </c>
      <c r="J54" s="16">
        <f t="shared" si="1"/>
        <v>3006.4658854102418</v>
      </c>
      <c r="K54" s="16"/>
      <c r="L54" s="70"/>
      <c r="M54" s="70"/>
      <c r="N54" s="16"/>
      <c r="Q54" s="70"/>
    </row>
    <row r="55" spans="1:19" x14ac:dyDescent="0.2">
      <c r="A55" s="43" t="s">
        <v>82</v>
      </c>
      <c r="B55" s="43" t="s">
        <v>83</v>
      </c>
      <c r="D55" s="3">
        <f>+assessment!H55</f>
        <v>1.0285156087768172E-5</v>
      </c>
      <c r="F55" s="16">
        <f>+assessment!J55</f>
        <v>459.51210217470765</v>
      </c>
      <c r="H55" s="31">
        <v>-408.5</v>
      </c>
      <c r="J55" s="16">
        <f t="shared" si="1"/>
        <v>51.01210217470765</v>
      </c>
      <c r="K55" s="16"/>
      <c r="L55" s="70"/>
      <c r="M55" s="70"/>
      <c r="N55" s="16"/>
      <c r="Q55" s="70"/>
    </row>
    <row r="56" spans="1:19" x14ac:dyDescent="0.2">
      <c r="A56" s="43" t="s">
        <v>84</v>
      </c>
      <c r="B56" s="45" t="s">
        <v>553</v>
      </c>
      <c r="D56" s="3">
        <f>+assessment!H56</f>
        <v>7.6946917587965031E-3</v>
      </c>
      <c r="F56" s="16">
        <f>+assessment!J56</f>
        <v>343777.37736775872</v>
      </c>
      <c r="H56" s="31">
        <v>-305609.71000000002</v>
      </c>
      <c r="J56" s="16">
        <f t="shared" si="1"/>
        <v>38167.667367758695</v>
      </c>
      <c r="K56" s="16"/>
      <c r="L56" s="70"/>
      <c r="M56" s="70"/>
      <c r="N56" s="16"/>
      <c r="Q56" s="70"/>
      <c r="S56" s="70"/>
    </row>
    <row r="57" spans="1:19" x14ac:dyDescent="0.2">
      <c r="A57" s="43" t="s">
        <v>85</v>
      </c>
      <c r="B57" s="43" t="s">
        <v>86</v>
      </c>
      <c r="D57" s="3">
        <f>+assessment!H57</f>
        <v>1.3863307135260146E-3</v>
      </c>
      <c r="F57" s="16">
        <f>+assessment!J57</f>
        <v>61937.391620075548</v>
      </c>
      <c r="H57" s="31">
        <v>-55060.83</v>
      </c>
      <c r="J57" s="16">
        <f t="shared" si="1"/>
        <v>6876.5616200755467</v>
      </c>
      <c r="K57" s="16"/>
      <c r="L57" s="70"/>
      <c r="M57" s="70"/>
      <c r="N57" s="16"/>
      <c r="Q57" s="70"/>
    </row>
    <row r="58" spans="1:19" x14ac:dyDescent="0.2">
      <c r="A58" s="43" t="s">
        <v>87</v>
      </c>
      <c r="B58" s="43" t="s">
        <v>88</v>
      </c>
      <c r="D58" s="3">
        <f>+assessment!H58</f>
        <v>7.0967688187147909E-2</v>
      </c>
      <c r="F58" s="16">
        <f>+assessment!J58</f>
        <v>3170638.4722870863</v>
      </c>
      <c r="H58" s="31">
        <v>-2818620.32</v>
      </c>
      <c r="J58" s="16">
        <f t="shared" si="1"/>
        <v>352018.15228708647</v>
      </c>
      <c r="K58" s="16"/>
      <c r="L58" s="70"/>
      <c r="M58" s="70"/>
      <c r="N58" s="16"/>
      <c r="Q58" s="70"/>
    </row>
    <row r="59" spans="1:19" x14ac:dyDescent="0.2">
      <c r="A59" s="43" t="s">
        <v>89</v>
      </c>
      <c r="B59" s="45" t="s">
        <v>556</v>
      </c>
      <c r="D59" s="3">
        <f>+assessment!H59</f>
        <v>6.9881317120481151E-5</v>
      </c>
      <c r="F59" s="16">
        <f>+assessment!J59</f>
        <v>3122.1024414941744</v>
      </c>
      <c r="H59" s="31">
        <v>-2775.47</v>
      </c>
      <c r="J59" s="16">
        <f t="shared" si="1"/>
        <v>346.6324414941746</v>
      </c>
      <c r="K59" s="16"/>
      <c r="L59" s="70"/>
      <c r="M59" s="70"/>
      <c r="N59" s="16"/>
      <c r="Q59" s="70"/>
    </row>
    <row r="60" spans="1:19" x14ac:dyDescent="0.2">
      <c r="A60" s="43" t="s">
        <v>90</v>
      </c>
      <c r="B60" s="43" t="s">
        <v>91</v>
      </c>
      <c r="D60" s="3">
        <f>+assessment!H60</f>
        <v>3.9586061535579133E-5</v>
      </c>
      <c r="F60" s="16">
        <f>+assessment!J60</f>
        <v>1768.5948757417937</v>
      </c>
      <c r="H60" s="31">
        <v>-1572.24</v>
      </c>
      <c r="J60" s="16">
        <f t="shared" si="1"/>
        <v>196.35487574179365</v>
      </c>
      <c r="K60" s="16"/>
      <c r="L60" s="70"/>
      <c r="M60" s="70"/>
      <c r="N60" s="16"/>
      <c r="Q60" s="70"/>
    </row>
    <row r="61" spans="1:19" x14ac:dyDescent="0.2">
      <c r="A61" s="43" t="s">
        <v>92</v>
      </c>
      <c r="B61" s="43" t="s">
        <v>93</v>
      </c>
      <c r="D61" s="3">
        <f>+assessment!H61</f>
        <v>4.0533147803681396E-5</v>
      </c>
      <c r="F61" s="16">
        <f>+assessment!J61</f>
        <v>1810.908050017684</v>
      </c>
      <c r="H61" s="31">
        <v>-1609.85</v>
      </c>
      <c r="J61" s="16">
        <f t="shared" si="1"/>
        <v>201.05805001768408</v>
      </c>
      <c r="K61" s="16"/>
      <c r="L61" s="70"/>
      <c r="M61" s="70"/>
      <c r="N61" s="16"/>
      <c r="Q61" s="70"/>
    </row>
    <row r="62" spans="1:19" x14ac:dyDescent="0.2">
      <c r="A62" s="43" t="s">
        <v>485</v>
      </c>
      <c r="B62" s="43" t="s">
        <v>486</v>
      </c>
      <c r="D62" s="3">
        <f>+assessment!H62</f>
        <v>9.8026732181801055E-4</v>
      </c>
      <c r="F62" s="16">
        <f>+assessment!J62</f>
        <v>43795.611257418357</v>
      </c>
      <c r="H62" s="31">
        <v>-38933.230000000003</v>
      </c>
      <c r="J62" s="16">
        <f t="shared" si="1"/>
        <v>4862.3812574183539</v>
      </c>
      <c r="K62" s="16"/>
      <c r="L62" s="70"/>
      <c r="M62" s="70"/>
      <c r="N62" s="16"/>
      <c r="Q62" s="70"/>
    </row>
    <row r="63" spans="1:19" x14ac:dyDescent="0.2">
      <c r="A63" s="43" t="s">
        <v>94</v>
      </c>
      <c r="B63" s="43" t="s">
        <v>487</v>
      </c>
      <c r="D63" s="3">
        <f>+assessment!H63</f>
        <v>7.979558503588301E-5</v>
      </c>
      <c r="F63" s="16">
        <f>+assessment!J63</f>
        <v>3565.0442940488042</v>
      </c>
      <c r="H63" s="31">
        <v>-3169.24</v>
      </c>
      <c r="J63" s="16">
        <f t="shared" si="1"/>
        <v>395.80429404880442</v>
      </c>
      <c r="K63" s="16"/>
      <c r="L63" s="70"/>
      <c r="M63" s="70"/>
      <c r="N63" s="16"/>
      <c r="Q63" s="70"/>
    </row>
    <row r="64" spans="1:19" x14ac:dyDescent="0.2">
      <c r="A64" s="43" t="s">
        <v>95</v>
      </c>
      <c r="B64" s="43" t="s">
        <v>96</v>
      </c>
      <c r="D64" s="3">
        <f>+assessment!H64</f>
        <v>2.059409838197549E-3</v>
      </c>
      <c r="F64" s="16">
        <f>+assessment!J64</f>
        <v>92008.690574454653</v>
      </c>
      <c r="H64" s="31">
        <v>-81793.48</v>
      </c>
      <c r="J64" s="16">
        <f t="shared" si="1"/>
        <v>10215.210574454657</v>
      </c>
      <c r="K64" s="16"/>
      <c r="L64" s="70"/>
      <c r="M64" s="70"/>
      <c r="N64" s="16"/>
      <c r="Q64" s="70"/>
    </row>
    <row r="65" spans="1:17" x14ac:dyDescent="0.2">
      <c r="A65" s="43" t="s">
        <v>97</v>
      </c>
      <c r="B65" s="43" t="s">
        <v>98</v>
      </c>
      <c r="D65" s="3">
        <f>+assessment!H65</f>
        <v>8.6636815333856543E-4</v>
      </c>
      <c r="F65" s="16">
        <f>+assessment!J65</f>
        <v>38706.913925329725</v>
      </c>
      <c r="H65" s="31">
        <v>-34409.5</v>
      </c>
      <c r="J65" s="16">
        <f t="shared" si="1"/>
        <v>4297.4139253297253</v>
      </c>
      <c r="K65" s="16"/>
      <c r="L65" s="70"/>
      <c r="M65" s="70"/>
      <c r="N65" s="16"/>
      <c r="Q65" s="70"/>
    </row>
    <row r="66" spans="1:17" x14ac:dyDescent="0.2">
      <c r="A66" s="43" t="s">
        <v>99</v>
      </c>
      <c r="B66" s="43" t="s">
        <v>100</v>
      </c>
      <c r="D66" s="3">
        <f>+assessment!H66</f>
        <v>2.5532278900688649E-3</v>
      </c>
      <c r="F66" s="16">
        <f>+assessment!J66</f>
        <v>114071.10452042002</v>
      </c>
      <c r="H66" s="31">
        <v>-101406.43</v>
      </c>
      <c r="J66" s="16">
        <f t="shared" si="1"/>
        <v>12664.674520420027</v>
      </c>
      <c r="K66" s="16"/>
      <c r="L66" s="70"/>
      <c r="M66" s="70"/>
      <c r="N66" s="16"/>
      <c r="Q66" s="70"/>
    </row>
    <row r="67" spans="1:17" x14ac:dyDescent="0.2">
      <c r="A67" s="43" t="s">
        <v>101</v>
      </c>
      <c r="B67" s="43" t="s">
        <v>529</v>
      </c>
      <c r="D67" s="3">
        <f>+assessment!H67</f>
        <v>1.3268679717315759E-3</v>
      </c>
      <c r="F67" s="16">
        <f>+assessment!J67</f>
        <v>59280.762080390698</v>
      </c>
      <c r="H67" s="31">
        <v>-52699.15</v>
      </c>
      <c r="J67" s="16">
        <f t="shared" si="1"/>
        <v>6581.6120803906961</v>
      </c>
      <c r="K67" s="16"/>
      <c r="L67" s="70"/>
      <c r="M67" s="70"/>
      <c r="N67" s="16"/>
      <c r="Q67" s="70"/>
    </row>
    <row r="68" spans="1:17" x14ac:dyDescent="0.2">
      <c r="A68" s="43" t="s">
        <v>102</v>
      </c>
      <c r="B68" s="43" t="s">
        <v>103</v>
      </c>
      <c r="D68" s="3">
        <f>+assessment!H68</f>
        <v>3.7323816360724295E-5</v>
      </c>
      <c r="F68" s="16">
        <f>+assessment!J68</f>
        <v>1667.5240677675311</v>
      </c>
      <c r="H68" s="31">
        <v>-1482.39</v>
      </c>
      <c r="J68" s="16">
        <f t="shared" si="1"/>
        <v>185.13406776753095</v>
      </c>
      <c r="K68" s="16"/>
      <c r="L68" s="70"/>
      <c r="M68" s="70"/>
      <c r="N68" s="16"/>
      <c r="Q68" s="70"/>
    </row>
    <row r="69" spans="1:17" x14ac:dyDescent="0.2">
      <c r="A69" s="43" t="s">
        <v>104</v>
      </c>
      <c r="B69" s="43" t="s">
        <v>105</v>
      </c>
      <c r="D69" s="3">
        <f>+assessment!H69</f>
        <v>5.8014980245966988E-5</v>
      </c>
      <c r="F69" s="16">
        <f>+assessment!J69</f>
        <v>2591.9475896095232</v>
      </c>
      <c r="H69" s="31">
        <v>-2304.1799999999998</v>
      </c>
      <c r="J69" s="16">
        <f t="shared" si="1"/>
        <v>287.76758960952338</v>
      </c>
      <c r="K69" s="16"/>
      <c r="L69" s="70"/>
      <c r="M69" s="70"/>
      <c r="N69" s="16"/>
      <c r="Q69" s="70"/>
    </row>
    <row r="70" spans="1:17" x14ac:dyDescent="0.2">
      <c r="A70" s="43" t="s">
        <v>106</v>
      </c>
      <c r="B70" s="43" t="s">
        <v>107</v>
      </c>
      <c r="D70" s="3">
        <f>+assessment!H70</f>
        <v>2.3378815231521041E-3</v>
      </c>
      <c r="F70" s="16">
        <f>+assessment!J70</f>
        <v>104450.02916549274</v>
      </c>
      <c r="H70" s="31">
        <v>-92853.53</v>
      </c>
      <c r="J70" s="16">
        <f t="shared" si="1"/>
        <v>11596.499165492743</v>
      </c>
      <c r="K70" s="16"/>
      <c r="L70" s="70"/>
      <c r="M70" s="70"/>
      <c r="N70" s="16"/>
      <c r="Q70" s="70"/>
    </row>
    <row r="71" spans="1:17" x14ac:dyDescent="0.2">
      <c r="A71" s="43" t="s">
        <v>108</v>
      </c>
      <c r="B71" s="43" t="s">
        <v>109</v>
      </c>
      <c r="D71" s="3">
        <f>+assessment!H71</f>
        <v>3.298831309178964E-5</v>
      </c>
      <c r="F71" s="16">
        <f>+assessment!J71</f>
        <v>1473.8258677506383</v>
      </c>
      <c r="H71" s="31">
        <v>-1310.2</v>
      </c>
      <c r="J71" s="16">
        <f t="shared" si="1"/>
        <v>163.62586775063824</v>
      </c>
      <c r="K71" s="16"/>
      <c r="L71" s="70"/>
      <c r="M71" s="70"/>
      <c r="N71" s="16"/>
      <c r="Q71" s="70"/>
    </row>
    <row r="72" spans="1:17" x14ac:dyDescent="0.2">
      <c r="A72" s="43" t="s">
        <v>110</v>
      </c>
      <c r="B72" s="43" t="s">
        <v>568</v>
      </c>
      <c r="D72" s="3">
        <f>+assessment!H72</f>
        <v>5.3216937085343838E-5</v>
      </c>
      <c r="F72" s="16">
        <f>+assessment!J72</f>
        <v>2377.5843966498192</v>
      </c>
      <c r="H72" s="31">
        <v>-2113.61</v>
      </c>
      <c r="J72" s="16">
        <f t="shared" si="1"/>
        <v>263.97439664981903</v>
      </c>
      <c r="K72" s="16"/>
      <c r="L72" s="70"/>
      <c r="M72" s="70"/>
      <c r="N72" s="16"/>
      <c r="Q72" s="70"/>
    </row>
    <row r="73" spans="1:17" x14ac:dyDescent="0.2">
      <c r="A73" s="43" t="s">
        <v>111</v>
      </c>
      <c r="B73" s="43" t="s">
        <v>112</v>
      </c>
      <c r="D73" s="3">
        <f>+assessment!H73</f>
        <v>1.1869768437831185E-4</v>
      </c>
      <c r="F73" s="16">
        <f>+assessment!J73</f>
        <v>5303.0816456752091</v>
      </c>
      <c r="H73" s="31">
        <v>-4714.3100000000004</v>
      </c>
      <c r="J73" s="16">
        <f t="shared" si="1"/>
        <v>588.77164567520867</v>
      </c>
      <c r="K73" s="16"/>
      <c r="L73" s="70"/>
      <c r="M73" s="70"/>
      <c r="N73" s="16"/>
      <c r="Q73" s="70"/>
    </row>
    <row r="74" spans="1:17" x14ac:dyDescent="0.2">
      <c r="A74" s="43" t="s">
        <v>113</v>
      </c>
      <c r="B74" s="43" t="s">
        <v>114</v>
      </c>
      <c r="D74" s="3">
        <f>+assessment!H74</f>
        <v>4.9516256270088E-5</v>
      </c>
      <c r="F74" s="16">
        <f>+assessment!J74</f>
        <v>2212.2482941750905</v>
      </c>
      <c r="H74" s="31">
        <v>-1966.63</v>
      </c>
      <c r="J74" s="16">
        <f t="shared" si="1"/>
        <v>245.61829417509034</v>
      </c>
      <c r="K74" s="16"/>
      <c r="L74" s="70"/>
      <c r="M74" s="70"/>
      <c r="N74" s="16"/>
      <c r="Q74" s="70"/>
    </row>
    <row r="75" spans="1:17" x14ac:dyDescent="0.2">
      <c r="A75" s="43" t="s">
        <v>115</v>
      </c>
      <c r="B75" s="43" t="s">
        <v>116</v>
      </c>
      <c r="D75" s="3">
        <f>+assessment!H75</f>
        <v>3.915038168717873E-4</v>
      </c>
      <c r="F75" s="16">
        <f>+assessment!J75</f>
        <v>17491.299146556201</v>
      </c>
      <c r="H75" s="31">
        <v>-15549.34</v>
      </c>
      <c r="J75" s="16">
        <f t="shared" si="1"/>
        <v>1941.9591465562007</v>
      </c>
      <c r="K75" s="16"/>
      <c r="L75" s="70"/>
      <c r="M75" s="70"/>
      <c r="N75" s="16"/>
      <c r="Q75" s="70"/>
    </row>
    <row r="76" spans="1:17" x14ac:dyDescent="0.2">
      <c r="A76" s="43" t="s">
        <v>117</v>
      </c>
      <c r="B76" s="43" t="s">
        <v>118</v>
      </c>
      <c r="D76" s="3">
        <f>+assessment!H76</f>
        <v>2.1314967693661266E-5</v>
      </c>
      <c r="F76" s="16">
        <f>+assessment!J76</f>
        <v>952.29333703049542</v>
      </c>
      <c r="H76" s="31">
        <v>-846.57</v>
      </c>
      <c r="J76" s="16">
        <f t="shared" si="1"/>
        <v>105.72333703049537</v>
      </c>
      <c r="K76" s="16"/>
      <c r="L76" s="70"/>
      <c r="M76" s="70"/>
      <c r="N76" s="16"/>
      <c r="Q76" s="70"/>
    </row>
    <row r="77" spans="1:17" x14ac:dyDescent="0.2">
      <c r="A77" s="43" t="s">
        <v>119</v>
      </c>
      <c r="B77" s="43" t="s">
        <v>120</v>
      </c>
      <c r="D77" s="3">
        <f>+assessment!H77</f>
        <v>1.4744061549133337E-4</v>
      </c>
      <c r="F77" s="16">
        <f>+assessment!J77</f>
        <v>6587.2356814233763</v>
      </c>
      <c r="H77" s="31">
        <v>-5855.89</v>
      </c>
      <c r="J77" s="16">
        <f t="shared" si="1"/>
        <v>731.34568142337594</v>
      </c>
      <c r="K77" s="16"/>
      <c r="L77" s="70"/>
      <c r="M77" s="70"/>
      <c r="N77" s="16"/>
      <c r="Q77" s="70"/>
    </row>
    <row r="78" spans="1:17" x14ac:dyDescent="0.2">
      <c r="A78" s="43" t="s">
        <v>121</v>
      </c>
      <c r="B78" s="43" t="s">
        <v>494</v>
      </c>
      <c r="D78" s="3">
        <f>+assessment!H78</f>
        <v>3.5899528479852656E-5</v>
      </c>
      <c r="F78" s="16">
        <f>+assessment!J78</f>
        <v>1603.8908557232687</v>
      </c>
      <c r="H78" s="31">
        <v>-1425.82</v>
      </c>
      <c r="J78" s="16">
        <f t="shared" si="1"/>
        <v>178.07085572326878</v>
      </c>
      <c r="K78" s="16"/>
      <c r="L78" s="70"/>
      <c r="M78" s="70"/>
      <c r="N78" s="16"/>
      <c r="Q78" s="70"/>
    </row>
    <row r="79" spans="1:17" x14ac:dyDescent="0.2">
      <c r="A79" s="43" t="s">
        <v>122</v>
      </c>
      <c r="B79" s="43" t="s">
        <v>123</v>
      </c>
      <c r="D79" s="3">
        <f>+assessment!H79</f>
        <v>2.3126291125273777E-4</v>
      </c>
      <c r="F79" s="16">
        <f>+assessment!J79</f>
        <v>10332.182185467254</v>
      </c>
      <c r="H79" s="31">
        <v>-9185.06</v>
      </c>
      <c r="J79" s="16">
        <f t="shared" si="1"/>
        <v>1147.1221854672549</v>
      </c>
      <c r="K79" s="16"/>
      <c r="L79" s="70"/>
      <c r="M79" s="70"/>
      <c r="N79" s="16"/>
      <c r="Q79" s="70"/>
    </row>
    <row r="80" spans="1:17" x14ac:dyDescent="0.2">
      <c r="A80" s="43" t="s">
        <v>477</v>
      </c>
      <c r="B80" s="43" t="s">
        <v>530</v>
      </c>
      <c r="D80" s="3">
        <f>+assessment!H80</f>
        <v>7.4780630820271061E-6</v>
      </c>
      <c r="F80" s="16">
        <f>+assessment!J80</f>
        <v>334.099011983298</v>
      </c>
      <c r="H80" s="31">
        <v>-297.01</v>
      </c>
      <c r="J80" s="16">
        <f t="shared" si="1"/>
        <v>37.089011983298008</v>
      </c>
      <c r="K80" s="16"/>
      <c r="L80" s="70"/>
      <c r="M80" s="70"/>
      <c r="N80" s="16"/>
      <c r="Q80" s="70"/>
    </row>
    <row r="81" spans="1:17" x14ac:dyDescent="0.2">
      <c r="A81" s="43" t="s">
        <v>124</v>
      </c>
      <c r="B81" s="43" t="s">
        <v>488</v>
      </c>
      <c r="D81" s="3">
        <f>+assessment!H81</f>
        <v>2.6995590610944534E-4</v>
      </c>
      <c r="F81" s="16">
        <f>+assessment!J81</f>
        <v>12060.877331590116</v>
      </c>
      <c r="H81" s="31">
        <v>-10721.83</v>
      </c>
      <c r="J81" s="16">
        <f t="shared" si="1"/>
        <v>1339.0473315901163</v>
      </c>
      <c r="K81" s="16"/>
      <c r="L81" s="70"/>
      <c r="M81" s="70"/>
      <c r="N81" s="16"/>
      <c r="Q81" s="70"/>
    </row>
    <row r="82" spans="1:17" x14ac:dyDescent="0.2">
      <c r="A82" s="43" t="s">
        <v>125</v>
      </c>
      <c r="B82" s="43" t="s">
        <v>126</v>
      </c>
      <c r="D82" s="3">
        <f>+assessment!H82</f>
        <v>7.2294541404438597E-5</v>
      </c>
      <c r="F82" s="16">
        <f>+assessment!J82</f>
        <v>3229.9185751801888</v>
      </c>
      <c r="H82" s="31">
        <v>-2871.32</v>
      </c>
      <c r="J82" s="16">
        <f t="shared" si="1"/>
        <v>358.59857518018862</v>
      </c>
      <c r="K82" s="16"/>
      <c r="L82" s="70"/>
      <c r="M82" s="70"/>
      <c r="N82" s="16"/>
      <c r="Q82" s="70"/>
    </row>
    <row r="83" spans="1:17" x14ac:dyDescent="0.2">
      <c r="A83" s="43" t="s">
        <v>127</v>
      </c>
      <c r="B83" s="43" t="s">
        <v>531</v>
      </c>
      <c r="D83" s="3">
        <f>+assessment!H83</f>
        <v>1.7467976419161308E-4</v>
      </c>
      <c r="F83" s="16">
        <f>+assessment!J83</f>
        <v>7804.2049110494336</v>
      </c>
      <c r="H83" s="31">
        <v>-6937.75</v>
      </c>
      <c r="J83" s="16">
        <f t="shared" si="1"/>
        <v>866.45491104943358</v>
      </c>
      <c r="K83" s="16"/>
      <c r="L83" s="70"/>
      <c r="M83" s="70"/>
      <c r="N83" s="16"/>
      <c r="Q83" s="70"/>
    </row>
    <row r="84" spans="1:17" x14ac:dyDescent="0.2">
      <c r="A84" s="43" t="s">
        <v>128</v>
      </c>
      <c r="B84" s="43" t="s">
        <v>129</v>
      </c>
      <c r="D84" s="3">
        <f>+assessment!H84</f>
        <v>3.0356295164344977E-5</v>
      </c>
      <c r="F84" s="16">
        <f>+assessment!J84</f>
        <v>1356.2346440024669</v>
      </c>
      <c r="H84" s="31">
        <v>-1205.6600000000001</v>
      </c>
      <c r="J84" s="16">
        <f t="shared" si="1"/>
        <v>150.57464400246681</v>
      </c>
      <c r="K84" s="16"/>
      <c r="L84" s="70"/>
      <c r="M84" s="70"/>
      <c r="N84" s="16"/>
      <c r="Q84" s="70"/>
    </row>
    <row r="85" spans="1:17" x14ac:dyDescent="0.2">
      <c r="A85" s="43" t="s">
        <v>570</v>
      </c>
      <c r="B85" s="43" t="s">
        <v>571</v>
      </c>
      <c r="D85" s="3">
        <f>+assessment!H85</f>
        <v>1.8791412371945815E-5</v>
      </c>
      <c r="F85" s="16">
        <f>+assessment!J85</f>
        <v>839.54792014618386</v>
      </c>
      <c r="H85" s="31">
        <v>-746.34</v>
      </c>
      <c r="J85" s="16">
        <f t="shared" si="1"/>
        <v>93.207920146183824</v>
      </c>
      <c r="K85" s="16"/>
      <c r="L85" s="70"/>
      <c r="M85" s="70"/>
      <c r="N85" s="16"/>
      <c r="Q85" s="70"/>
    </row>
    <row r="86" spans="1:17" x14ac:dyDescent="0.2">
      <c r="A86" s="43" t="s">
        <v>130</v>
      </c>
      <c r="B86" s="43" t="s">
        <v>131</v>
      </c>
      <c r="D86" s="3">
        <f>+assessment!H86</f>
        <v>1.3119804464733468E-5</v>
      </c>
      <c r="F86" s="16">
        <f>+assessment!J86</f>
        <v>586.15628953658313</v>
      </c>
      <c r="H86" s="31">
        <v>-521.08000000000004</v>
      </c>
      <c r="J86" s="16">
        <f t="shared" ref="J86:J147" si="2">SUM(F86:H86)</f>
        <v>65.07628953658309</v>
      </c>
      <c r="K86" s="16"/>
      <c r="L86" s="70"/>
      <c r="M86" s="70"/>
      <c r="N86" s="16"/>
      <c r="Q86" s="70"/>
    </row>
    <row r="87" spans="1:17" x14ac:dyDescent="0.2">
      <c r="A87" s="43" t="s">
        <v>132</v>
      </c>
      <c r="B87" s="43" t="s">
        <v>133</v>
      </c>
      <c r="D87" s="3">
        <f>+assessment!H87</f>
        <v>9.0646779873173448E-6</v>
      </c>
      <c r="F87" s="16">
        <f>+assessment!J87</f>
        <v>404.98454296116051</v>
      </c>
      <c r="H87" s="31">
        <v>-360.02</v>
      </c>
      <c r="J87" s="16">
        <f t="shared" si="2"/>
        <v>44.964542961160532</v>
      </c>
      <c r="K87" s="16"/>
      <c r="L87" s="70"/>
      <c r="M87" s="70"/>
      <c r="N87" s="16"/>
      <c r="Q87" s="70"/>
    </row>
    <row r="88" spans="1:17" x14ac:dyDescent="0.2">
      <c r="A88" s="43" t="s">
        <v>134</v>
      </c>
      <c r="B88" s="43" t="s">
        <v>135</v>
      </c>
      <c r="D88" s="3">
        <f>+assessment!H88</f>
        <v>1.3435629307397888E-4</v>
      </c>
      <c r="F88" s="16">
        <f>+assessment!J88</f>
        <v>6002.664630850737</v>
      </c>
      <c r="H88" s="31">
        <v>-5336.22</v>
      </c>
      <c r="J88" s="16">
        <f t="shared" si="2"/>
        <v>666.44463085073676</v>
      </c>
      <c r="K88" s="16"/>
      <c r="L88" s="70"/>
      <c r="M88" s="70"/>
      <c r="N88" s="16"/>
      <c r="Q88" s="70"/>
    </row>
    <row r="89" spans="1:17" x14ac:dyDescent="0.2">
      <c r="A89" s="43" t="s">
        <v>136</v>
      </c>
      <c r="B89" s="43" t="s">
        <v>137</v>
      </c>
      <c r="D89" s="3">
        <f>+assessment!H89</f>
        <v>0.25504637244856915</v>
      </c>
      <c r="F89" s="16">
        <f>+assessment!J89</f>
        <v>11394760.930780059</v>
      </c>
      <c r="H89" s="31">
        <v>-10129664.720000001</v>
      </c>
      <c r="J89" s="16">
        <f>SUM(F89:H89)</f>
        <v>1265096.2107800581</v>
      </c>
      <c r="K89" s="16"/>
      <c r="L89" s="70"/>
      <c r="M89" s="70"/>
      <c r="N89" s="16"/>
      <c r="Q89" s="70"/>
    </row>
    <row r="90" spans="1:17" x14ac:dyDescent="0.2">
      <c r="A90" s="43" t="s">
        <v>138</v>
      </c>
      <c r="B90" s="43" t="s">
        <v>480</v>
      </c>
      <c r="D90" s="3">
        <f>+assessment!H90</f>
        <v>3.9799705887543543E-2</v>
      </c>
      <c r="F90" s="16">
        <f>+assessment!J90</f>
        <v>1778139.9098133401</v>
      </c>
      <c r="H90" s="31">
        <v>-1580723.04</v>
      </c>
      <c r="J90" s="16">
        <f t="shared" si="2"/>
        <v>197416.86981334002</v>
      </c>
      <c r="K90" s="16"/>
      <c r="L90" s="70"/>
      <c r="M90" s="70"/>
      <c r="N90" s="16"/>
      <c r="Q90" s="70"/>
    </row>
    <row r="91" spans="1:17" x14ac:dyDescent="0.2">
      <c r="A91" s="43" t="s">
        <v>139</v>
      </c>
      <c r="B91" s="43" t="s">
        <v>140</v>
      </c>
      <c r="D91" s="3">
        <f>+assessment!H91</f>
        <v>2.6083743071950946E-5</v>
      </c>
      <c r="F91" s="16">
        <f>+assessment!J91</f>
        <v>1165.3489270650441</v>
      </c>
      <c r="H91" s="31">
        <v>-1035.97</v>
      </c>
      <c r="J91" s="16">
        <f t="shared" si="2"/>
        <v>129.37892706504408</v>
      </c>
      <c r="K91" s="16"/>
      <c r="L91" s="70"/>
      <c r="M91" s="70"/>
      <c r="N91" s="16"/>
      <c r="Q91" s="70"/>
    </row>
    <row r="92" spans="1:17" x14ac:dyDescent="0.2">
      <c r="A92" s="43" t="s">
        <v>479</v>
      </c>
      <c r="B92" s="43" t="s">
        <v>484</v>
      </c>
      <c r="D92" s="3">
        <f>+assessment!H92</f>
        <v>8.3613810420173872E-3</v>
      </c>
      <c r="F92" s="16">
        <f>+assessment!J92</f>
        <v>373563.19601901987</v>
      </c>
      <c r="H92" s="31">
        <v>-332088.58</v>
      </c>
      <c r="J92" s="16">
        <f t="shared" si="2"/>
        <v>41474.616019019857</v>
      </c>
      <c r="K92" s="16"/>
      <c r="L92" s="70"/>
      <c r="M92" s="70"/>
      <c r="N92" s="16"/>
      <c r="Q92" s="70"/>
    </row>
    <row r="93" spans="1:17" x14ac:dyDescent="0.2">
      <c r="A93" s="43" t="s">
        <v>501</v>
      </c>
      <c r="B93" s="43" t="s">
        <v>542</v>
      </c>
      <c r="D93" s="3">
        <f>+assessment!H93</f>
        <v>7.5565514838248313E-5</v>
      </c>
      <c r="F93" s="16">
        <f>+assessment!J93</f>
        <v>3376.0565497428752</v>
      </c>
      <c r="H93" s="31">
        <v>-3001.23</v>
      </c>
      <c r="J93" s="16">
        <f t="shared" si="2"/>
        <v>374.82654974287516</v>
      </c>
      <c r="K93" s="16"/>
      <c r="L93" s="70"/>
      <c r="M93" s="70"/>
      <c r="N93" s="16"/>
      <c r="Q93" s="70"/>
    </row>
    <row r="94" spans="1:17" x14ac:dyDescent="0.2">
      <c r="A94" s="43" t="s">
        <v>141</v>
      </c>
      <c r="B94" s="43" t="s">
        <v>142</v>
      </c>
      <c r="D94" s="3">
        <f>+assessment!H94</f>
        <v>1.8475347101424944E-3</v>
      </c>
      <c r="F94" s="16">
        <f>+assessment!J94</f>
        <v>82542.700495130528</v>
      </c>
      <c r="H94" s="31">
        <v>-73378.45</v>
      </c>
      <c r="J94" s="16">
        <f t="shared" si="2"/>
        <v>9164.2504951305309</v>
      </c>
      <c r="K94" s="16"/>
      <c r="L94" s="70"/>
      <c r="M94" s="70"/>
      <c r="N94" s="16"/>
      <c r="Q94" s="70"/>
    </row>
    <row r="95" spans="1:17" x14ac:dyDescent="0.2">
      <c r="A95" s="43" t="s">
        <v>143</v>
      </c>
      <c r="B95" s="43" t="s">
        <v>144</v>
      </c>
      <c r="D95" s="3">
        <f>+assessment!H95</f>
        <v>1.0964260696311725E-3</v>
      </c>
      <c r="F95" s="16">
        <f>+assessment!J95</f>
        <v>48985.260295130742</v>
      </c>
      <c r="H95" s="31">
        <v>-43546.7</v>
      </c>
      <c r="J95" s="16">
        <f t="shared" si="2"/>
        <v>5438.5602951307446</v>
      </c>
      <c r="K95" s="16"/>
      <c r="L95" s="70"/>
      <c r="M95" s="70"/>
      <c r="N95" s="16"/>
      <c r="Q95" s="70"/>
    </row>
    <row r="96" spans="1:17" x14ac:dyDescent="0.2">
      <c r="A96" s="43" t="s">
        <v>145</v>
      </c>
      <c r="B96" s="43" t="s">
        <v>146</v>
      </c>
      <c r="D96" s="3">
        <f>+assessment!H96</f>
        <v>2.4219496128034752E-5</v>
      </c>
      <c r="F96" s="16">
        <f>+assessment!J96</f>
        <v>1082.0595705534317</v>
      </c>
      <c r="H96" s="31">
        <v>-961.92</v>
      </c>
      <c r="J96" s="16">
        <f t="shared" si="2"/>
        <v>120.13957055343178</v>
      </c>
      <c r="K96" s="16"/>
      <c r="L96" s="70"/>
      <c r="M96" s="70"/>
      <c r="N96" s="16"/>
      <c r="Q96" s="70"/>
    </row>
    <row r="97" spans="1:17" x14ac:dyDescent="0.2">
      <c r="A97" s="43" t="s">
        <v>147</v>
      </c>
      <c r="B97" s="43" t="s">
        <v>148</v>
      </c>
      <c r="D97" s="3">
        <f>+assessment!H97</f>
        <v>5.4822897255219351E-4</v>
      </c>
      <c r="F97" s="16">
        <f>+assessment!J97</f>
        <v>24493.342201207513</v>
      </c>
      <c r="H97" s="31">
        <v>-21773.98</v>
      </c>
      <c r="J97" s="16">
        <f t="shared" si="2"/>
        <v>2719.3622012075139</v>
      </c>
      <c r="K97" s="16"/>
      <c r="L97" s="70"/>
      <c r="M97" s="70"/>
      <c r="N97" s="16"/>
      <c r="Q97" s="70"/>
    </row>
    <row r="98" spans="1:17" x14ac:dyDescent="0.2">
      <c r="A98" s="43" t="s">
        <v>149</v>
      </c>
      <c r="B98" s="43" t="s">
        <v>474</v>
      </c>
      <c r="D98" s="3">
        <f>+assessment!H98</f>
        <v>4.45314808598294E-3</v>
      </c>
      <c r="F98" s="16">
        <f>+assessment!J98</f>
        <v>198954.24248532995</v>
      </c>
      <c r="H98" s="31">
        <v>-176865.47</v>
      </c>
      <c r="J98" s="16">
        <f t="shared" si="2"/>
        <v>22088.772485329944</v>
      </c>
      <c r="K98" s="16"/>
      <c r="L98" s="70"/>
      <c r="M98" s="70"/>
      <c r="N98" s="16"/>
      <c r="Q98" s="70"/>
    </row>
    <row r="99" spans="1:17" x14ac:dyDescent="0.2">
      <c r="A99" s="43" t="s">
        <v>150</v>
      </c>
      <c r="B99" s="43" t="s">
        <v>532</v>
      </c>
      <c r="D99" s="3">
        <f>+assessment!H99</f>
        <v>1.1003786803706884E-4</v>
      </c>
      <c r="F99" s="16">
        <f>+assessment!J99</f>
        <v>4916.185192431888</v>
      </c>
      <c r="H99" s="31">
        <v>-4370.37</v>
      </c>
      <c r="J99" s="16">
        <f t="shared" si="2"/>
        <v>545.81519243188814</v>
      </c>
      <c r="K99" s="16"/>
      <c r="L99" s="70"/>
      <c r="M99" s="70"/>
      <c r="N99" s="16"/>
      <c r="Q99" s="70"/>
    </row>
    <row r="100" spans="1:17" x14ac:dyDescent="0.2">
      <c r="A100" s="43" t="s">
        <v>504</v>
      </c>
      <c r="B100" s="43" t="s">
        <v>505</v>
      </c>
      <c r="D100" s="3">
        <f>+assessment!H100</f>
        <v>2.0145414499398925E-3</v>
      </c>
      <c r="F100" s="16">
        <f>+assessment!J100</f>
        <v>90004.096066259823</v>
      </c>
      <c r="H100" s="31">
        <v>-80011.45</v>
      </c>
      <c r="J100" s="16">
        <f t="shared" si="2"/>
        <v>9992.6460662598256</v>
      </c>
      <c r="K100" s="16"/>
      <c r="L100" s="70"/>
      <c r="M100" s="70"/>
      <c r="N100" s="16"/>
      <c r="Q100" s="70"/>
    </row>
    <row r="101" spans="1:17" x14ac:dyDescent="0.2">
      <c r="A101" s="43" t="s">
        <v>547</v>
      </c>
      <c r="B101" s="43" t="s">
        <v>548</v>
      </c>
      <c r="D101" s="3">
        <f>+assessment!H101</f>
        <v>6.0096173858363536E-2</v>
      </c>
      <c r="F101" s="16">
        <f>+assessment!J101</f>
        <v>2684929.5184887797</v>
      </c>
      <c r="H101" s="31">
        <v>-2386836.9</v>
      </c>
      <c r="J101" s="16">
        <f t="shared" si="2"/>
        <v>298092.61848877976</v>
      </c>
      <c r="K101" s="16"/>
      <c r="L101" s="70"/>
      <c r="M101" s="70"/>
      <c r="N101" s="16"/>
      <c r="Q101" s="70"/>
    </row>
    <row r="102" spans="1:17" x14ac:dyDescent="0.2">
      <c r="A102" s="43" t="s">
        <v>151</v>
      </c>
      <c r="B102" s="43" t="s">
        <v>152</v>
      </c>
      <c r="D102" s="3">
        <f>+assessment!H102</f>
        <v>0.28560061541908605</v>
      </c>
      <c r="F102" s="16">
        <f>+assessment!J102</f>
        <v>12759839.330945168</v>
      </c>
      <c r="H102" s="31">
        <v>-11343186.15</v>
      </c>
      <c r="J102" s="16">
        <f t="shared" si="2"/>
        <v>1416653.1809451673</v>
      </c>
      <c r="K102" s="16"/>
      <c r="L102" s="70"/>
      <c r="M102" s="70"/>
      <c r="N102" s="16"/>
      <c r="Q102" s="70"/>
    </row>
    <row r="103" spans="1:17" x14ac:dyDescent="0.2">
      <c r="A103" s="43" t="s">
        <v>509</v>
      </c>
      <c r="B103" s="43" t="s">
        <v>508</v>
      </c>
      <c r="D103" s="3">
        <f>+assessment!H103</f>
        <v>4.1438675421293855E-3</v>
      </c>
      <c r="F103" s="16">
        <f>+assessment!J103</f>
        <v>185136.44996423242</v>
      </c>
      <c r="H103" s="31">
        <v>-164581.79</v>
      </c>
      <c r="J103" s="16">
        <f t="shared" si="2"/>
        <v>20554.659964232414</v>
      </c>
      <c r="K103" s="16"/>
      <c r="L103" s="73"/>
      <c r="M103" s="70"/>
      <c r="N103" s="16"/>
      <c r="Q103" s="70"/>
    </row>
    <row r="104" spans="1:17" x14ac:dyDescent="0.2">
      <c r="A104" s="43" t="s">
        <v>153</v>
      </c>
      <c r="B104" s="43" t="s">
        <v>154</v>
      </c>
      <c r="D104" s="3">
        <f>+assessment!H104</f>
        <v>1.8303017796153444E-3</v>
      </c>
      <c r="F104" s="16">
        <f>+assessment!J104</f>
        <v>81772.781199245583</v>
      </c>
      <c r="H104" s="31">
        <v>-72694.009999999995</v>
      </c>
      <c r="J104" s="16">
        <f t="shared" si="2"/>
        <v>9078.7711992455879</v>
      </c>
      <c r="K104" s="16"/>
      <c r="L104" s="73"/>
      <c r="M104" s="70"/>
      <c r="N104" s="16"/>
      <c r="Q104" s="70"/>
    </row>
    <row r="105" spans="1:17" x14ac:dyDescent="0.2">
      <c r="A105" s="43" t="s">
        <v>155</v>
      </c>
      <c r="B105" s="43" t="s">
        <v>156</v>
      </c>
      <c r="D105" s="3">
        <f>+assessment!H105</f>
        <v>5.4352360946914244E-3</v>
      </c>
      <c r="F105" s="16">
        <f>+assessment!J105</f>
        <v>242831.19695750406</v>
      </c>
      <c r="H105" s="31">
        <v>-215871.02</v>
      </c>
      <c r="J105" s="16">
        <f t="shared" si="2"/>
        <v>26960.176957504067</v>
      </c>
      <c r="K105" s="16"/>
      <c r="L105" s="70"/>
      <c r="M105" s="70"/>
      <c r="N105" s="16"/>
      <c r="Q105" s="70"/>
    </row>
    <row r="106" spans="1:17" x14ac:dyDescent="0.2">
      <c r="A106" s="43" t="s">
        <v>157</v>
      </c>
      <c r="B106" s="43" t="s">
        <v>158</v>
      </c>
      <c r="D106" s="3">
        <f>+assessment!H106</f>
        <v>4.775414840037618E-3</v>
      </c>
      <c r="F106" s="16">
        <f>+assessment!J106</f>
        <v>213352.22267668537</v>
      </c>
      <c r="H106" s="31">
        <v>-189664.93</v>
      </c>
      <c r="J106" s="16">
        <f t="shared" si="2"/>
        <v>23687.292676685378</v>
      </c>
      <c r="K106" s="16"/>
      <c r="L106" s="70"/>
      <c r="M106" s="70"/>
      <c r="N106" s="16"/>
      <c r="Q106" s="70"/>
    </row>
    <row r="107" spans="1:17" x14ac:dyDescent="0.2">
      <c r="A107" s="43" t="s">
        <v>159</v>
      </c>
      <c r="B107" s="43" t="s">
        <v>160</v>
      </c>
      <c r="D107" s="3">
        <f>+assessment!H107</f>
        <v>2.1744164347053362E-2</v>
      </c>
      <c r="F107" s="16">
        <f>+assessment!J107</f>
        <v>971468.64703683567</v>
      </c>
      <c r="H107" s="31">
        <v>-863611.95</v>
      </c>
      <c r="J107" s="16">
        <f t="shared" si="2"/>
        <v>107856.69703683571</v>
      </c>
      <c r="K107" s="16"/>
      <c r="L107" s="70"/>
      <c r="M107" s="70"/>
      <c r="N107" s="16"/>
      <c r="Q107" s="70"/>
    </row>
    <row r="108" spans="1:17" x14ac:dyDescent="0.2">
      <c r="A108" s="43" t="s">
        <v>161</v>
      </c>
      <c r="B108" s="43" t="s">
        <v>162</v>
      </c>
      <c r="D108" s="3">
        <f>+assessment!H108</f>
        <v>5.4062450648489158E-3</v>
      </c>
      <c r="F108" s="16">
        <f>+assessment!J108</f>
        <v>241535.95856214475</v>
      </c>
      <c r="H108" s="31">
        <v>-214719.58</v>
      </c>
      <c r="J108" s="16">
        <f t="shared" si="2"/>
        <v>26816.378562144761</v>
      </c>
      <c r="K108" s="16"/>
      <c r="L108" s="70"/>
      <c r="M108" s="70"/>
      <c r="N108" s="16"/>
      <c r="Q108" s="70"/>
    </row>
    <row r="109" spans="1:17" x14ac:dyDescent="0.2">
      <c r="A109" s="43" t="s">
        <v>163</v>
      </c>
      <c r="B109" s="43" t="s">
        <v>164</v>
      </c>
      <c r="D109" s="3">
        <f>+assessment!H109</f>
        <v>2.1680517983979655E-2</v>
      </c>
      <c r="F109" s="16">
        <f>+assessment!J109</f>
        <v>968625.10496103228</v>
      </c>
      <c r="H109" s="31">
        <v>-861084.11</v>
      </c>
      <c r="J109" s="16">
        <f t="shared" si="2"/>
        <v>107540.99496103229</v>
      </c>
      <c r="K109" s="16"/>
      <c r="L109" s="70"/>
      <c r="M109" s="70"/>
      <c r="N109" s="16"/>
      <c r="Q109" s="70"/>
    </row>
    <row r="110" spans="1:17" x14ac:dyDescent="0.2">
      <c r="A110" s="43" t="s">
        <v>165</v>
      </c>
      <c r="B110" s="43" t="s">
        <v>166</v>
      </c>
      <c r="D110" s="3">
        <f>+assessment!H110</f>
        <v>4.5181506473994694E-3</v>
      </c>
      <c r="F110" s="16">
        <f>+assessment!J110</f>
        <v>201858.37572243006</v>
      </c>
      <c r="H110" s="31">
        <v>-179447.18</v>
      </c>
      <c r="J110" s="16">
        <f t="shared" si="2"/>
        <v>22411.195722430071</v>
      </c>
      <c r="K110" s="16"/>
      <c r="L110" s="70"/>
      <c r="M110" s="70"/>
      <c r="N110" s="16"/>
      <c r="Q110" s="70"/>
    </row>
    <row r="111" spans="1:17" x14ac:dyDescent="0.2">
      <c r="A111" s="43" t="s">
        <v>167</v>
      </c>
      <c r="B111" s="43" t="s">
        <v>168</v>
      </c>
      <c r="D111" s="3">
        <f>+assessment!H111</f>
        <v>1.46047879858708E-3</v>
      </c>
      <c r="F111" s="16">
        <f>+assessment!J111</f>
        <v>65250.121358728706</v>
      </c>
      <c r="H111" s="31">
        <v>-58005.77</v>
      </c>
      <c r="J111" s="16">
        <f t="shared" si="2"/>
        <v>7244.3513587287089</v>
      </c>
      <c r="K111" s="16"/>
      <c r="L111" s="70"/>
      <c r="M111" s="70"/>
      <c r="N111" s="16"/>
      <c r="Q111" s="70"/>
    </row>
    <row r="112" spans="1:17" x14ac:dyDescent="0.2">
      <c r="A112" s="43" t="s">
        <v>169</v>
      </c>
      <c r="B112" s="43" t="s">
        <v>170</v>
      </c>
      <c r="D112" s="3">
        <f>+assessment!H112</f>
        <v>2.0071290623604665E-3</v>
      </c>
      <c r="F112" s="16">
        <f>+assessment!J112</f>
        <v>89672.931252649796</v>
      </c>
      <c r="H112" s="31">
        <v>-79717.05</v>
      </c>
      <c r="J112" s="16">
        <f t="shared" si="2"/>
        <v>9955.8812526497932</v>
      </c>
      <c r="K112" s="16"/>
      <c r="L112" s="70"/>
      <c r="M112" s="70"/>
      <c r="N112" s="16"/>
      <c r="Q112" s="70"/>
    </row>
    <row r="113" spans="1:17" x14ac:dyDescent="0.2">
      <c r="A113" s="43" t="s">
        <v>171</v>
      </c>
      <c r="B113" s="45" t="s">
        <v>557</v>
      </c>
      <c r="D113" s="3">
        <f>+assessment!H113</f>
        <v>1.3253288644284777E-2</v>
      </c>
      <c r="F113" s="16">
        <f>+assessment!J113</f>
        <v>592119.99056642305</v>
      </c>
      <c r="H113" s="31">
        <v>-526380.24</v>
      </c>
      <c r="J113" s="16">
        <f t="shared" si="2"/>
        <v>65739.750566423056</v>
      </c>
      <c r="K113" s="16"/>
      <c r="L113" s="70"/>
      <c r="M113" s="70"/>
      <c r="N113" s="16"/>
      <c r="Q113" s="70"/>
    </row>
    <row r="114" spans="1:17" x14ac:dyDescent="0.2">
      <c r="A114" s="43" t="s">
        <v>172</v>
      </c>
      <c r="B114" s="43" t="s">
        <v>173</v>
      </c>
      <c r="D114" s="3">
        <f>+assessment!H114</f>
        <v>1.3729655863643764E-2</v>
      </c>
      <c r="F114" s="16">
        <f>+assessment!J114</f>
        <v>613402.74996324896</v>
      </c>
      <c r="H114" s="31">
        <v>-545300.1</v>
      </c>
      <c r="J114" s="16">
        <f t="shared" si="2"/>
        <v>68102.649963248987</v>
      </c>
      <c r="K114" s="16"/>
      <c r="L114" s="70"/>
      <c r="M114" s="70"/>
      <c r="N114" s="16"/>
      <c r="Q114" s="70"/>
    </row>
    <row r="115" spans="1:17" x14ac:dyDescent="0.2">
      <c r="A115" s="43" t="s">
        <v>174</v>
      </c>
      <c r="B115" s="43" t="s">
        <v>175</v>
      </c>
      <c r="D115" s="3">
        <f>+assessment!H115</f>
        <v>6.6928589812558607E-3</v>
      </c>
      <c r="F115" s="16">
        <f>+assessment!J115</f>
        <v>299018.28166645841</v>
      </c>
      <c r="H115" s="31">
        <v>-265819.96000000002</v>
      </c>
      <c r="J115" s="16">
        <f t="shared" si="2"/>
        <v>33198.321666458389</v>
      </c>
      <c r="K115" s="16"/>
      <c r="L115" s="70"/>
      <c r="M115" s="70"/>
      <c r="N115" s="16"/>
      <c r="Q115" s="70"/>
    </row>
    <row r="116" spans="1:17" x14ac:dyDescent="0.2">
      <c r="A116" s="43" t="s">
        <v>176</v>
      </c>
      <c r="B116" s="45" t="s">
        <v>552</v>
      </c>
      <c r="D116" s="3">
        <f>+assessment!H116</f>
        <v>1.1154088350756562E-2</v>
      </c>
      <c r="F116" s="16">
        <f>+assessment!J116</f>
        <v>498333.57337124873</v>
      </c>
      <c r="H116" s="31">
        <v>-443006.4</v>
      </c>
      <c r="J116" s="16">
        <f t="shared" si="2"/>
        <v>55327.173371248704</v>
      </c>
      <c r="K116" s="16"/>
      <c r="L116" s="70"/>
      <c r="M116" s="70"/>
      <c r="N116" s="16"/>
      <c r="Q116" s="70"/>
    </row>
    <row r="117" spans="1:17" x14ac:dyDescent="0.2">
      <c r="A117" s="43" t="s">
        <v>177</v>
      </c>
      <c r="B117" s="43" t="s">
        <v>178</v>
      </c>
      <c r="D117" s="3">
        <f>+assessment!H117</f>
        <v>4.2513393560878066E-3</v>
      </c>
      <c r="F117" s="16">
        <f>+assessment!J117</f>
        <v>189937.99101379362</v>
      </c>
      <c r="H117" s="31">
        <v>-168850.24</v>
      </c>
      <c r="J117" s="16">
        <f t="shared" si="2"/>
        <v>21087.751013793633</v>
      </c>
      <c r="K117" s="16"/>
      <c r="L117" s="70"/>
      <c r="M117" s="70"/>
      <c r="N117" s="16"/>
      <c r="Q117" s="70"/>
    </row>
    <row r="118" spans="1:17" x14ac:dyDescent="0.2">
      <c r="A118" s="43" t="s">
        <v>179</v>
      </c>
      <c r="B118" s="43" t="s">
        <v>180</v>
      </c>
      <c r="D118" s="3">
        <f>+assessment!H118</f>
        <v>1.4810228868419486E-3</v>
      </c>
      <c r="F118" s="16">
        <f>+assessment!J118</f>
        <v>66167.97395140685</v>
      </c>
      <c r="H118" s="31">
        <v>-58821.71</v>
      </c>
      <c r="J118" s="16">
        <f t="shared" si="2"/>
        <v>7346.2639514068505</v>
      </c>
      <c r="K118" s="16"/>
      <c r="L118" s="70"/>
      <c r="M118" s="70"/>
      <c r="N118" s="16"/>
      <c r="Q118" s="70"/>
    </row>
    <row r="119" spans="1:17" x14ac:dyDescent="0.2">
      <c r="A119" s="43" t="s">
        <v>181</v>
      </c>
      <c r="B119" s="43" t="s">
        <v>534</v>
      </c>
      <c r="D119" s="3">
        <f>+assessment!H119</f>
        <v>1.1033136375068858E-4</v>
      </c>
      <c r="F119" s="16">
        <f>+assessment!J119</f>
        <v>4929.297762741352</v>
      </c>
      <c r="H119" s="31">
        <v>-4382.03</v>
      </c>
      <c r="J119" s="16">
        <f t="shared" si="2"/>
        <v>547.26776274135227</v>
      </c>
      <c r="K119" s="16"/>
      <c r="L119" s="70"/>
      <c r="M119" s="70"/>
      <c r="N119" s="16"/>
      <c r="Q119" s="70"/>
    </row>
    <row r="120" spans="1:17" x14ac:dyDescent="0.2">
      <c r="A120" s="43" t="s">
        <v>182</v>
      </c>
      <c r="B120" s="43" t="s">
        <v>183</v>
      </c>
      <c r="D120" s="3">
        <f>+assessment!H120</f>
        <v>2.915061310582983E-3</v>
      </c>
      <c r="F120" s="16">
        <f>+assessment!J120</f>
        <v>130236.81306958279</v>
      </c>
      <c r="H120" s="31">
        <v>-115777.35</v>
      </c>
      <c r="J120" s="16">
        <f t="shared" si="2"/>
        <v>14459.46306958278</v>
      </c>
      <c r="K120" s="16"/>
      <c r="L120" s="70"/>
      <c r="M120" s="70"/>
      <c r="N120" s="16"/>
      <c r="Q120" s="70"/>
    </row>
    <row r="121" spans="1:17" x14ac:dyDescent="0.2">
      <c r="A121" s="43" t="s">
        <v>184</v>
      </c>
      <c r="B121" s="43" t="s">
        <v>185</v>
      </c>
      <c r="D121" s="3">
        <f>+assessment!H121</f>
        <v>4.1894129852080115E-3</v>
      </c>
      <c r="F121" s="16">
        <f>+assessment!J121</f>
        <v>187171.29339440924</v>
      </c>
      <c r="H121" s="31">
        <v>-166390.72</v>
      </c>
      <c r="J121" s="16">
        <f t="shared" si="2"/>
        <v>20780.573394409235</v>
      </c>
      <c r="K121" s="16"/>
      <c r="L121" s="70"/>
      <c r="M121" s="70"/>
      <c r="N121" s="16"/>
      <c r="Q121" s="70"/>
    </row>
    <row r="122" spans="1:17" x14ac:dyDescent="0.2">
      <c r="A122" s="43" t="s">
        <v>186</v>
      </c>
      <c r="B122" s="43" t="s">
        <v>535</v>
      </c>
      <c r="D122" s="3">
        <f>+assessment!H122</f>
        <v>1.020957332170637E-3</v>
      </c>
      <c r="F122" s="16">
        <f>+assessment!J122</f>
        <v>45613.527488838743</v>
      </c>
      <c r="H122" s="31">
        <v>-40549.31</v>
      </c>
      <c r="J122" s="16">
        <f t="shared" si="2"/>
        <v>5064.2174888387453</v>
      </c>
      <c r="K122" s="16"/>
      <c r="L122" s="70"/>
      <c r="M122" s="70"/>
      <c r="N122" s="16"/>
      <c r="Q122" s="70"/>
    </row>
    <row r="123" spans="1:17" x14ac:dyDescent="0.2">
      <c r="A123" s="43" t="s">
        <v>475</v>
      </c>
      <c r="B123" s="43" t="s">
        <v>476</v>
      </c>
      <c r="D123" s="3">
        <f>+assessment!H123</f>
        <v>9.4065243078274242E-4</v>
      </c>
      <c r="F123" s="16">
        <f>+assessment!J123</f>
        <v>42025.728359998167</v>
      </c>
      <c r="H123" s="31">
        <v>-37359.85</v>
      </c>
      <c r="J123" s="16">
        <f t="shared" si="2"/>
        <v>4665.8783599981689</v>
      </c>
      <c r="K123" s="16"/>
      <c r="L123" s="70"/>
      <c r="M123" s="70"/>
      <c r="N123" s="16"/>
      <c r="Q123" s="70"/>
    </row>
    <row r="124" spans="1:17" x14ac:dyDescent="0.2">
      <c r="A124" s="43" t="s">
        <v>187</v>
      </c>
      <c r="B124" s="43" t="s">
        <v>495</v>
      </c>
      <c r="D124" s="3">
        <f>+assessment!H124</f>
        <v>1.8060091973759519E-3</v>
      </c>
      <c r="F124" s="16">
        <f>+assessment!J124</f>
        <v>80687.456344978098</v>
      </c>
      <c r="H124" s="31">
        <v>-71729.179999999993</v>
      </c>
      <c r="J124" s="16">
        <f t="shared" si="2"/>
        <v>8958.276344978105</v>
      </c>
      <c r="K124" s="16"/>
      <c r="L124" s="70"/>
      <c r="M124" s="70"/>
      <c r="N124" s="16"/>
      <c r="Q124" s="70"/>
    </row>
    <row r="125" spans="1:17" x14ac:dyDescent="0.2">
      <c r="A125" s="43" t="s">
        <v>188</v>
      </c>
      <c r="B125" s="43" t="s">
        <v>189</v>
      </c>
      <c r="D125" s="3">
        <f>+assessment!H125</f>
        <v>2.0197705870378321E-3</v>
      </c>
      <c r="F125" s="16">
        <f>+assessment!J125</f>
        <v>90237.719334582565</v>
      </c>
      <c r="H125" s="31">
        <v>-80219.13</v>
      </c>
      <c r="J125" s="16">
        <f t="shared" si="2"/>
        <v>10018.589334582561</v>
      </c>
      <c r="K125" s="16"/>
      <c r="L125" s="70"/>
      <c r="M125" s="70"/>
      <c r="N125" s="16"/>
      <c r="Q125" s="70"/>
    </row>
    <row r="126" spans="1:17" x14ac:dyDescent="0.2">
      <c r="A126" s="43" t="s">
        <v>545</v>
      </c>
      <c r="B126" s="43" t="s">
        <v>546</v>
      </c>
      <c r="D126" s="3">
        <f>+assessment!H126</f>
        <v>9.3504026510508691E-4</v>
      </c>
      <c r="F126" s="16">
        <f>+assessment!J126</f>
        <v>41774.992442498653</v>
      </c>
      <c r="H126" s="31">
        <v>-37136.949999999997</v>
      </c>
      <c r="J126" s="16">
        <f t="shared" si="2"/>
        <v>4638.0424424986559</v>
      </c>
      <c r="K126" s="16"/>
      <c r="L126" s="70"/>
      <c r="M126" s="70"/>
      <c r="N126" s="16"/>
      <c r="P126" s="43"/>
      <c r="Q126" s="70"/>
    </row>
    <row r="127" spans="1:17" s="43" customFormat="1" x14ac:dyDescent="0.2">
      <c r="A127" s="45" t="s">
        <v>562</v>
      </c>
      <c r="B127" s="45" t="s">
        <v>557</v>
      </c>
      <c r="D127" s="46">
        <f>+assessment!H127</f>
        <v>4.8745936023271621E-3</v>
      </c>
      <c r="F127" s="16">
        <f>+assessment!J127</f>
        <v>217783.25329613834</v>
      </c>
      <c r="H127" s="31">
        <v>-193604</v>
      </c>
      <c r="J127" s="16">
        <f>SUM(F127:H127)</f>
        <v>24179.25329613834</v>
      </c>
      <c r="K127" s="16"/>
      <c r="L127" s="70"/>
      <c r="M127" s="70"/>
      <c r="N127" s="16"/>
      <c r="O127" s="70"/>
      <c r="P127"/>
      <c r="Q127" s="70"/>
    </row>
    <row r="128" spans="1:17" x14ac:dyDescent="0.2">
      <c r="A128" s="43" t="s">
        <v>190</v>
      </c>
      <c r="B128" s="43" t="s">
        <v>191</v>
      </c>
      <c r="D128" s="46">
        <f>+assessment!H128</f>
        <v>4.2347075980587242E-4</v>
      </c>
      <c r="F128" s="16">
        <f>+assessment!J128</f>
        <v>18919.493042923976</v>
      </c>
      <c r="H128" s="31">
        <v>-16818.97</v>
      </c>
      <c r="J128" s="16">
        <f t="shared" si="2"/>
        <v>2100.5230429239746</v>
      </c>
      <c r="K128" s="16"/>
      <c r="L128" s="70"/>
      <c r="M128" s="70"/>
      <c r="N128" s="16"/>
      <c r="Q128" s="70"/>
    </row>
    <row r="129" spans="1:17" x14ac:dyDescent="0.2">
      <c r="A129" s="43" t="s">
        <v>192</v>
      </c>
      <c r="B129" s="43" t="s">
        <v>536</v>
      </c>
      <c r="D129" s="46">
        <f>+assessment!H129</f>
        <v>1.5081256365942928E-4</v>
      </c>
      <c r="F129" s="16">
        <f>+assessment!J129</f>
        <v>6737.8849256277126</v>
      </c>
      <c r="H129" s="31">
        <v>-5989.82</v>
      </c>
      <c r="J129" s="16">
        <f t="shared" si="2"/>
        <v>748.06492562771291</v>
      </c>
      <c r="K129" s="16"/>
      <c r="L129" s="70"/>
      <c r="M129" s="70"/>
      <c r="N129" s="16"/>
      <c r="Q129" s="70"/>
    </row>
    <row r="130" spans="1:17" x14ac:dyDescent="0.2">
      <c r="A130" s="43" t="s">
        <v>193</v>
      </c>
      <c r="B130" s="43" t="s">
        <v>194</v>
      </c>
      <c r="D130" s="46">
        <f>+assessment!H130</f>
        <v>2.6891580185355278E-3</v>
      </c>
      <c r="F130" s="16">
        <f>+assessment!J130</f>
        <v>120144.08372925069</v>
      </c>
      <c r="H130" s="31">
        <v>-106805.16</v>
      </c>
      <c r="J130" s="16">
        <f t="shared" si="2"/>
        <v>13338.923729250688</v>
      </c>
      <c r="K130" s="16"/>
      <c r="L130" s="70"/>
      <c r="M130" s="70"/>
      <c r="N130" s="16"/>
      <c r="Q130" s="70"/>
    </row>
    <row r="131" spans="1:17" x14ac:dyDescent="0.2">
      <c r="A131" s="43" t="s">
        <v>195</v>
      </c>
      <c r="B131" s="43" t="s">
        <v>537</v>
      </c>
      <c r="D131" s="46">
        <f>+assessment!H131</f>
        <v>4.7717889222596914E-4</v>
      </c>
      <c r="F131" s="16">
        <f>+assessment!J131</f>
        <v>21319.022677830231</v>
      </c>
      <c r="H131" s="31">
        <v>-18952.09</v>
      </c>
      <c r="J131" s="16">
        <f t="shared" si="2"/>
        <v>2366.9326778302311</v>
      </c>
      <c r="K131" s="16"/>
      <c r="L131" s="70"/>
      <c r="M131" s="70"/>
      <c r="N131" s="16"/>
      <c r="Q131" s="70"/>
    </row>
    <row r="132" spans="1:17" x14ac:dyDescent="0.2">
      <c r="A132" s="43" t="s">
        <v>196</v>
      </c>
      <c r="B132" s="43" t="s">
        <v>538</v>
      </c>
      <c r="D132" s="46">
        <f>+assessment!H132</f>
        <v>5.7558642817272048E-4</v>
      </c>
      <c r="F132" s="16">
        <f>+assessment!J132</f>
        <v>25715.597054227201</v>
      </c>
      <c r="H132" s="31">
        <v>-22860.54</v>
      </c>
      <c r="J132" s="16">
        <f t="shared" si="2"/>
        <v>2855.0570542271998</v>
      </c>
      <c r="K132" s="16"/>
      <c r="L132" s="70"/>
      <c r="M132" s="70"/>
      <c r="N132" s="16"/>
      <c r="Q132" s="70"/>
    </row>
    <row r="133" spans="1:17" x14ac:dyDescent="0.2">
      <c r="A133" s="43" t="s">
        <v>197</v>
      </c>
      <c r="B133" s="43" t="s">
        <v>496</v>
      </c>
      <c r="D133" s="46">
        <f>+assessment!H133</f>
        <v>4.5267044445295747E-4</v>
      </c>
      <c r="F133" s="16">
        <f>+assessment!J133</f>
        <v>20224.053553286845</v>
      </c>
      <c r="H133" s="31">
        <v>-17978.689999999999</v>
      </c>
      <c r="J133" s="16">
        <f t="shared" si="2"/>
        <v>2245.3635532868466</v>
      </c>
      <c r="K133" s="16"/>
      <c r="L133" s="70"/>
      <c r="M133" s="70"/>
      <c r="N133" s="16"/>
      <c r="Q133" s="70"/>
    </row>
    <row r="134" spans="1:17" x14ac:dyDescent="0.2">
      <c r="A134" s="43" t="s">
        <v>198</v>
      </c>
      <c r="B134" s="43" t="s">
        <v>539</v>
      </c>
      <c r="D134" s="46">
        <f>+assessment!H134</f>
        <v>1.7758740278165517E-2</v>
      </c>
      <c r="F134" s="16">
        <f>+assessment!J134</f>
        <v>793411.00976574933</v>
      </c>
      <c r="H134" s="31">
        <v>-705323.05</v>
      </c>
      <c r="J134" s="16">
        <f t="shared" si="2"/>
        <v>88087.959765749285</v>
      </c>
      <c r="K134" s="16"/>
      <c r="L134" s="70"/>
      <c r="M134" s="70"/>
      <c r="N134" s="16"/>
      <c r="Q134" s="70"/>
    </row>
    <row r="135" spans="1:17" x14ac:dyDescent="0.2">
      <c r="A135" s="43" t="s">
        <v>199</v>
      </c>
      <c r="B135" s="43" t="s">
        <v>200</v>
      </c>
      <c r="D135" s="46">
        <f>+assessment!H135</f>
        <v>4.558694505996789E-4</v>
      </c>
      <c r="F135" s="16">
        <f>+assessment!J135</f>
        <v>20366.976230084911</v>
      </c>
      <c r="H135" s="31">
        <v>-18105.75</v>
      </c>
      <c r="J135" s="16">
        <f t="shared" si="2"/>
        <v>2261.2262300849106</v>
      </c>
      <c r="K135" s="16"/>
      <c r="L135" s="70"/>
      <c r="M135" s="70"/>
      <c r="N135" s="16"/>
      <c r="Q135" s="70"/>
    </row>
    <row r="136" spans="1:17" x14ac:dyDescent="0.2">
      <c r="A136" s="43" t="s">
        <v>201</v>
      </c>
      <c r="B136" s="43" t="s">
        <v>202</v>
      </c>
      <c r="D136" s="46">
        <f>+assessment!H136</f>
        <v>5.4579987759128591E-4</v>
      </c>
      <c r="F136" s="16">
        <f>+assessment!J136</f>
        <v>24384.817009917893</v>
      </c>
      <c r="H136" s="31">
        <v>-21677.51</v>
      </c>
      <c r="J136" s="16">
        <f t="shared" si="2"/>
        <v>2707.3070099178949</v>
      </c>
      <c r="K136" s="16"/>
      <c r="L136" s="70"/>
      <c r="M136" s="70"/>
      <c r="N136" s="16"/>
      <c r="Q136" s="70"/>
    </row>
    <row r="137" spans="1:17" x14ac:dyDescent="0.2">
      <c r="A137" s="43" t="s">
        <v>203</v>
      </c>
      <c r="B137" s="43" t="s">
        <v>204</v>
      </c>
      <c r="D137" s="46">
        <f>+assessment!H137</f>
        <v>2.0889277477168313E-5</v>
      </c>
      <c r="F137" s="16">
        <f>+assessment!J137</f>
        <v>933.27468484994995</v>
      </c>
      <c r="H137" s="31">
        <v>-829.66</v>
      </c>
      <c r="J137" s="16">
        <f t="shared" si="2"/>
        <v>103.61468484994998</v>
      </c>
      <c r="K137" s="16"/>
      <c r="L137" s="70"/>
      <c r="M137" s="70"/>
      <c r="N137" s="16"/>
      <c r="Q137" s="70"/>
    </row>
    <row r="138" spans="1:17" x14ac:dyDescent="0.2">
      <c r="A138" s="43" t="s">
        <v>205</v>
      </c>
      <c r="B138" s="43" t="s">
        <v>456</v>
      </c>
      <c r="D138" s="46">
        <f>+assessment!H138</f>
        <v>1.430606052510993E-5</v>
      </c>
      <c r="F138" s="16">
        <f>+assessment!J138</f>
        <v>639.15490340004646</v>
      </c>
      <c r="H138" s="31">
        <v>-568.19000000000005</v>
      </c>
      <c r="J138" s="16">
        <f t="shared" si="2"/>
        <v>70.96490340004641</v>
      </c>
      <c r="K138" s="16"/>
      <c r="L138" s="70"/>
      <c r="N138" s="16"/>
      <c r="Q138" s="70"/>
    </row>
    <row r="139" spans="1:17" outlineLevel="1" x14ac:dyDescent="0.2">
      <c r="A139" s="43" t="s">
        <v>206</v>
      </c>
      <c r="B139" s="43" t="s">
        <v>207</v>
      </c>
      <c r="D139" s="46">
        <f>+assessment!H139</f>
        <v>2.1711601955543004E-5</v>
      </c>
      <c r="F139" s="16">
        <f>+assessment!J139</f>
        <v>970.01385015800599</v>
      </c>
      <c r="H139" s="31">
        <v>-862.31866899510919</v>
      </c>
      <c r="J139" s="16">
        <f t="shared" si="2"/>
        <v>107.6951811628968</v>
      </c>
      <c r="K139" s="16"/>
      <c r="L139" s="70"/>
      <c r="N139" s="16"/>
      <c r="Q139" s="70"/>
    </row>
    <row r="140" spans="1:17" outlineLevel="1" x14ac:dyDescent="0.2">
      <c r="A140" s="43" t="s">
        <v>208</v>
      </c>
      <c r="B140" s="43" t="s">
        <v>209</v>
      </c>
      <c r="D140" s="46">
        <f>+assessment!H140</f>
        <v>6.4518162250801104E-6</v>
      </c>
      <c r="F140" s="16">
        <f>+assessment!J140</f>
        <v>288.24916327300684</v>
      </c>
      <c r="H140" s="31">
        <v>-256.24648016319009</v>
      </c>
      <c r="J140" s="16">
        <f t="shared" si="2"/>
        <v>32.002683109816758</v>
      </c>
      <c r="K140" s="16"/>
      <c r="L140" s="70"/>
      <c r="N140" s="16"/>
    </row>
    <row r="141" spans="1:17" outlineLevel="1" x14ac:dyDescent="0.2">
      <c r="A141" s="43" t="s">
        <v>210</v>
      </c>
      <c r="B141" s="43" t="s">
        <v>211</v>
      </c>
      <c r="D141" s="46">
        <f>+assessment!H141</f>
        <v>3.1106541996490125E-5</v>
      </c>
      <c r="F141" s="16">
        <f>+assessment!J141</f>
        <v>1389.7535810071206</v>
      </c>
      <c r="H141" s="31">
        <v>-1235.457058690489</v>
      </c>
      <c r="J141" s="16">
        <f t="shared" si="2"/>
        <v>154.29652231663158</v>
      </c>
      <c r="K141" s="16"/>
      <c r="L141" s="70"/>
      <c r="N141" s="16"/>
    </row>
    <row r="142" spans="1:17" outlineLevel="1" x14ac:dyDescent="0.2">
      <c r="A142" s="43" t="s">
        <v>499</v>
      </c>
      <c r="B142" s="43" t="s">
        <v>497</v>
      </c>
      <c r="D142" s="46">
        <f>+assessment!H142</f>
        <v>2.8713852590860794E-5</v>
      </c>
      <c r="F142" s="16">
        <f>+assessment!J142</f>
        <v>1282.8548884399313</v>
      </c>
      <c r="H142" s="31">
        <v>-1140.4267266216832</v>
      </c>
      <c r="J142" s="16">
        <f t="shared" si="2"/>
        <v>142.4281618182481</v>
      </c>
      <c r="K142" s="16"/>
      <c r="L142" s="70"/>
      <c r="N142" s="16"/>
    </row>
    <row r="143" spans="1:17" outlineLevel="1" x14ac:dyDescent="0.2">
      <c r="A143" s="43" t="s">
        <v>212</v>
      </c>
      <c r="B143" s="43" t="s">
        <v>213</v>
      </c>
      <c r="D143" s="46">
        <f>+assessment!H143</f>
        <v>4.1348575173749813E-5</v>
      </c>
      <c r="F143" s="16">
        <f>+assessment!J143</f>
        <v>1847.3390717536156</v>
      </c>
      <c r="H143" s="31">
        <v>-1642.2394064556443</v>
      </c>
      <c r="J143" s="16">
        <f t="shared" si="2"/>
        <v>205.09966529797134</v>
      </c>
      <c r="K143" s="16"/>
      <c r="L143" s="70"/>
      <c r="N143" s="16"/>
    </row>
    <row r="144" spans="1:17" outlineLevel="1" x14ac:dyDescent="0.2">
      <c r="A144" s="43" t="s">
        <v>214</v>
      </c>
      <c r="B144" s="43" t="s">
        <v>215</v>
      </c>
      <c r="D144" s="46">
        <f>+assessment!H144</f>
        <v>3.0479929201729044E-6</v>
      </c>
      <c r="F144" s="16">
        <f>+assessment!J144</f>
        <v>136.17582681394174</v>
      </c>
      <c r="H144" s="31">
        <v>-121.05699079284176</v>
      </c>
      <c r="J144" s="16">
        <f t="shared" si="2"/>
        <v>15.11883602109998</v>
      </c>
      <c r="K144" s="16"/>
      <c r="L144" s="70"/>
      <c r="N144" s="16"/>
    </row>
    <row r="145" spans="1:14" outlineLevel="1" x14ac:dyDescent="0.2">
      <c r="A145" s="43" t="s">
        <v>216</v>
      </c>
      <c r="B145" s="43" t="s">
        <v>217</v>
      </c>
      <c r="D145" s="46">
        <f>+assessment!H145</f>
        <v>8.4528590456109517E-5</v>
      </c>
      <c r="F145" s="16">
        <f>+assessment!J145</f>
        <v>3776.5017820726448</v>
      </c>
      <c r="H145" s="31">
        <v>-3357.2180331694026</v>
      </c>
      <c r="J145" s="16">
        <f t="shared" si="2"/>
        <v>419.28374890324221</v>
      </c>
      <c r="K145" s="16"/>
      <c r="L145" s="70"/>
      <c r="N145" s="16"/>
    </row>
    <row r="146" spans="1:14" outlineLevel="1" x14ac:dyDescent="0.2">
      <c r="A146" s="43" t="s">
        <v>218</v>
      </c>
      <c r="B146" s="43" t="s">
        <v>219</v>
      </c>
      <c r="D146" s="46">
        <f>+assessment!H146</f>
        <v>4.254106922173935E-3</v>
      </c>
      <c r="F146" s="16">
        <f>+assessment!J146</f>
        <v>190061.63815140555</v>
      </c>
      <c r="H146" s="31">
        <v>-168960.16362143011</v>
      </c>
      <c r="J146" s="16">
        <f t="shared" si="2"/>
        <v>21101.474529975443</v>
      </c>
      <c r="K146" s="16"/>
      <c r="L146" s="70"/>
      <c r="N146" s="16"/>
    </row>
    <row r="147" spans="1:14" outlineLevel="1" x14ac:dyDescent="0.2">
      <c r="A147" s="43" t="s">
        <v>220</v>
      </c>
      <c r="B147" s="43" t="s">
        <v>221</v>
      </c>
      <c r="D147" s="46">
        <f>+assessment!H147</f>
        <v>1.1685364517294435E-4</v>
      </c>
      <c r="F147" s="16">
        <f>+assessment!J147</f>
        <v>5220.6951145890416</v>
      </c>
      <c r="H147" s="31">
        <v>-4641.0707039990966</v>
      </c>
      <c r="J147" s="16">
        <f t="shared" si="2"/>
        <v>579.624410589945</v>
      </c>
      <c r="K147" s="16"/>
      <c r="L147" s="70"/>
      <c r="N147" s="16"/>
    </row>
    <row r="148" spans="1:14" outlineLevel="1" x14ac:dyDescent="0.2">
      <c r="A148" s="43" t="s">
        <v>222</v>
      </c>
      <c r="B148" s="43" t="s">
        <v>223</v>
      </c>
      <c r="D148" s="46">
        <f>+assessment!H148</f>
        <v>1.4915001633940885E-4</v>
      </c>
      <c r="F148" s="16">
        <f>+assessment!J148</f>
        <v>6663.6069460357385</v>
      </c>
      <c r="H148" s="31">
        <v>-5923.7841516140297</v>
      </c>
      <c r="J148" s="16">
        <f t="shared" ref="J148:J209" si="3">SUM(F148:H148)</f>
        <v>739.82279442170875</v>
      </c>
      <c r="L148" s="70"/>
      <c r="N148" s="16"/>
    </row>
    <row r="149" spans="1:14" outlineLevel="1" x14ac:dyDescent="0.2">
      <c r="A149" s="43" t="s">
        <v>224</v>
      </c>
      <c r="B149" s="43" t="s">
        <v>225</v>
      </c>
      <c r="D149" s="46">
        <f>+assessment!H149</f>
        <v>9.1322845407062597E-5</v>
      </c>
      <c r="F149" s="16">
        <f>+assessment!J149</f>
        <v>4080.050153004644</v>
      </c>
      <c r="H149" s="31">
        <v>-3627.0651360278598</v>
      </c>
      <c r="J149" s="16">
        <f t="shared" si="3"/>
        <v>452.98501697678421</v>
      </c>
      <c r="L149" s="70"/>
      <c r="N149" s="16"/>
    </row>
    <row r="150" spans="1:14" outlineLevel="1" x14ac:dyDescent="0.2">
      <c r="A150" s="43" t="s">
        <v>226</v>
      </c>
      <c r="B150" s="43" t="s">
        <v>227</v>
      </c>
      <c r="D150" s="46">
        <f>+assessment!H150</f>
        <v>1.3538624289021169E-5</v>
      </c>
      <c r="F150" s="16">
        <f>+assessment!J150</f>
        <v>604.86799174592159</v>
      </c>
      <c r="H150" s="31">
        <v>-537.7129011870561</v>
      </c>
      <c r="J150" s="16">
        <f t="shared" si="3"/>
        <v>67.155090558865481</v>
      </c>
      <c r="L150" s="70"/>
      <c r="N150" s="16"/>
    </row>
    <row r="151" spans="1:14" outlineLevel="1" x14ac:dyDescent="0.2">
      <c r="A151" s="43" t="s">
        <v>228</v>
      </c>
      <c r="B151" s="43" t="s">
        <v>229</v>
      </c>
      <c r="D151" s="46">
        <f>+assessment!H151</f>
        <v>1.2913013642627108E-4</v>
      </c>
      <c r="F151" s="16">
        <f>+assessment!J151</f>
        <v>5769.1745207357781</v>
      </c>
      <c r="H151" s="31">
        <v>-5128.6555270432627</v>
      </c>
      <c r="J151" s="16">
        <f t="shared" si="3"/>
        <v>640.51899369251532</v>
      </c>
      <c r="L151" s="70"/>
      <c r="N151" s="16"/>
    </row>
    <row r="152" spans="1:14" outlineLevel="1" x14ac:dyDescent="0.2">
      <c r="A152" s="43" t="s">
        <v>230</v>
      </c>
      <c r="B152" s="43" t="s">
        <v>231</v>
      </c>
      <c r="D152" s="46">
        <f>+assessment!H152</f>
        <v>1.5327965383726767E-4</v>
      </c>
      <c r="F152" s="16">
        <f>+assessment!J152</f>
        <v>6848.1076372909147</v>
      </c>
      <c r="H152" s="31">
        <v>-6087.8007689911165</v>
      </c>
      <c r="J152" s="16">
        <f t="shared" si="3"/>
        <v>760.30686829979823</v>
      </c>
      <c r="L152" s="70"/>
      <c r="N152" s="16"/>
    </row>
    <row r="153" spans="1:14" outlineLevel="1" x14ac:dyDescent="0.2">
      <c r="A153" s="43" t="s">
        <v>232</v>
      </c>
      <c r="B153" s="43" t="s">
        <v>233</v>
      </c>
      <c r="D153" s="46">
        <f>+assessment!H153</f>
        <v>3.7170572590789771E-4</v>
      </c>
      <c r="F153" s="16">
        <f>+assessment!J153</f>
        <v>16606.775633229816</v>
      </c>
      <c r="H153" s="31">
        <v>-14763.018752788425</v>
      </c>
      <c r="J153" s="16">
        <f t="shared" si="3"/>
        <v>1843.7568804413913</v>
      </c>
      <c r="L153" s="70"/>
      <c r="N153" s="16"/>
    </row>
    <row r="154" spans="1:14" outlineLevel="1" x14ac:dyDescent="0.2">
      <c r="A154" s="43" t="s">
        <v>234</v>
      </c>
      <c r="B154" s="43" t="s">
        <v>235</v>
      </c>
      <c r="D154" s="46">
        <f>+assessment!H154</f>
        <v>1.8779730656057339E-5</v>
      </c>
      <c r="F154" s="16">
        <f>+assessment!J154</f>
        <v>839.02601364528937</v>
      </c>
      <c r="H154" s="31">
        <v>-745.87367512435594</v>
      </c>
      <c r="J154" s="16">
        <f t="shared" si="3"/>
        <v>93.152338520933426</v>
      </c>
      <c r="L154" s="70"/>
      <c r="N154" s="16"/>
    </row>
    <row r="155" spans="1:14" outlineLevel="1" x14ac:dyDescent="0.2">
      <c r="A155" s="43" t="s">
        <v>236</v>
      </c>
      <c r="B155" s="43" t="s">
        <v>237</v>
      </c>
      <c r="D155" s="46">
        <f>+assessment!H155</f>
        <v>1.5057162534177457E-5</v>
      </c>
      <c r="F155" s="16">
        <f>+assessment!J155</f>
        <v>672.71204732562387</v>
      </c>
      <c r="H155" s="31">
        <v>-598.02461291899635</v>
      </c>
      <c r="J155" s="16">
        <f t="shared" si="3"/>
        <v>74.687434406627517</v>
      </c>
      <c r="L155" s="70"/>
      <c r="N155" s="16"/>
    </row>
    <row r="156" spans="1:14" outlineLevel="1" x14ac:dyDescent="0.2">
      <c r="A156" s="43" t="s">
        <v>238</v>
      </c>
      <c r="B156" s="43" t="s">
        <v>239</v>
      </c>
      <c r="D156" s="46">
        <f>+assessment!H156</f>
        <v>8.0312355442965069E-6</v>
      </c>
      <c r="F156" s="16">
        <f>+assessment!J156</f>
        <v>358.81321552415346</v>
      </c>
      <c r="H156" s="31">
        <v>-318.97620263694489</v>
      </c>
      <c r="J156" s="16">
        <f t="shared" si="3"/>
        <v>39.837012887208573</v>
      </c>
      <c r="L156" s="70"/>
      <c r="N156" s="16"/>
    </row>
    <row r="157" spans="1:14" outlineLevel="1" x14ac:dyDescent="0.2">
      <c r="A157" s="43" t="s">
        <v>240</v>
      </c>
      <c r="B157" s="43" t="s">
        <v>241</v>
      </c>
      <c r="D157" s="46">
        <f>+assessment!H157</f>
        <v>1.6044832289144093E-4</v>
      </c>
      <c r="F157" s="16">
        <f>+assessment!J157</f>
        <v>7168.3837866043395</v>
      </c>
      <c r="H157" s="31">
        <v>-6372.5184590961035</v>
      </c>
      <c r="J157" s="16">
        <f t="shared" si="3"/>
        <v>795.86532750823608</v>
      </c>
      <c r="L157" s="70"/>
      <c r="N157" s="16"/>
    </row>
    <row r="158" spans="1:14" outlineLevel="1" x14ac:dyDescent="0.2">
      <c r="A158" s="43" t="s">
        <v>242</v>
      </c>
      <c r="B158" s="43" t="s">
        <v>243</v>
      </c>
      <c r="D158" s="46">
        <f>+assessment!H158</f>
        <v>1.1123405564360044E-5</v>
      </c>
      <c r="F158" s="16">
        <f>+assessment!J158</f>
        <v>496.96275200914909</v>
      </c>
      <c r="H158" s="31">
        <v>-441.78777321877493</v>
      </c>
      <c r="J158" s="16">
        <f t="shared" si="3"/>
        <v>55.174978790374155</v>
      </c>
      <c r="L158" s="70"/>
      <c r="N158" s="16"/>
    </row>
    <row r="159" spans="1:14" outlineLevel="1" x14ac:dyDescent="0.2">
      <c r="A159" s="43" t="s">
        <v>244</v>
      </c>
      <c r="B159" s="43" t="s">
        <v>245</v>
      </c>
      <c r="D159" s="46">
        <f>+assessment!H159</f>
        <v>8.7444590993595382E-6</v>
      </c>
      <c r="F159" s="16">
        <f>+assessment!J159</f>
        <v>390.67805571819747</v>
      </c>
      <c r="H159" s="31">
        <v>-347.30326887357035</v>
      </c>
      <c r="J159" s="16">
        <f t="shared" si="3"/>
        <v>43.374786844627124</v>
      </c>
      <c r="L159" s="70"/>
      <c r="N159" s="16"/>
    </row>
    <row r="160" spans="1:14" outlineLevel="1" x14ac:dyDescent="0.2">
      <c r="A160" s="43" t="s">
        <v>246</v>
      </c>
      <c r="B160" s="43" t="s">
        <v>247</v>
      </c>
      <c r="D160" s="46">
        <f>+assessment!H160</f>
        <v>1.1999657786029738E-5</v>
      </c>
      <c r="F160" s="16">
        <f>+assessment!J160</f>
        <v>536.11125855379521</v>
      </c>
      <c r="H160" s="31">
        <v>-476.58984130391275</v>
      </c>
      <c r="J160" s="16">
        <f t="shared" si="3"/>
        <v>59.521417249882461</v>
      </c>
      <c r="L160" s="70"/>
      <c r="N160" s="16"/>
    </row>
    <row r="161" spans="1:14" outlineLevel="1" x14ac:dyDescent="0.2">
      <c r="A161" s="43" t="s">
        <v>490</v>
      </c>
      <c r="B161" s="43" t="s">
        <v>491</v>
      </c>
      <c r="D161" s="46">
        <f>+assessment!H161</f>
        <v>1.7398468950779302E-6</v>
      </c>
      <c r="F161" s="16">
        <f>+assessment!J161</f>
        <v>77.731509118290987</v>
      </c>
      <c r="H161" s="31">
        <v>-69.101416924044358</v>
      </c>
      <c r="J161" s="16">
        <f t="shared" si="3"/>
        <v>8.6300921942466289</v>
      </c>
      <c r="L161" s="70"/>
      <c r="N161" s="16"/>
    </row>
    <row r="162" spans="1:14" outlineLevel="1" x14ac:dyDescent="0.2">
      <c r="A162" s="43" t="s">
        <v>248</v>
      </c>
      <c r="B162" s="43" t="s">
        <v>249</v>
      </c>
      <c r="D162" s="46">
        <f>+assessment!H162</f>
        <v>8.9417201978366271E-4</v>
      </c>
      <c r="F162" s="16">
        <f>+assessment!J162</f>
        <v>39949.11316953622</v>
      </c>
      <c r="H162" s="31">
        <v>-35513.787860119803</v>
      </c>
      <c r="J162" s="16">
        <f t="shared" si="3"/>
        <v>4435.3253094164174</v>
      </c>
      <c r="L162" s="70"/>
      <c r="N162" s="16"/>
    </row>
    <row r="163" spans="1:14" outlineLevel="1" x14ac:dyDescent="0.2">
      <c r="A163" s="43" t="s">
        <v>250</v>
      </c>
      <c r="B163" s="43" t="s">
        <v>251</v>
      </c>
      <c r="D163" s="46">
        <f>+assessment!H163</f>
        <v>1.1030480081797156E-5</v>
      </c>
      <c r="F163" s="16">
        <f>+assessment!J163</f>
        <v>492.81110049567775</v>
      </c>
      <c r="H163" s="31">
        <v>-438.0970562185538</v>
      </c>
      <c r="J163" s="16">
        <f t="shared" si="3"/>
        <v>54.714044277123946</v>
      </c>
      <c r="L163" s="70"/>
      <c r="N163" s="16"/>
    </row>
    <row r="164" spans="1:14" outlineLevel="1" x14ac:dyDescent="0.2">
      <c r="A164" s="43" t="s">
        <v>252</v>
      </c>
      <c r="B164" s="43" t="s">
        <v>253</v>
      </c>
      <c r="D164" s="46">
        <f>+assessment!H164</f>
        <v>1.1748072055964124E-5</v>
      </c>
      <c r="F164" s="16">
        <f>+assessment!J164</f>
        <v>524.87110947748738</v>
      </c>
      <c r="H164" s="31">
        <v>-466.5976227503225</v>
      </c>
      <c r="J164" s="16">
        <f t="shared" si="3"/>
        <v>58.27348672716488</v>
      </c>
      <c r="L164" s="70"/>
      <c r="N164" s="16"/>
    </row>
    <row r="165" spans="1:14" outlineLevel="1" x14ac:dyDescent="0.2">
      <c r="A165" s="43" t="s">
        <v>254</v>
      </c>
      <c r="B165" s="43" t="s">
        <v>255</v>
      </c>
      <c r="D165" s="46">
        <f>+assessment!H165</f>
        <v>1.1382034825386332E-4</v>
      </c>
      <c r="F165" s="16">
        <f>+assessment!J165</f>
        <v>5085.1758641359893</v>
      </c>
      <c r="H165" s="31">
        <v>-4520.5973935872344</v>
      </c>
      <c r="J165" s="16">
        <f t="shared" si="3"/>
        <v>564.57847054875492</v>
      </c>
      <c r="L165" s="70"/>
      <c r="N165" s="16"/>
    </row>
    <row r="166" spans="1:14" outlineLevel="1" x14ac:dyDescent="0.2">
      <c r="A166" s="43" t="s">
        <v>256</v>
      </c>
      <c r="B166" s="43" t="s">
        <v>257</v>
      </c>
      <c r="D166" s="46">
        <f>+assessment!H166</f>
        <v>9.80944443411384E-6</v>
      </c>
      <c r="F166" s="16">
        <f>+assessment!J166</f>
        <v>438.25863162605185</v>
      </c>
      <c r="H166" s="31">
        <v>-389.60124109344986</v>
      </c>
      <c r="J166" s="16">
        <f t="shared" si="3"/>
        <v>48.657390532601994</v>
      </c>
      <c r="L166" s="70"/>
      <c r="N166" s="16"/>
    </row>
    <row r="167" spans="1:14" outlineLevel="1" x14ac:dyDescent="0.2">
      <c r="A167" s="43" t="s">
        <v>258</v>
      </c>
      <c r="B167" s="43" t="s">
        <v>259</v>
      </c>
      <c r="D167" s="46">
        <f>+assessment!H167</f>
        <v>4.6680728159784958E-5</v>
      </c>
      <c r="F167" s="16">
        <f>+assessment!J167</f>
        <v>2085.5648027801085</v>
      </c>
      <c r="H167" s="31">
        <v>-1854.0162746577735</v>
      </c>
      <c r="J167" s="16">
        <f t="shared" si="3"/>
        <v>231.54852812233503</v>
      </c>
      <c r="L167" s="70"/>
      <c r="N167" s="16"/>
    </row>
    <row r="168" spans="1:14" outlineLevel="1" x14ac:dyDescent="0.2">
      <c r="A168" s="43" t="s">
        <v>260</v>
      </c>
      <c r="B168" s="43" t="s">
        <v>261</v>
      </c>
      <c r="D168" s="46">
        <f>+assessment!H168</f>
        <v>6.3124109662953605E-5</v>
      </c>
      <c r="F168" s="16">
        <f>+assessment!J168</f>
        <v>2820.2092492915008</v>
      </c>
      <c r="H168" s="31">
        <v>-2507.0972808693468</v>
      </c>
      <c r="J168" s="16">
        <f t="shared" si="3"/>
        <v>313.11196842215395</v>
      </c>
      <c r="L168" s="70"/>
      <c r="N168" s="16"/>
    </row>
    <row r="169" spans="1:14" outlineLevel="1" x14ac:dyDescent="0.2">
      <c r="A169" s="43" t="s">
        <v>262</v>
      </c>
      <c r="B169" s="43" t="s">
        <v>263</v>
      </c>
      <c r="D169" s="46">
        <f>+assessment!H169</f>
        <v>2.0036927414680832E-3</v>
      </c>
      <c r="F169" s="16">
        <f>+assessment!J169</f>
        <v>89519.406014575492</v>
      </c>
      <c r="H169" s="31">
        <v>-79580.569938405824</v>
      </c>
      <c r="J169" s="16">
        <f t="shared" si="3"/>
        <v>9938.8360761696676</v>
      </c>
      <c r="L169" s="70"/>
      <c r="N169" s="16"/>
    </row>
    <row r="170" spans="1:14" outlineLevel="1" x14ac:dyDescent="0.2">
      <c r="A170" s="43" t="s">
        <v>264</v>
      </c>
      <c r="B170" s="43" t="s">
        <v>265</v>
      </c>
      <c r="D170" s="46">
        <f>+assessment!H170</f>
        <v>7.6322536563585543E-6</v>
      </c>
      <c r="F170" s="16">
        <f>+assessment!J170</f>
        <v>340.98781700890493</v>
      </c>
      <c r="H170" s="31">
        <v>-303.12985784560743</v>
      </c>
      <c r="J170" s="16">
        <f t="shared" si="3"/>
        <v>37.857959163297494</v>
      </c>
      <c r="L170" s="70"/>
      <c r="N170" s="16"/>
    </row>
    <row r="171" spans="1:14" outlineLevel="1" x14ac:dyDescent="0.2">
      <c r="A171" s="43" t="s">
        <v>266</v>
      </c>
      <c r="B171" s="43" t="s">
        <v>267</v>
      </c>
      <c r="D171" s="46">
        <f>+assessment!H171</f>
        <v>1.1893217195749094E-5</v>
      </c>
      <c r="F171" s="16">
        <f>+assessment!J171</f>
        <v>531.3557897034251</v>
      </c>
      <c r="H171" s="31">
        <v>-472.36234540905423</v>
      </c>
      <c r="J171" s="16">
        <f t="shared" si="3"/>
        <v>58.993444294370875</v>
      </c>
      <c r="L171" s="70"/>
      <c r="N171" s="16"/>
    </row>
    <row r="172" spans="1:14" outlineLevel="1" x14ac:dyDescent="0.2">
      <c r="A172" s="43" t="s">
        <v>268</v>
      </c>
      <c r="B172" s="43" t="s">
        <v>269</v>
      </c>
      <c r="D172" s="46">
        <f>+assessment!H172</f>
        <v>1.1454344063471787E-5</v>
      </c>
      <c r="F172" s="16">
        <f>+assessment!J172</f>
        <v>511.74816159551716</v>
      </c>
      <c r="H172" s="31">
        <v>-454.93164195115196</v>
      </c>
      <c r="J172" s="16">
        <f t="shared" si="3"/>
        <v>56.816519644365201</v>
      </c>
      <c r="L172" s="70"/>
      <c r="N172" s="16"/>
    </row>
    <row r="173" spans="1:14" outlineLevel="1" x14ac:dyDescent="0.2">
      <c r="A173" s="43" t="s">
        <v>270</v>
      </c>
      <c r="B173" s="43" t="s">
        <v>271</v>
      </c>
      <c r="D173" s="46">
        <f>+assessment!H173</f>
        <v>2.3953507491695456E-5</v>
      </c>
      <c r="F173" s="16">
        <f>+assessment!J173</f>
        <v>1070.1759397756534</v>
      </c>
      <c r="H173" s="31">
        <v>-951.36032524443954</v>
      </c>
      <c r="J173" s="16">
        <f t="shared" si="3"/>
        <v>118.8156145312139</v>
      </c>
      <c r="L173" s="70"/>
      <c r="N173" s="16"/>
    </row>
    <row r="174" spans="1:14" outlineLevel="1" x14ac:dyDescent="0.2">
      <c r="A174" s="43" t="s">
        <v>272</v>
      </c>
      <c r="B174" s="43" t="s">
        <v>273</v>
      </c>
      <c r="D174" s="46">
        <f>+assessment!H174</f>
        <v>2.722192019774498E-6</v>
      </c>
      <c r="F174" s="16">
        <f>+assessment!J174</f>
        <v>121.61995081605298</v>
      </c>
      <c r="H174" s="31">
        <v>-108.1171718258108</v>
      </c>
      <c r="J174" s="16">
        <f t="shared" si="3"/>
        <v>13.502778990242177</v>
      </c>
      <c r="L174" s="70"/>
      <c r="N174" s="16"/>
    </row>
    <row r="175" spans="1:14" outlineLevel="1" x14ac:dyDescent="0.2">
      <c r="A175" s="43" t="s">
        <v>274</v>
      </c>
      <c r="B175" s="43" t="s">
        <v>275</v>
      </c>
      <c r="D175" s="46">
        <f>+assessment!H175</f>
        <v>1.0560872253983418E-4</v>
      </c>
      <c r="F175" s="16">
        <f>+assessment!J175</f>
        <v>4718.3033187000547</v>
      </c>
      <c r="H175" s="31">
        <v>-4194.4566431024541</v>
      </c>
      <c r="J175" s="16">
        <f t="shared" si="3"/>
        <v>523.84667559760055</v>
      </c>
      <c r="L175" s="70"/>
      <c r="N175" s="16"/>
    </row>
    <row r="176" spans="1:14" outlineLevel="1" x14ac:dyDescent="0.2">
      <c r="A176" s="43" t="s">
        <v>276</v>
      </c>
      <c r="B176" s="43" t="s">
        <v>277</v>
      </c>
      <c r="D176" s="46">
        <f>+assessment!H176</f>
        <v>7.9405173355925646E-5</v>
      </c>
      <c r="F176" s="16">
        <f>+assessment!J176</f>
        <v>3547.6017885350457</v>
      </c>
      <c r="H176" s="31">
        <v>-3153.7315182828579</v>
      </c>
      <c r="J176" s="16">
        <f t="shared" si="3"/>
        <v>393.87027025218777</v>
      </c>
      <c r="L176" s="70"/>
      <c r="N176" s="16"/>
    </row>
    <row r="177" spans="1:14" outlineLevel="1" x14ac:dyDescent="0.2">
      <c r="A177" s="43" t="s">
        <v>278</v>
      </c>
      <c r="B177" s="43" t="s">
        <v>279</v>
      </c>
      <c r="D177" s="46">
        <f>+assessment!H177</f>
        <v>5.1849023967446732E-6</v>
      </c>
      <c r="F177" s="16">
        <f>+assessment!J177</f>
        <v>231.64698518598962</v>
      </c>
      <c r="H177" s="31">
        <v>-205.92852350486993</v>
      </c>
      <c r="J177" s="16">
        <f t="shared" si="3"/>
        <v>25.718461681119692</v>
      </c>
      <c r="L177" s="70"/>
      <c r="N177" s="16"/>
    </row>
    <row r="178" spans="1:14" outlineLevel="1" x14ac:dyDescent="0.2">
      <c r="A178" s="43" t="s">
        <v>280</v>
      </c>
      <c r="B178" s="43" t="s">
        <v>281</v>
      </c>
      <c r="D178" s="46">
        <f>+assessment!H178</f>
        <v>7.7221953466093227E-5</v>
      </c>
      <c r="F178" s="16">
        <f>+assessment!J178</f>
        <v>3450.0616099975878</v>
      </c>
      <c r="H178" s="31">
        <v>-3067.0206770755235</v>
      </c>
      <c r="J178" s="16">
        <f t="shared" si="3"/>
        <v>383.04093292206426</v>
      </c>
      <c r="L178" s="70"/>
      <c r="N178" s="16"/>
    </row>
    <row r="179" spans="1:14" outlineLevel="1" x14ac:dyDescent="0.2">
      <c r="A179" s="43" t="s">
        <v>282</v>
      </c>
      <c r="B179" s="43" t="s">
        <v>283</v>
      </c>
      <c r="D179" s="46">
        <f>+assessment!H179</f>
        <v>6.9516388584454331E-5</v>
      </c>
      <c r="F179" s="16">
        <f>+assessment!J179</f>
        <v>3105.7984518121266</v>
      </c>
      <c r="H179" s="31">
        <v>-2760.9791207594121</v>
      </c>
      <c r="J179" s="16">
        <f t="shared" si="3"/>
        <v>344.81933105271446</v>
      </c>
      <c r="L179" s="70"/>
      <c r="N179" s="16"/>
    </row>
    <row r="180" spans="1:14" outlineLevel="1" x14ac:dyDescent="0.2">
      <c r="A180" s="43" t="s">
        <v>284</v>
      </c>
      <c r="B180" s="43" t="s">
        <v>285</v>
      </c>
      <c r="D180" s="46">
        <f>+assessment!H180</f>
        <v>3.0563398122019142E-5</v>
      </c>
      <c r="F180" s="16">
        <f>+assessment!J180</f>
        <v>1365.4874268125045</v>
      </c>
      <c r="H180" s="31">
        <v>-1213.885039091673</v>
      </c>
      <c r="J180" s="16">
        <f t="shared" si="3"/>
        <v>151.60238772083153</v>
      </c>
      <c r="L180" s="70"/>
      <c r="N180" s="16"/>
    </row>
    <row r="181" spans="1:14" outlineLevel="1" x14ac:dyDescent="0.2">
      <c r="A181" s="43" t="s">
        <v>286</v>
      </c>
      <c r="B181" s="43" t="s">
        <v>287</v>
      </c>
      <c r="D181" s="46">
        <f>+assessment!H181</f>
        <v>2.2930577713642897E-5</v>
      </c>
      <c r="F181" s="16">
        <f>+assessment!J181</f>
        <v>1024.4742889033782</v>
      </c>
      <c r="H181" s="31">
        <v>-910.73267158295812</v>
      </c>
      <c r="J181" s="16">
        <f t="shared" si="3"/>
        <v>113.74161732042012</v>
      </c>
      <c r="L181" s="70"/>
      <c r="N181" s="16"/>
    </row>
    <row r="182" spans="1:14" outlineLevel="1" x14ac:dyDescent="0.2">
      <c r="A182" s="43" t="s">
        <v>288</v>
      </c>
      <c r="B182" s="43" t="s">
        <v>289</v>
      </c>
      <c r="D182" s="46">
        <f>+assessment!H182</f>
        <v>2.0315177268780734E-5</v>
      </c>
      <c r="F182" s="16">
        <f>+assessment!J182</f>
        <v>907.62548795260284</v>
      </c>
      <c r="H182" s="31">
        <v>-806.85693569203841</v>
      </c>
      <c r="J182" s="16">
        <f t="shared" si="3"/>
        <v>100.76855226056443</v>
      </c>
      <c r="L182" s="70"/>
      <c r="N182" s="16"/>
    </row>
    <row r="183" spans="1:14" outlineLevel="1" x14ac:dyDescent="0.2">
      <c r="A183" s="43" t="s">
        <v>290</v>
      </c>
      <c r="B183" s="43" t="s">
        <v>291</v>
      </c>
      <c r="D183" s="46">
        <f>+assessment!H183</f>
        <v>1.4975769850980275E-3</v>
      </c>
      <c r="F183" s="16">
        <f>+assessment!J183</f>
        <v>66907.564913794282</v>
      </c>
      <c r="H183" s="31">
        <v>-59479.194356625812</v>
      </c>
      <c r="J183" s="16">
        <f t="shared" si="3"/>
        <v>7428.3705571684695</v>
      </c>
      <c r="L183" s="70"/>
      <c r="N183" s="16"/>
    </row>
    <row r="184" spans="1:14" outlineLevel="1" x14ac:dyDescent="0.2">
      <c r="A184" s="43" t="s">
        <v>292</v>
      </c>
      <c r="B184" s="43" t="s">
        <v>293</v>
      </c>
      <c r="D184" s="46">
        <f>+assessment!H184</f>
        <v>1.6542395519074034E-5</v>
      </c>
      <c r="F184" s="16">
        <f>+assessment!J184</f>
        <v>739.06811672166327</v>
      </c>
      <c r="H184" s="31">
        <v>-657.0135412028751</v>
      </c>
      <c r="J184" s="16">
        <f t="shared" si="3"/>
        <v>82.05457551878817</v>
      </c>
      <c r="L184" s="70"/>
      <c r="N184" s="16"/>
    </row>
    <row r="185" spans="1:14" outlineLevel="1" x14ac:dyDescent="0.2">
      <c r="A185" s="43" t="s">
        <v>294</v>
      </c>
      <c r="B185" s="43" t="s">
        <v>295</v>
      </c>
      <c r="D185" s="46">
        <f>+assessment!H185</f>
        <v>2.9782335327989928E-6</v>
      </c>
      <c r="F185" s="16">
        <f>+assessment!J185</f>
        <v>133.05917185362196</v>
      </c>
      <c r="H185" s="31">
        <v>-118.28636050064318</v>
      </c>
      <c r="J185" s="16">
        <f t="shared" si="3"/>
        <v>14.772811352978778</v>
      </c>
      <c r="L185" s="70"/>
      <c r="N185" s="16"/>
    </row>
    <row r="186" spans="1:14" outlineLevel="1" x14ac:dyDescent="0.2">
      <c r="A186" s="43" t="s">
        <v>296</v>
      </c>
      <c r="B186" s="43" t="s">
        <v>297</v>
      </c>
      <c r="D186" s="46">
        <f>+assessment!H186</f>
        <v>1.6257325147124706E-5</v>
      </c>
      <c r="F186" s="16">
        <f>+assessment!J186</f>
        <v>726.33196719079251</v>
      </c>
      <c r="H186" s="31">
        <v>-645.69141470973875</v>
      </c>
      <c r="J186" s="16">
        <f t="shared" si="3"/>
        <v>80.64055248105376</v>
      </c>
      <c r="L186" s="70"/>
      <c r="N186" s="16"/>
    </row>
    <row r="187" spans="1:14" outlineLevel="1" x14ac:dyDescent="0.2">
      <c r="A187" s="43" t="s">
        <v>298</v>
      </c>
      <c r="B187" s="43" t="s">
        <v>299</v>
      </c>
      <c r="D187" s="46">
        <f>+assessment!H187</f>
        <v>4.4284615753266882E-4</v>
      </c>
      <c r="F187" s="16">
        <f>+assessment!J187</f>
        <v>19785.131800754752</v>
      </c>
      <c r="H187" s="31">
        <v>-17588.499914244065</v>
      </c>
      <c r="J187" s="16">
        <f t="shared" si="3"/>
        <v>2196.6318865106878</v>
      </c>
      <c r="L187" s="70"/>
      <c r="N187" s="16"/>
    </row>
    <row r="188" spans="1:14" outlineLevel="1" x14ac:dyDescent="0.2">
      <c r="A188" s="43" t="s">
        <v>300</v>
      </c>
      <c r="B188" s="43" t="s">
        <v>301</v>
      </c>
      <c r="D188" s="46">
        <f>+assessment!H188</f>
        <v>1.4161587246349874E-5</v>
      </c>
      <c r="F188" s="16">
        <f>+assessment!J188</f>
        <v>632.70024005176163</v>
      </c>
      <c r="H188" s="31">
        <v>-562.45509152828049</v>
      </c>
      <c r="J188" s="16">
        <f t="shared" si="3"/>
        <v>70.245148523481134</v>
      </c>
      <c r="L188" s="70"/>
      <c r="N188" s="16"/>
    </row>
    <row r="189" spans="1:14" outlineLevel="1" x14ac:dyDescent="0.2">
      <c r="A189" s="43" t="s">
        <v>302</v>
      </c>
      <c r="B189" s="43" t="s">
        <v>303</v>
      </c>
      <c r="D189" s="46">
        <f>+assessment!H189</f>
        <v>6.5760327811354715E-6</v>
      </c>
      <c r="F189" s="16">
        <f>+assessment!J189</f>
        <v>293.79881272030923</v>
      </c>
      <c r="H189" s="31">
        <v>-261.17998325080862</v>
      </c>
      <c r="J189" s="16">
        <f t="shared" si="3"/>
        <v>32.618829469500611</v>
      </c>
      <c r="L189" s="70"/>
      <c r="N189" s="16"/>
    </row>
    <row r="190" spans="1:14" outlineLevel="1" x14ac:dyDescent="0.2">
      <c r="A190" s="43" t="s">
        <v>304</v>
      </c>
      <c r="B190" s="43" t="s">
        <v>305</v>
      </c>
      <c r="D190" s="46">
        <f>+assessment!H190</f>
        <v>2.0819446915679847E-5</v>
      </c>
      <c r="F190" s="16">
        <f>+assessment!J190</f>
        <v>930.15485002860328</v>
      </c>
      <c r="H190" s="31">
        <v>-826.88498943118975</v>
      </c>
      <c r="J190" s="16">
        <f t="shared" si="3"/>
        <v>103.26986059741353</v>
      </c>
      <c r="L190" s="70"/>
      <c r="N190" s="16"/>
    </row>
    <row r="191" spans="1:14" outlineLevel="1" x14ac:dyDescent="0.2">
      <c r="A191" s="43" t="s">
        <v>306</v>
      </c>
      <c r="B191" s="43" t="s">
        <v>307</v>
      </c>
      <c r="D191" s="46">
        <f>+assessment!H191</f>
        <v>1.921165967578631E-5</v>
      </c>
      <c r="F191" s="16">
        <f>+assessment!J191</f>
        <v>858.32339816257081</v>
      </c>
      <c r="H191" s="31">
        <v>-763.02857959228515</v>
      </c>
      <c r="J191" s="16">
        <f t="shared" si="3"/>
        <v>95.294818570285656</v>
      </c>
      <c r="L191" s="70"/>
      <c r="N191" s="16"/>
    </row>
    <row r="192" spans="1:14" outlineLevel="1" x14ac:dyDescent="0.2">
      <c r="A192" s="43" t="s">
        <v>308</v>
      </c>
      <c r="B192" s="43" t="s">
        <v>309</v>
      </c>
      <c r="D192" s="46">
        <f>+assessment!H192</f>
        <v>1.7494786060148012E-5</v>
      </c>
      <c r="F192" s="16">
        <f>+assessment!J192</f>
        <v>781.61827112726121</v>
      </c>
      <c r="H192" s="31">
        <v>-694.83959132225721</v>
      </c>
      <c r="J192" s="16">
        <f t="shared" si="3"/>
        <v>86.778679805004003</v>
      </c>
      <c r="L192" s="70"/>
      <c r="N192" s="16"/>
    </row>
    <row r="193" spans="1:14" outlineLevel="1" x14ac:dyDescent="0.2">
      <c r="A193" s="43" t="s">
        <v>310</v>
      </c>
      <c r="B193" s="43" t="s">
        <v>311</v>
      </c>
      <c r="D193" s="46">
        <f>+assessment!H193</f>
        <v>2.563139505116203E-5</v>
      </c>
      <c r="F193" s="16">
        <f>+assessment!J193</f>
        <v>1145.1392785022495</v>
      </c>
      <c r="H193" s="31">
        <v>-1018.0009061635861</v>
      </c>
      <c r="J193" s="16">
        <f t="shared" si="3"/>
        <v>127.13837233866332</v>
      </c>
      <c r="L193" s="70"/>
      <c r="N193" s="16"/>
    </row>
    <row r="194" spans="1:14" outlineLevel="1" x14ac:dyDescent="0.2">
      <c r="A194" s="43" t="s">
        <v>312</v>
      </c>
      <c r="B194" s="43" t="s">
        <v>313</v>
      </c>
      <c r="D194" s="46">
        <f>+assessment!H194</f>
        <v>2.068578989945101E-5</v>
      </c>
      <c r="F194" s="16">
        <f>+assessment!J194</f>
        <v>924.18342713782636</v>
      </c>
      <c r="H194" s="31">
        <v>-821.57654003292305</v>
      </c>
      <c r="J194" s="16">
        <f t="shared" si="3"/>
        <v>102.60688710490331</v>
      </c>
      <c r="L194" s="70"/>
      <c r="N194" s="16"/>
    </row>
    <row r="195" spans="1:14" outlineLevel="1" x14ac:dyDescent="0.2">
      <c r="A195" s="43" t="s">
        <v>314</v>
      </c>
      <c r="B195" s="43" t="s">
        <v>315</v>
      </c>
      <c r="D195" s="46">
        <f>+assessment!H195</f>
        <v>2.5411247603399228E-5</v>
      </c>
      <c r="F195" s="16">
        <f>+assessment!J195</f>
        <v>1135.3037042390461</v>
      </c>
      <c r="H195" s="31">
        <v>-1009.2573203827578</v>
      </c>
      <c r="J195" s="16">
        <f t="shared" si="3"/>
        <v>126.04638385628823</v>
      </c>
      <c r="L195" s="70"/>
      <c r="N195" s="16"/>
    </row>
    <row r="196" spans="1:14" outlineLevel="1" x14ac:dyDescent="0.2">
      <c r="A196" s="43" t="s">
        <v>316</v>
      </c>
      <c r="B196" s="43" t="s">
        <v>317</v>
      </c>
      <c r="D196" s="46">
        <f>+assessment!H196</f>
        <v>1.2284954155832321E-4</v>
      </c>
      <c r="F196" s="16">
        <f>+assessment!J196</f>
        <v>5488.5750503873751</v>
      </c>
      <c r="H196" s="31">
        <v>-4879.2094374310836</v>
      </c>
      <c r="J196" s="16">
        <f t="shared" si="3"/>
        <v>609.36561295629144</v>
      </c>
      <c r="L196" s="70"/>
      <c r="N196" s="16"/>
    </row>
    <row r="197" spans="1:14" outlineLevel="1" x14ac:dyDescent="0.2">
      <c r="A197" s="43" t="s">
        <v>318</v>
      </c>
      <c r="B197" s="43" t="s">
        <v>319</v>
      </c>
      <c r="D197" s="46">
        <f>+assessment!H197</f>
        <v>1.9426441697260771E-5</v>
      </c>
      <c r="F197" s="16">
        <f>+assessment!J197</f>
        <v>867.91926013635623</v>
      </c>
      <c r="H197" s="31">
        <v>-771.55906699073591</v>
      </c>
      <c r="J197" s="16">
        <f t="shared" si="3"/>
        <v>96.360193145620315</v>
      </c>
      <c r="L197" s="70"/>
      <c r="N197" s="16"/>
    </row>
    <row r="198" spans="1:14" outlineLevel="1" x14ac:dyDescent="0.2">
      <c r="A198" s="43" t="s">
        <v>320</v>
      </c>
      <c r="B198" s="43" t="s">
        <v>321</v>
      </c>
      <c r="D198" s="46">
        <f>+assessment!H198</f>
        <v>2.023164597924895E-4</v>
      </c>
      <c r="F198" s="16">
        <f>+assessment!J198</f>
        <v>9038.9354279566323</v>
      </c>
      <c r="H198" s="31">
        <v>-8035.3932741255794</v>
      </c>
      <c r="J198" s="16">
        <f t="shared" si="3"/>
        <v>1003.5421538310529</v>
      </c>
      <c r="L198" s="70"/>
      <c r="N198" s="16"/>
    </row>
    <row r="199" spans="1:14" outlineLevel="1" x14ac:dyDescent="0.2">
      <c r="A199" s="43" t="s">
        <v>322</v>
      </c>
      <c r="B199" s="43" t="s">
        <v>323</v>
      </c>
      <c r="D199" s="46">
        <f>+assessment!H199</f>
        <v>7.4884674571377822E-6</v>
      </c>
      <c r="F199" s="16">
        <f>+assessment!J199</f>
        <v>334.56385045907052</v>
      </c>
      <c r="H199" s="31">
        <v>-297.4191081650539</v>
      </c>
      <c r="J199" s="16">
        <f t="shared" si="3"/>
        <v>37.144742294016623</v>
      </c>
      <c r="L199" s="70"/>
      <c r="N199" s="16"/>
    </row>
    <row r="200" spans="1:14" outlineLevel="1" x14ac:dyDescent="0.2">
      <c r="A200" s="43" t="s">
        <v>324</v>
      </c>
      <c r="B200" s="43" t="s">
        <v>325</v>
      </c>
      <c r="D200" s="46">
        <f>+assessment!H200</f>
        <v>2.6644461273375264E-5</v>
      </c>
      <c r="F200" s="16">
        <f>+assessment!J200</f>
        <v>1190.4002531961596</v>
      </c>
      <c r="H200" s="31">
        <v>-1058.2368094438502</v>
      </c>
      <c r="J200" s="16">
        <f t="shared" si="3"/>
        <v>132.16344375230938</v>
      </c>
      <c r="L200" s="70"/>
      <c r="N200" s="16"/>
    </row>
    <row r="201" spans="1:14" outlineLevel="1" x14ac:dyDescent="0.2">
      <c r="A201" s="43" t="s">
        <v>500</v>
      </c>
      <c r="B201" s="43" t="s">
        <v>498</v>
      </c>
      <c r="D201" s="46">
        <f>+assessment!H201</f>
        <v>2.5232684395870298E-4</v>
      </c>
      <c r="F201" s="16">
        <f>+assessment!J201</f>
        <v>11273.259979055214</v>
      </c>
      <c r="H201" s="31">
        <v>-10021.653339064429</v>
      </c>
      <c r="J201" s="16">
        <f t="shared" si="3"/>
        <v>1251.606639990785</v>
      </c>
      <c r="L201" s="70"/>
      <c r="N201" s="16"/>
    </row>
    <row r="202" spans="1:14" outlineLevel="1" x14ac:dyDescent="0.2">
      <c r="A202" s="43" t="s">
        <v>326</v>
      </c>
      <c r="B202" s="43" t="s">
        <v>327</v>
      </c>
      <c r="D202" s="46">
        <f>+assessment!H202</f>
        <v>2.50488245883346E-5</v>
      </c>
      <c r="F202" s="16">
        <f>+assessment!J202</f>
        <v>1119.1116542489733</v>
      </c>
      <c r="H202" s="31">
        <v>-994.86298261792354</v>
      </c>
      <c r="J202" s="16">
        <f t="shared" si="3"/>
        <v>124.24867163104977</v>
      </c>
      <c r="L202" s="70"/>
      <c r="N202" s="16"/>
    </row>
    <row r="203" spans="1:14" outlineLevel="1" x14ac:dyDescent="0.2">
      <c r="A203" s="43" t="s">
        <v>328</v>
      </c>
      <c r="B203" s="43" t="s">
        <v>329</v>
      </c>
      <c r="D203" s="46">
        <f>+assessment!H203</f>
        <v>2.0256360719200533E-5</v>
      </c>
      <c r="F203" s="16">
        <f>+assessment!J203</f>
        <v>904.99772847966653</v>
      </c>
      <c r="H203" s="31">
        <v>-804.52092157144352</v>
      </c>
      <c r="J203" s="16">
        <f t="shared" si="3"/>
        <v>100.47680690822301</v>
      </c>
      <c r="L203" s="70"/>
      <c r="N203" s="16"/>
    </row>
    <row r="204" spans="1:14" outlineLevel="1" x14ac:dyDescent="0.2">
      <c r="A204" s="43" t="s">
        <v>330</v>
      </c>
      <c r="B204" s="43" t="s">
        <v>331</v>
      </c>
      <c r="D204" s="46">
        <f>+assessment!H204</f>
        <v>1.3001562925192035E-5</v>
      </c>
      <c r="F204" s="16">
        <f>+assessment!J204</f>
        <v>580.87358717062921</v>
      </c>
      <c r="H204" s="31">
        <v>-516.38246037600391</v>
      </c>
      <c r="J204" s="16">
        <f t="shared" si="3"/>
        <v>64.491126794625302</v>
      </c>
      <c r="L204" s="70"/>
      <c r="N204" s="16"/>
    </row>
    <row r="205" spans="1:14" outlineLevel="1" x14ac:dyDescent="0.2">
      <c r="A205" s="43" t="s">
        <v>332</v>
      </c>
      <c r="B205" s="43" t="s">
        <v>333</v>
      </c>
      <c r="D205" s="46">
        <f>+assessment!H205</f>
        <v>4.1613553878581847E-6</v>
      </c>
      <c r="F205" s="16">
        <f>+assessment!J205</f>
        <v>185.91775816070253</v>
      </c>
      <c r="H205" s="31">
        <v>-165.27635531552144</v>
      </c>
      <c r="J205" s="16">
        <f t="shared" si="3"/>
        <v>20.641402845181091</v>
      </c>
      <c r="L205" s="70"/>
      <c r="N205" s="16"/>
    </row>
    <row r="206" spans="1:14" outlineLevel="1" x14ac:dyDescent="0.2">
      <c r="A206" s="43" t="s">
        <v>334</v>
      </c>
      <c r="B206" s="43" t="s">
        <v>335</v>
      </c>
      <c r="D206" s="46">
        <f>+assessment!H206</f>
        <v>9.6137075759313703E-5</v>
      </c>
      <c r="F206" s="16">
        <f>+assessment!J206</f>
        <v>4295.1365445614128</v>
      </c>
      <c r="H206" s="31">
        <v>-3818.2716954558327</v>
      </c>
      <c r="J206" s="16">
        <f t="shared" si="3"/>
        <v>476.86484910558011</v>
      </c>
      <c r="L206" s="70"/>
      <c r="N206" s="16"/>
    </row>
    <row r="207" spans="1:14" outlineLevel="1" x14ac:dyDescent="0.2">
      <c r="A207" s="43" t="s">
        <v>336</v>
      </c>
      <c r="B207" s="43" t="s">
        <v>337</v>
      </c>
      <c r="D207" s="46">
        <f>+assessment!H207</f>
        <v>1.2905611146278668E-4</v>
      </c>
      <c r="F207" s="16">
        <f>+assessment!J207</f>
        <v>5765.8672917259455</v>
      </c>
      <c r="H207" s="31">
        <v>-5125.7154810662323</v>
      </c>
      <c r="J207" s="16">
        <f t="shared" si="3"/>
        <v>640.15181065971319</v>
      </c>
      <c r="L207" s="70"/>
      <c r="N207" s="16"/>
    </row>
    <row r="208" spans="1:14" outlineLevel="1" x14ac:dyDescent="0.2">
      <c r="A208" s="43" t="s">
        <v>338</v>
      </c>
      <c r="B208" s="43" t="s">
        <v>339</v>
      </c>
      <c r="D208" s="46">
        <f>+assessment!H208</f>
        <v>1.3543223138635631E-5</v>
      </c>
      <c r="F208" s="16">
        <f>+assessment!J208</f>
        <v>605.07345552652873</v>
      </c>
      <c r="H208" s="31">
        <v>-537.89555347989813</v>
      </c>
      <c r="J208" s="16">
        <f t="shared" si="3"/>
        <v>67.177902046630606</v>
      </c>
      <c r="L208" s="70"/>
      <c r="N208" s="16"/>
    </row>
    <row r="209" spans="1:14" outlineLevel="1" x14ac:dyDescent="0.2">
      <c r="A209" s="43" t="s">
        <v>340</v>
      </c>
      <c r="B209" s="43" t="s">
        <v>341</v>
      </c>
      <c r="D209" s="46">
        <f>+assessment!H209</f>
        <v>3.3625630903297841E-4</v>
      </c>
      <c r="F209" s="16">
        <f>+assessment!J209</f>
        <v>15022.994509243348</v>
      </c>
      <c r="H209" s="31">
        <v>-13355.075937752203</v>
      </c>
      <c r="J209" s="16">
        <f t="shared" si="3"/>
        <v>1667.9185714911455</v>
      </c>
      <c r="L209" s="70"/>
      <c r="N209" s="16"/>
    </row>
    <row r="210" spans="1:14" outlineLevel="1" x14ac:dyDescent="0.2">
      <c r="A210" s="43" t="s">
        <v>481</v>
      </c>
      <c r="B210" s="43" t="s">
        <v>345</v>
      </c>
      <c r="D210" s="46">
        <f>+assessment!H210</f>
        <v>2.6044671270726948E-5</v>
      </c>
      <c r="F210" s="16">
        <f>+assessment!J210</f>
        <v>1163.6033079064255</v>
      </c>
      <c r="H210" s="31">
        <v>-1034.4149782487448</v>
      </c>
      <c r="J210" s="16">
        <f t="shared" ref="J210:J260" si="4">SUM(F210:H210)</f>
        <v>129.1883296576807</v>
      </c>
      <c r="L210" s="70"/>
      <c r="N210" s="16"/>
    </row>
    <row r="211" spans="1:14" outlineLevel="1" x14ac:dyDescent="0.2">
      <c r="A211" s="43" t="s">
        <v>482</v>
      </c>
      <c r="B211" s="43" t="s">
        <v>346</v>
      </c>
      <c r="D211" s="46">
        <f>+assessment!H211</f>
        <v>1.3526368952206007E-5</v>
      </c>
      <c r="F211" s="16">
        <f>+assessment!J211</f>
        <v>604.32045746110009</v>
      </c>
      <c r="H211" s="31">
        <v>-537.22615655383288</v>
      </c>
      <c r="J211" s="16">
        <f t="shared" si="4"/>
        <v>67.094300907267211</v>
      </c>
      <c r="L211" s="70"/>
      <c r="N211" s="16"/>
    </row>
    <row r="212" spans="1:14" outlineLevel="1" x14ac:dyDescent="0.2">
      <c r="A212" s="43" t="s">
        <v>483</v>
      </c>
      <c r="B212" s="43" t="s">
        <v>342</v>
      </c>
      <c r="D212" s="46">
        <f>+assessment!H212</f>
        <v>6.5986577789885653E-6</v>
      </c>
      <c r="F212" s="16">
        <f>+assessment!J212</f>
        <v>294.80963455290521</v>
      </c>
      <c r="H212" s="31">
        <v>-262.07857922150879</v>
      </c>
      <c r="J212" s="16">
        <f t="shared" si="4"/>
        <v>32.731055331396419</v>
      </c>
      <c r="L212" s="70"/>
      <c r="N212" s="16"/>
    </row>
    <row r="213" spans="1:14" outlineLevel="1" x14ac:dyDescent="0.2">
      <c r="A213" s="43" t="s">
        <v>344</v>
      </c>
      <c r="B213" s="43" t="s">
        <v>343</v>
      </c>
      <c r="D213" s="46">
        <f>+assessment!H213</f>
        <v>1.0563935444339259E-4</v>
      </c>
      <c r="F213" s="16">
        <f>+assessment!J213</f>
        <v>4719.6718667587929</v>
      </c>
      <c r="H213" s="31">
        <v>-4195.6732489687256</v>
      </c>
      <c r="J213" s="16">
        <f t="shared" si="4"/>
        <v>523.99861779006733</v>
      </c>
      <c r="L213" s="70"/>
      <c r="N213" s="16"/>
    </row>
    <row r="214" spans="1:14" outlineLevel="1" x14ac:dyDescent="0.2">
      <c r="A214" s="43" t="s">
        <v>347</v>
      </c>
      <c r="B214" s="43" t="s">
        <v>348</v>
      </c>
      <c r="D214" s="46">
        <f>+assessment!H214</f>
        <v>2.3932378869219418E-4</v>
      </c>
      <c r="F214" s="16">
        <f>+assessment!J214</f>
        <v>10692.319718234738</v>
      </c>
      <c r="H214" s="31">
        <v>-9505.2116074388614</v>
      </c>
      <c r="J214" s="16">
        <f t="shared" si="4"/>
        <v>1187.1081107958762</v>
      </c>
      <c r="L214" s="70"/>
      <c r="N214" s="16"/>
    </row>
    <row r="215" spans="1:14" outlineLevel="1" x14ac:dyDescent="0.2">
      <c r="A215" s="43" t="s">
        <v>349</v>
      </c>
      <c r="B215" s="43" t="s">
        <v>350</v>
      </c>
      <c r="D215" s="46">
        <f>+assessment!H215</f>
        <v>8.6531485620867607E-6</v>
      </c>
      <c r="F215" s="16">
        <f>+assessment!J215</f>
        <v>386.59855545832147</v>
      </c>
      <c r="H215" s="31">
        <v>-343.6766925791303</v>
      </c>
      <c r="J215" s="16">
        <f t="shared" si="4"/>
        <v>42.921862879191167</v>
      </c>
      <c r="L215" s="70"/>
      <c r="N215" s="16"/>
    </row>
    <row r="216" spans="1:14" outlineLevel="1" x14ac:dyDescent="0.2">
      <c r="A216" s="43" t="s">
        <v>351</v>
      </c>
      <c r="B216" s="43" t="s">
        <v>352</v>
      </c>
      <c r="D216" s="46">
        <f>+assessment!H216</f>
        <v>1.0050528380426618E-5</v>
      </c>
      <c r="F216" s="16">
        <f>+assessment!J216</f>
        <v>449.02959028000049</v>
      </c>
      <c r="H216" s="31">
        <v>-399.176360797938</v>
      </c>
      <c r="J216" s="16">
        <f t="shared" si="4"/>
        <v>49.853229482062488</v>
      </c>
      <c r="L216" s="70"/>
      <c r="N216" s="16"/>
    </row>
    <row r="217" spans="1:14" outlineLevel="1" x14ac:dyDescent="0.2">
      <c r="A217" s="43" t="s">
        <v>353</v>
      </c>
      <c r="B217" s="43" t="s">
        <v>354</v>
      </c>
      <c r="D217" s="46">
        <f>+assessment!H217</f>
        <v>9.2186235957601671E-5</v>
      </c>
      <c r="F217" s="16">
        <f>+assessment!J217</f>
        <v>4118.6240359375261</v>
      </c>
      <c r="H217" s="31">
        <v>-3661.3563777284166</v>
      </c>
      <c r="J217" s="16">
        <f t="shared" si="4"/>
        <v>457.26765820910941</v>
      </c>
      <c r="L217" s="70"/>
      <c r="N217" s="16"/>
    </row>
    <row r="218" spans="1:14" outlineLevel="1" x14ac:dyDescent="0.2">
      <c r="A218" s="43" t="s">
        <v>355</v>
      </c>
      <c r="B218" s="43" t="s">
        <v>356</v>
      </c>
      <c r="D218" s="46">
        <f>+assessment!H218</f>
        <v>1.1144403340621941E-5</v>
      </c>
      <c r="F218" s="16">
        <f>+assessment!J218</f>
        <v>497.90087411723971</v>
      </c>
      <c r="H218" s="31">
        <v>-442.62174090642372</v>
      </c>
      <c r="J218" s="16">
        <f t="shared" si="4"/>
        <v>55.279133210815985</v>
      </c>
      <c r="L218" s="70"/>
      <c r="N218" s="16"/>
    </row>
    <row r="219" spans="1:14" outlineLevel="1" x14ac:dyDescent="0.2">
      <c r="A219" s="43" t="s">
        <v>357</v>
      </c>
      <c r="B219" s="43" t="s">
        <v>358</v>
      </c>
      <c r="D219" s="46">
        <f>+assessment!H219</f>
        <v>1.6457380290294903E-5</v>
      </c>
      <c r="F219" s="16">
        <f>+assessment!J219</f>
        <v>735.26987329591486</v>
      </c>
      <c r="H219" s="31">
        <v>-653.63699537842399</v>
      </c>
      <c r="J219" s="16">
        <f t="shared" si="4"/>
        <v>81.632877917490873</v>
      </c>
      <c r="L219" s="70"/>
      <c r="N219" s="16"/>
    </row>
    <row r="220" spans="1:14" outlineLevel="1" x14ac:dyDescent="0.2">
      <c r="A220" s="43" t="s">
        <v>359</v>
      </c>
      <c r="B220" s="43" t="s">
        <v>360</v>
      </c>
      <c r="D220" s="46">
        <f>+assessment!H220</f>
        <v>2.3114430640353343E-5</v>
      </c>
      <c r="F220" s="16">
        <f>+assessment!J220</f>
        <v>1032.6883251438355</v>
      </c>
      <c r="H220" s="31">
        <v>-918.03474958606603</v>
      </c>
      <c r="J220" s="16">
        <f t="shared" si="4"/>
        <v>114.6535755577695</v>
      </c>
      <c r="L220" s="70"/>
      <c r="N220" s="16"/>
    </row>
    <row r="221" spans="1:14" outlineLevel="1" x14ac:dyDescent="0.2">
      <c r="A221" s="43" t="s">
        <v>361</v>
      </c>
      <c r="B221" s="43" t="s">
        <v>362</v>
      </c>
      <c r="D221" s="46">
        <f>+assessment!H221</f>
        <v>2.1625197886386643E-5</v>
      </c>
      <c r="F221" s="16">
        <f>+assessment!J221</f>
        <v>966.15355721585934</v>
      </c>
      <c r="H221" s="31">
        <v>-858.88696266301804</v>
      </c>
      <c r="J221" s="16">
        <f t="shared" si="4"/>
        <v>107.2665945528413</v>
      </c>
      <c r="L221" s="70"/>
      <c r="N221" s="16"/>
    </row>
    <row r="222" spans="1:14" outlineLevel="1" x14ac:dyDescent="0.2">
      <c r="A222" s="43" t="s">
        <v>363</v>
      </c>
      <c r="B222" s="43" t="s">
        <v>364</v>
      </c>
      <c r="D222" s="46">
        <f>+assessment!H222</f>
        <v>9.8174421629432911E-6</v>
      </c>
      <c r="F222" s="16">
        <f>+assessment!J222</f>
        <v>438.61594785496305</v>
      </c>
      <c r="H222" s="31">
        <v>-389.9188865114765</v>
      </c>
      <c r="J222" s="16">
        <f t="shared" si="4"/>
        <v>48.697061343486553</v>
      </c>
      <c r="L222" s="70"/>
      <c r="N222" s="16"/>
    </row>
    <row r="223" spans="1:14" outlineLevel="1" x14ac:dyDescent="0.2">
      <c r="A223" s="43" t="s">
        <v>365</v>
      </c>
      <c r="B223" s="43" t="s">
        <v>366</v>
      </c>
      <c r="D223" s="46">
        <f>+assessment!H223</f>
        <v>2.790301966555923E-4</v>
      </c>
      <c r="F223" s="16">
        <f>+assessment!J223</f>
        <v>12466.29133688295</v>
      </c>
      <c r="H223" s="31">
        <v>-11082.229136393367</v>
      </c>
      <c r="J223" s="16">
        <f t="shared" si="4"/>
        <v>1384.0622004895831</v>
      </c>
      <c r="L223" s="70"/>
      <c r="N223" s="16"/>
    </row>
    <row r="224" spans="1:14" outlineLevel="1" x14ac:dyDescent="0.2">
      <c r="A224" s="43" t="s">
        <v>367</v>
      </c>
      <c r="B224" s="43" t="s">
        <v>368</v>
      </c>
      <c r="D224" s="46">
        <f>+assessment!H224</f>
        <v>2.3585417042617513E-5</v>
      </c>
      <c r="F224" s="16">
        <f>+assessment!J224</f>
        <v>1053.730684632915</v>
      </c>
      <c r="H224" s="31">
        <v>-936.74089427068452</v>
      </c>
      <c r="J224" s="16">
        <f t="shared" si="4"/>
        <v>116.98979036223045</v>
      </c>
      <c r="L224" s="70"/>
      <c r="N224" s="16"/>
    </row>
    <row r="225" spans="1:17" outlineLevel="1" x14ac:dyDescent="0.2">
      <c r="A225" s="43" t="s">
        <v>369</v>
      </c>
      <c r="B225" s="43" t="s">
        <v>370</v>
      </c>
      <c r="D225" s="46">
        <f>+assessment!H225</f>
        <v>1.001810803891431E-5</v>
      </c>
      <c r="F225" s="16">
        <f>+assessment!J225</f>
        <v>447.5811397990924</v>
      </c>
      <c r="H225" s="31">
        <v>-397.88872362595481</v>
      </c>
      <c r="J225" s="16">
        <f t="shared" si="4"/>
        <v>49.692416173137588</v>
      </c>
      <c r="L225" s="70"/>
      <c r="N225" s="16"/>
    </row>
    <row r="226" spans="1:17" outlineLevel="1" x14ac:dyDescent="0.2">
      <c r="A226" s="43" t="s">
        <v>371</v>
      </c>
      <c r="B226" s="43" t="s">
        <v>372</v>
      </c>
      <c r="D226" s="46">
        <f>+assessment!H226</f>
        <v>6.8685517797081563E-6</v>
      </c>
      <c r="F226" s="16">
        <f>+assessment!J226</f>
        <v>306.86774612424966</v>
      </c>
      <c r="H226" s="31">
        <v>-272.79794649559722</v>
      </c>
      <c r="J226" s="16">
        <f t="shared" si="4"/>
        <v>34.069799628652447</v>
      </c>
      <c r="L226" s="70"/>
      <c r="N226" s="16"/>
    </row>
    <row r="227" spans="1:17" outlineLevel="1" x14ac:dyDescent="0.2">
      <c r="A227" s="43" t="s">
        <v>373</v>
      </c>
      <c r="B227" s="43" t="s">
        <v>374</v>
      </c>
      <c r="D227" s="46">
        <f>+assessment!H227</f>
        <v>4.8604716318226358E-5</v>
      </c>
      <c r="F227" s="16">
        <f>+assessment!J227</f>
        <v>2171.5232302167205</v>
      </c>
      <c r="H227" s="31">
        <v>-1930.4312214381503</v>
      </c>
      <c r="J227" s="16">
        <f t="shared" si="4"/>
        <v>241.09200877857029</v>
      </c>
      <c r="L227" s="70"/>
      <c r="N227" s="16"/>
    </row>
    <row r="228" spans="1:17" outlineLevel="1" x14ac:dyDescent="0.2">
      <c r="A228" s="43" t="s">
        <v>506</v>
      </c>
      <c r="B228" s="43" t="s">
        <v>507</v>
      </c>
      <c r="D228" s="46">
        <f>+assessment!H228</f>
        <v>6.2448523719631182E-6</v>
      </c>
      <c r="F228" s="16">
        <f>+assessment!J228</f>
        <v>279.00259526680333</v>
      </c>
      <c r="H228" s="31">
        <v>-248.02650658798461</v>
      </c>
      <c r="J228" s="16">
        <f t="shared" si="4"/>
        <v>30.976088678818712</v>
      </c>
      <c r="L228" s="70"/>
      <c r="N228" s="16"/>
    </row>
    <row r="229" spans="1:17" outlineLevel="1" x14ac:dyDescent="0.2">
      <c r="A229" s="43" t="s">
        <v>375</v>
      </c>
      <c r="B229" s="43" t="s">
        <v>376</v>
      </c>
      <c r="D229" s="46">
        <f>+assessment!H229</f>
        <v>5.8029872295735809E-5</v>
      </c>
      <c r="F229" s="16">
        <f>+assessment!J229</f>
        <v>2592.6129248787761</v>
      </c>
      <c r="H229" s="31">
        <v>-2304.769696058273</v>
      </c>
      <c r="J229" s="16">
        <f t="shared" si="4"/>
        <v>287.8432288205031</v>
      </c>
      <c r="L229" s="70"/>
      <c r="N229" s="16"/>
    </row>
    <row r="230" spans="1:17" outlineLevel="1" x14ac:dyDescent="0.2">
      <c r="A230" s="43" t="s">
        <v>377</v>
      </c>
      <c r="B230" s="43" t="s">
        <v>378</v>
      </c>
      <c r="D230" s="46">
        <f>+assessment!H230</f>
        <v>2.4925655318536668E-5</v>
      </c>
      <c r="F230" s="16">
        <f>+assessment!J230</f>
        <v>1113.6087946321434</v>
      </c>
      <c r="H230" s="31">
        <v>-989.97107454910713</v>
      </c>
      <c r="J230" s="16">
        <f t="shared" si="4"/>
        <v>123.63772008303624</v>
      </c>
      <c r="L230" s="70"/>
      <c r="N230" s="16"/>
    </row>
    <row r="231" spans="1:17" outlineLevel="1" x14ac:dyDescent="0.2">
      <c r="A231" s="43" t="s">
        <v>379</v>
      </c>
      <c r="B231" s="43" t="s">
        <v>380</v>
      </c>
      <c r="D231" s="46">
        <f>+assessment!H231</f>
        <v>1.0070558844775131E-4</v>
      </c>
      <c r="F231" s="16">
        <f>+assessment!J231</f>
        <v>4499.2449558836688</v>
      </c>
      <c r="H231" s="31">
        <v>-3999.7190980402843</v>
      </c>
      <c r="J231" s="16">
        <f t="shared" si="4"/>
        <v>499.52585784338453</v>
      </c>
      <c r="L231" s="70"/>
      <c r="M231" s="43"/>
      <c r="N231" s="16"/>
      <c r="P231" s="43"/>
      <c r="Q231" s="43"/>
    </row>
    <row r="232" spans="1:17" s="43" customFormat="1" outlineLevel="1" x14ac:dyDescent="0.2">
      <c r="A232" s="45" t="s">
        <v>558</v>
      </c>
      <c r="B232" s="45" t="s">
        <v>559</v>
      </c>
      <c r="D232" s="46">
        <f>+assessment!H232</f>
        <v>3.5761672213535089E-6</v>
      </c>
      <c r="F232" s="16">
        <f>+assessment!J232</f>
        <v>159.7731822044735</v>
      </c>
      <c r="H232" s="31">
        <v>-142.03446455659611</v>
      </c>
      <c r="J232" s="16">
        <f t="shared" si="4"/>
        <v>17.738717647877394</v>
      </c>
      <c r="L232" s="70"/>
      <c r="M232"/>
      <c r="N232" s="16"/>
      <c r="O232" s="70"/>
      <c r="P232"/>
      <c r="Q232"/>
    </row>
    <row r="233" spans="1:17" outlineLevel="1" x14ac:dyDescent="0.2">
      <c r="A233" s="43" t="s">
        <v>381</v>
      </c>
      <c r="B233" s="43" t="s">
        <v>382</v>
      </c>
      <c r="D233" s="46">
        <f>+assessment!H233</f>
        <v>2.3702952653561198E-5</v>
      </c>
      <c r="F233" s="16">
        <f>+assessment!J233</f>
        <v>1058.9818480770316</v>
      </c>
      <c r="H233" s="31">
        <v>-941.40905057697728</v>
      </c>
      <c r="J233" s="16">
        <f t="shared" si="4"/>
        <v>117.57279750005432</v>
      </c>
      <c r="L233" s="70"/>
      <c r="N233" s="16"/>
    </row>
    <row r="234" spans="1:17" outlineLevel="1" x14ac:dyDescent="0.2">
      <c r="A234" s="43" t="s">
        <v>383</v>
      </c>
      <c r="B234" s="43" t="s">
        <v>384</v>
      </c>
      <c r="D234" s="46">
        <f>+assessment!H234</f>
        <v>2.1965310456996581E-5</v>
      </c>
      <c r="F234" s="16">
        <f>+assessment!J234</f>
        <v>981.34883874229945</v>
      </c>
      <c r="H234" s="31">
        <v>-872.39519755961419</v>
      </c>
      <c r="J234" s="16">
        <f t="shared" si="4"/>
        <v>108.95364118268526</v>
      </c>
      <c r="L234" s="70"/>
      <c r="N234" s="16"/>
    </row>
    <row r="235" spans="1:17" outlineLevel="1" x14ac:dyDescent="0.2">
      <c r="A235" s="43" t="s">
        <v>385</v>
      </c>
      <c r="B235" s="43" t="s">
        <v>386</v>
      </c>
      <c r="D235" s="46">
        <f>+assessment!H235</f>
        <v>1.5859887374875544E-5</v>
      </c>
      <c r="F235" s="16">
        <f>+assessment!J235</f>
        <v>708.57555546000322</v>
      </c>
      <c r="H235" s="31">
        <v>-629.90639748825356</v>
      </c>
      <c r="J235" s="16">
        <f t="shared" si="4"/>
        <v>78.669157971749655</v>
      </c>
      <c r="L235" s="70"/>
      <c r="N235" s="16"/>
    </row>
    <row r="236" spans="1:17" outlineLevel="1" x14ac:dyDescent="0.2">
      <c r="A236" s="43" t="s">
        <v>387</v>
      </c>
      <c r="B236" s="43" t="s">
        <v>388</v>
      </c>
      <c r="D236" s="46">
        <f>+assessment!H236</f>
        <v>3.0982178611615183E-4</v>
      </c>
      <c r="F236" s="16">
        <f>+assessment!J236</f>
        <v>13841.973716574726</v>
      </c>
      <c r="H236" s="31">
        <v>-12305.177240095809</v>
      </c>
      <c r="J236" s="16">
        <f t="shared" si="4"/>
        <v>1536.7964764789176</v>
      </c>
      <c r="L236" s="70"/>
      <c r="N236" s="16"/>
    </row>
    <row r="237" spans="1:17" outlineLevel="1" x14ac:dyDescent="0.2">
      <c r="A237" s="43" t="s">
        <v>389</v>
      </c>
      <c r="B237" s="43" t="s">
        <v>390</v>
      </c>
      <c r="D237" s="46">
        <f>+assessment!H237</f>
        <v>2.1323658612636954E-5</v>
      </c>
      <c r="F237" s="16">
        <f>+assessment!J237</f>
        <v>952.68162306274132</v>
      </c>
      <c r="H237" s="31">
        <v>-846.91074157523258</v>
      </c>
      <c r="J237" s="16">
        <f t="shared" si="4"/>
        <v>105.77088148750875</v>
      </c>
      <c r="L237" s="70"/>
      <c r="M237" s="43"/>
      <c r="N237" s="16"/>
      <c r="P237" s="43"/>
      <c r="Q237" s="43"/>
    </row>
    <row r="238" spans="1:17" s="43" customFormat="1" outlineLevel="1" x14ac:dyDescent="0.2">
      <c r="A238" s="43" t="s">
        <v>391</v>
      </c>
      <c r="B238" s="43" t="s">
        <v>392</v>
      </c>
      <c r="D238" s="46">
        <f>+assessment!H238</f>
        <v>1.5967588349848077E-4</v>
      </c>
      <c r="F238" s="16">
        <f>+assessment!J238</f>
        <v>7133.8733478484519</v>
      </c>
      <c r="H238" s="31">
        <v>-6341.8395202236661</v>
      </c>
      <c r="J238" s="16">
        <f t="shared" si="4"/>
        <v>792.03382762478577</v>
      </c>
      <c r="L238" s="70"/>
      <c r="M238"/>
      <c r="N238" s="16"/>
      <c r="O238" s="70"/>
      <c r="P238"/>
      <c r="Q238"/>
    </row>
    <row r="239" spans="1:17" outlineLevel="1" x14ac:dyDescent="0.2">
      <c r="A239" s="43" t="s">
        <v>393</v>
      </c>
      <c r="B239" s="43" t="s">
        <v>394</v>
      </c>
      <c r="D239" s="46">
        <f>+assessment!H239</f>
        <v>5.0191397135757528E-5</v>
      </c>
      <c r="F239" s="16">
        <f>+assessment!J239</f>
        <v>2242.4117059697651</v>
      </c>
      <c r="H239" s="31">
        <v>-1993.4493484973673</v>
      </c>
      <c r="J239" s="16">
        <f t="shared" si="4"/>
        <v>248.9623574723978</v>
      </c>
      <c r="L239" s="70"/>
      <c r="N239" s="16"/>
    </row>
    <row r="240" spans="1:17" outlineLevel="1" x14ac:dyDescent="0.2">
      <c r="A240" s="43" t="s">
        <v>395</v>
      </c>
      <c r="B240" s="43" t="s">
        <v>396</v>
      </c>
      <c r="D240" s="46">
        <f>+assessment!H240</f>
        <v>6.7374989518655072E-4</v>
      </c>
      <c r="F240" s="16">
        <f>+assessment!J240</f>
        <v>30101.267111089775</v>
      </c>
      <c r="H240" s="31">
        <v>-26759.292752441688</v>
      </c>
      <c r="J240" s="16">
        <f t="shared" si="4"/>
        <v>3341.9743586480872</v>
      </c>
      <c r="L240" s="70"/>
      <c r="N240" s="16"/>
    </row>
    <row r="241" spans="1:14" outlineLevel="1" x14ac:dyDescent="0.2">
      <c r="A241" s="43" t="s">
        <v>397</v>
      </c>
      <c r="B241" s="43" t="s">
        <v>398</v>
      </c>
      <c r="D241" s="46">
        <f>+assessment!H241</f>
        <v>1.0988153269101235E-4</v>
      </c>
      <c r="F241" s="16">
        <f>+assessment!J241</f>
        <v>4909.2005649845651</v>
      </c>
      <c r="H241" s="31">
        <v>-4364.1596419865182</v>
      </c>
      <c r="J241" s="16">
        <f t="shared" si="4"/>
        <v>545.04092299804688</v>
      </c>
      <c r="L241" s="70"/>
      <c r="N241" s="16"/>
    </row>
    <row r="242" spans="1:14" outlineLevel="1" x14ac:dyDescent="0.2">
      <c r="A242" s="43" t="s">
        <v>399</v>
      </c>
      <c r="B242" s="43" t="s">
        <v>400</v>
      </c>
      <c r="D242" s="46">
        <f>+assessment!H242</f>
        <v>5.8292793607378032E-5</v>
      </c>
      <c r="F242" s="16">
        <f>+assessment!J242</f>
        <v>2604.3595161398393</v>
      </c>
      <c r="H242" s="31">
        <v>-2315.2121293697355</v>
      </c>
      <c r="J242" s="16">
        <f t="shared" si="4"/>
        <v>289.14738677010382</v>
      </c>
      <c r="L242" s="70"/>
      <c r="N242" s="16"/>
    </row>
    <row r="243" spans="1:14" outlineLevel="1" x14ac:dyDescent="0.2">
      <c r="A243" s="43" t="s">
        <v>401</v>
      </c>
      <c r="B243" s="43" t="s">
        <v>402</v>
      </c>
      <c r="D243" s="46">
        <f>+assessment!H243</f>
        <v>3.6935499552722778E-4</v>
      </c>
      <c r="F243" s="16">
        <f>+assessment!J243</f>
        <v>16501.751552929058</v>
      </c>
      <c r="H243" s="31">
        <v>-14669.654905331368</v>
      </c>
      <c r="J243" s="16">
        <f t="shared" si="4"/>
        <v>1832.0966475976893</v>
      </c>
      <c r="L243" s="70"/>
      <c r="N243" s="16"/>
    </row>
    <row r="244" spans="1:14" outlineLevel="1" x14ac:dyDescent="0.2">
      <c r="A244" s="43" t="s">
        <v>403</v>
      </c>
      <c r="B244" s="43" t="s">
        <v>404</v>
      </c>
      <c r="D244" s="46">
        <f>+assessment!H244</f>
        <v>3.2018224933919368E-4</v>
      </c>
      <c r="F244" s="16">
        <f>+assessment!J244</f>
        <v>14304.850331620513</v>
      </c>
      <c r="H244" s="31">
        <v>-12716.663268393475</v>
      </c>
      <c r="J244" s="16">
        <f t="shared" si="4"/>
        <v>1588.1870632270384</v>
      </c>
      <c r="L244" s="70"/>
      <c r="N244" s="16"/>
    </row>
    <row r="245" spans="1:14" outlineLevel="1" x14ac:dyDescent="0.2">
      <c r="A245" s="43" t="s">
        <v>405</v>
      </c>
      <c r="B245" s="43" t="s">
        <v>406</v>
      </c>
      <c r="D245" s="46">
        <f>+assessment!H245</f>
        <v>6.8824174303684012E-6</v>
      </c>
      <c r="F245" s="16">
        <f>+assessment!J245</f>
        <v>307.48722474261371</v>
      </c>
      <c r="H245" s="31">
        <v>-273.34864788771824</v>
      </c>
      <c r="J245" s="16">
        <f t="shared" si="4"/>
        <v>34.138576854895462</v>
      </c>
      <c r="L245" s="70"/>
      <c r="N245" s="16"/>
    </row>
    <row r="246" spans="1:14" outlineLevel="1" x14ac:dyDescent="0.2">
      <c r="A246" s="43" t="s">
        <v>407</v>
      </c>
      <c r="B246" s="43" t="s">
        <v>408</v>
      </c>
      <c r="D246" s="46">
        <f>+assessment!H246</f>
        <v>1.4751075443377096E-5</v>
      </c>
      <c r="F246" s="16">
        <f>+assessment!J246</f>
        <v>659.03692938458596</v>
      </c>
      <c r="H246" s="31">
        <v>-585.8677663962934</v>
      </c>
      <c r="J246" s="16">
        <f t="shared" si="4"/>
        <v>73.169162988292555</v>
      </c>
      <c r="L246" s="70"/>
      <c r="N246" s="16"/>
    </row>
    <row r="247" spans="1:14" outlineLevel="1" x14ac:dyDescent="0.2">
      <c r="A247" s="43" t="s">
        <v>409</v>
      </c>
      <c r="B247" s="43" t="s">
        <v>410</v>
      </c>
      <c r="D247" s="46">
        <f>+assessment!H247</f>
        <v>2.5181723572515564E-4</v>
      </c>
      <c r="F247" s="16">
        <f>+assessment!J247</f>
        <v>11250.492103810097</v>
      </c>
      <c r="H247" s="31">
        <v>-10001.413252931619</v>
      </c>
      <c r="J247" s="16">
        <f t="shared" si="4"/>
        <v>1249.0788508784772</v>
      </c>
      <c r="L247" s="70"/>
      <c r="N247" s="16"/>
    </row>
    <row r="248" spans="1:14" outlineLevel="1" x14ac:dyDescent="0.2">
      <c r="A248" s="43" t="s">
        <v>411</v>
      </c>
      <c r="B248" s="43" t="s">
        <v>412</v>
      </c>
      <c r="D248" s="46">
        <f>+assessment!H248</f>
        <v>1.3812077810055178E-5</v>
      </c>
      <c r="F248" s="16">
        <f>+assessment!J248</f>
        <v>617.08513276207509</v>
      </c>
      <c r="H248" s="31">
        <v>-548.57364176128499</v>
      </c>
      <c r="J248" s="16">
        <f t="shared" si="4"/>
        <v>68.511491000790102</v>
      </c>
      <c r="L248" s="70"/>
      <c r="N248" s="16"/>
    </row>
    <row r="249" spans="1:14" outlineLevel="1" x14ac:dyDescent="0.2">
      <c r="A249" s="43" t="s">
        <v>413</v>
      </c>
      <c r="B249" s="43" t="s">
        <v>414</v>
      </c>
      <c r="D249" s="46">
        <f>+assessment!H249</f>
        <v>1.484638726217098E-5</v>
      </c>
      <c r="F249" s="16">
        <f>+assessment!J249</f>
        <v>663.29519574849257</v>
      </c>
      <c r="H249" s="31">
        <v>-589.65326139984677</v>
      </c>
      <c r="J249" s="16">
        <f t="shared" si="4"/>
        <v>73.641934348645805</v>
      </c>
      <c r="L249" s="70"/>
      <c r="N249" s="16"/>
    </row>
    <row r="250" spans="1:14" outlineLevel="1" x14ac:dyDescent="0.2">
      <c r="A250" s="43" t="s">
        <v>415</v>
      </c>
      <c r="B250" s="43" t="s">
        <v>416</v>
      </c>
      <c r="D250" s="46">
        <f>+assessment!H250</f>
        <v>7.1595750834854016E-5</v>
      </c>
      <c r="F250" s="16">
        <f>+assessment!J250</f>
        <v>3198.698560542633</v>
      </c>
      <c r="H250" s="31">
        <v>-2843.56505300867</v>
      </c>
      <c r="J250" s="16">
        <f t="shared" si="4"/>
        <v>355.13350753396298</v>
      </c>
      <c r="L250" s="70"/>
      <c r="N250" s="16"/>
    </row>
    <row r="251" spans="1:14" outlineLevel="1" x14ac:dyDescent="0.2">
      <c r="A251" s="43" t="s">
        <v>417</v>
      </c>
      <c r="B251" s="43" t="s">
        <v>418</v>
      </c>
      <c r="D251" s="46">
        <f>+assessment!H251</f>
        <v>4.559819356681511E-5</v>
      </c>
      <c r="F251" s="16">
        <f>+assessment!J251</f>
        <v>2037.200174937075</v>
      </c>
      <c r="H251" s="31">
        <v>-1811.0212993785494</v>
      </c>
      <c r="J251" s="16">
        <f t="shared" si="4"/>
        <v>226.17887555852553</v>
      </c>
      <c r="L251" s="70"/>
      <c r="N251" s="16"/>
    </row>
    <row r="252" spans="1:14" outlineLevel="1" x14ac:dyDescent="0.2">
      <c r="A252" s="43" t="s">
        <v>419</v>
      </c>
      <c r="B252" s="43" t="s">
        <v>420</v>
      </c>
      <c r="D252" s="46">
        <f>+assessment!H252</f>
        <v>1.0291682531795435E-4</v>
      </c>
      <c r="F252" s="16">
        <f>+assessment!J252</f>
        <v>4598.03685500143</v>
      </c>
      <c r="H252" s="31">
        <v>-4087.5426883331966</v>
      </c>
      <c r="J252" s="16">
        <f t="shared" si="4"/>
        <v>510.49416666823345</v>
      </c>
      <c r="L252" s="70"/>
      <c r="N252" s="16"/>
    </row>
    <row r="253" spans="1:14" outlineLevel="1" x14ac:dyDescent="0.2">
      <c r="A253" s="43" t="s">
        <v>421</v>
      </c>
      <c r="B253" s="43" t="s">
        <v>422</v>
      </c>
      <c r="D253" s="46">
        <f>+assessment!H253</f>
        <v>2.8893070697138223E-6</v>
      </c>
      <c r="F253" s="16">
        <f>+assessment!J253</f>
        <v>129.08618538238841</v>
      </c>
      <c r="H253" s="31">
        <v>-114.75447236806484</v>
      </c>
      <c r="J253" s="16">
        <f t="shared" si="4"/>
        <v>14.331713014323569</v>
      </c>
      <c r="L253" s="70"/>
      <c r="N253" s="16"/>
    </row>
    <row r="254" spans="1:14" outlineLevel="1" x14ac:dyDescent="0.2">
      <c r="A254" s="43" t="s">
        <v>423</v>
      </c>
      <c r="B254" s="43" t="s">
        <v>424</v>
      </c>
      <c r="D254" s="46">
        <f>+assessment!H254</f>
        <v>5.6462237268099261E-5</v>
      </c>
      <c r="F254" s="16">
        <f>+assessment!J254</f>
        <v>2522.5753619244651</v>
      </c>
      <c r="H254" s="31">
        <v>-2242.5080097363875</v>
      </c>
      <c r="J254" s="16">
        <f t="shared" si="4"/>
        <v>280.06735218807762</v>
      </c>
      <c r="L254" s="70"/>
      <c r="N254" s="16"/>
    </row>
    <row r="255" spans="1:14" outlineLevel="1" x14ac:dyDescent="0.2">
      <c r="A255" s="43" t="s">
        <v>425</v>
      </c>
      <c r="B255" s="43" t="s">
        <v>426</v>
      </c>
      <c r="D255" s="46">
        <f>+assessment!H255</f>
        <v>5.3958011536992506E-6</v>
      </c>
      <c r="F255" s="16">
        <f>+assessment!J255</f>
        <v>241.06935372636437</v>
      </c>
      <c r="H255" s="31">
        <v>-214.30477946986863</v>
      </c>
      <c r="J255" s="16">
        <f t="shared" si="4"/>
        <v>26.764574256495735</v>
      </c>
      <c r="L255" s="70"/>
      <c r="N255" s="16"/>
    </row>
    <row r="256" spans="1:14" outlineLevel="1" x14ac:dyDescent="0.2">
      <c r="A256" s="43" t="s">
        <v>427</v>
      </c>
      <c r="B256" s="43" t="s">
        <v>428</v>
      </c>
      <c r="D256" s="46">
        <f>+assessment!H256</f>
        <v>1.4569307883953209E-4</v>
      </c>
      <c r="F256" s="16">
        <f>+assessment!J256</f>
        <v>6509.1606154113442</v>
      </c>
      <c r="H256" s="31">
        <v>-5786.4851282717209</v>
      </c>
      <c r="J256" s="16">
        <f t="shared" si="4"/>
        <v>722.67548713962333</v>
      </c>
      <c r="L256" s="70"/>
      <c r="N256" s="16"/>
    </row>
    <row r="257" spans="1:14" outlineLevel="1" x14ac:dyDescent="0.2">
      <c r="A257" s="43" t="s">
        <v>429</v>
      </c>
      <c r="B257" s="43" t="s">
        <v>430</v>
      </c>
      <c r="D257" s="46">
        <f>+assessment!H257</f>
        <v>3.9031323875908222E-6</v>
      </c>
      <c r="F257" s="16">
        <f>+assessment!J257</f>
        <v>174.38107435443237</v>
      </c>
      <c r="H257" s="31">
        <v>-155.02052461493938</v>
      </c>
      <c r="J257" s="16">
        <f t="shared" si="4"/>
        <v>19.360549739492996</v>
      </c>
      <c r="L257" s="70"/>
      <c r="N257" s="16"/>
    </row>
    <row r="258" spans="1:14" outlineLevel="1" x14ac:dyDescent="0.2">
      <c r="A258" s="43" t="s">
        <v>560</v>
      </c>
      <c r="B258" s="43" t="s">
        <v>561</v>
      </c>
      <c r="D258" s="46">
        <f>+assessment!H258</f>
        <v>2.5811406686703239E-5</v>
      </c>
      <c r="F258" s="16">
        <f>+assessment!J258</f>
        <v>1153.1816965615942</v>
      </c>
      <c r="H258" s="31">
        <v>-1025.1504197868267</v>
      </c>
      <c r="J258" s="16">
        <f t="shared" si="4"/>
        <v>128.03127677476755</v>
      </c>
      <c r="L258" s="70"/>
      <c r="N258" s="16"/>
    </row>
    <row r="259" spans="1:14" outlineLevel="1" x14ac:dyDescent="0.2">
      <c r="A259" s="43" t="s">
        <v>431</v>
      </c>
      <c r="B259" s="43" t="s">
        <v>432</v>
      </c>
      <c r="D259" s="46">
        <f>+assessment!H259</f>
        <v>9.623311285808642E-6</v>
      </c>
      <c r="F259" s="16">
        <f>+assessment!J259</f>
        <v>429.94272144129184</v>
      </c>
      <c r="H259" s="31">
        <v>-382.2085996370036</v>
      </c>
      <c r="J259" s="16">
        <f t="shared" si="4"/>
        <v>47.734121804288236</v>
      </c>
      <c r="L259" s="70"/>
      <c r="N259" s="16"/>
    </row>
    <row r="260" spans="1:14" outlineLevel="1" x14ac:dyDescent="0.2">
      <c r="A260" s="43" t="s">
        <v>433</v>
      </c>
      <c r="B260" s="43" t="s">
        <v>434</v>
      </c>
      <c r="D260" s="46">
        <f>+assessment!H260</f>
        <v>1.0764485175018166E-5</v>
      </c>
      <c r="F260" s="16">
        <f>+assessment!J260</f>
        <v>480.92718957213418</v>
      </c>
      <c r="H260" s="31">
        <v>-427.53254907427197</v>
      </c>
      <c r="J260" s="16">
        <f t="shared" si="4"/>
        <v>53.394640497862213</v>
      </c>
      <c r="L260" s="70"/>
      <c r="N260" s="16"/>
    </row>
    <row r="261" spans="1:14" x14ac:dyDescent="0.2">
      <c r="B261" t="s">
        <v>478</v>
      </c>
      <c r="D261" s="3">
        <f>SUBTOTAL(9,D139:D260)</f>
        <v>1.681164199373714E-2</v>
      </c>
      <c r="F261" s="16">
        <f>SUBTOTAL(9,F139:F260)</f>
        <v>751097.29863390571</v>
      </c>
      <c r="H261" s="16">
        <f>SUBTOTAL(9,H139:H260)</f>
        <v>-667707.19071517349</v>
      </c>
      <c r="J261" s="16">
        <f>SUBTOTAL(9,J139:J260)</f>
        <v>83390.107918732101</v>
      </c>
    </row>
    <row r="262" spans="1:14" x14ac:dyDescent="0.2">
      <c r="D262" s="7"/>
      <c r="F262" s="20"/>
      <c r="H262" s="20"/>
      <c r="J262" s="20"/>
    </row>
    <row r="263" spans="1:14" x14ac:dyDescent="0.2">
      <c r="D263" s="8">
        <f>SUBTOTAL(9,D4:D262)</f>
        <v>0.99999999999999989</v>
      </c>
      <c r="F263" s="16">
        <f>SUBTOTAL(9,F4:F262)</f>
        <v>44677212.31000004</v>
      </c>
      <c r="H263" s="16">
        <f>SUBTOTAL(9,H4:H262)</f>
        <v>-39716952.800715238</v>
      </c>
      <c r="J263" s="16">
        <f>SUBTOTAL(9,J4:J262)</f>
        <v>4960259.5092848456</v>
      </c>
    </row>
    <row r="264" spans="1:14" x14ac:dyDescent="0.2">
      <c r="F264" s="16"/>
    </row>
    <row r="265" spans="1:14" x14ac:dyDescent="0.2">
      <c r="F265" s="16"/>
    </row>
    <row r="266" spans="1:14" x14ac:dyDescent="0.2">
      <c r="D266" s="30" t="s">
        <v>574</v>
      </c>
      <c r="F266" s="16">
        <f>assessment!J266</f>
        <v>37000000</v>
      </c>
      <c r="H266" s="16">
        <f>+$H$263*(F266/$F$271)</f>
        <v>-32892098.178147584</v>
      </c>
      <c r="J266" s="16">
        <f>SUM(F266:H266)</f>
        <v>4107901.8218524158</v>
      </c>
    </row>
    <row r="267" spans="1:14" x14ac:dyDescent="0.2">
      <c r="D267" s="9" t="s">
        <v>502</v>
      </c>
      <c r="F267" s="16">
        <f>assessment!J267</f>
        <v>-6116701.8899999997</v>
      </c>
      <c r="H267" s="16">
        <f>+$H$263*(F267/$F$271)</f>
        <v>5437598.8943875907</v>
      </c>
      <c r="J267" s="16">
        <f>SUM(F267:H267)</f>
        <v>-679102.99561240897</v>
      </c>
    </row>
    <row r="268" spans="1:14" x14ac:dyDescent="0.2">
      <c r="D268" s="30" t="s">
        <v>555</v>
      </c>
      <c r="F268" s="16">
        <f>assessment!J268</f>
        <v>15455937</v>
      </c>
      <c r="H268" s="16">
        <f>+$H$263*(F268/$F$271)</f>
        <v>-13739951.276736859</v>
      </c>
      <c r="J268" s="16">
        <f>SUM(F268:H268)</f>
        <v>1715985.7232631408</v>
      </c>
    </row>
    <row r="269" spans="1:14" x14ac:dyDescent="0.2">
      <c r="D269" s="9" t="s">
        <v>502</v>
      </c>
      <c r="F269" s="16">
        <f>assessment!J269</f>
        <v>-1662022.8</v>
      </c>
      <c r="H269" s="16">
        <f>+$H$263*(F269/$F$271)</f>
        <v>1477497.7597816146</v>
      </c>
      <c r="J269" s="16">
        <f>SUM(F269:H269)</f>
        <v>-184525.0402183854</v>
      </c>
    </row>
    <row r="270" spans="1:14" x14ac:dyDescent="0.2">
      <c r="F270" s="16"/>
      <c r="H270" s="16"/>
    </row>
    <row r="271" spans="1:14" ht="13.5" thickBot="1" x14ac:dyDescent="0.25">
      <c r="F271" s="17">
        <f>SUM(F266:F270)</f>
        <v>44677212.310000002</v>
      </c>
      <c r="H271" s="17">
        <f>SUM(H266:H270)</f>
        <v>-39716952.800715238</v>
      </c>
      <c r="J271" s="17">
        <f>SUM(J266:J270)</f>
        <v>4960259.5092847627</v>
      </c>
    </row>
    <row r="272" spans="1:14" ht="13.5" thickTop="1" x14ac:dyDescent="0.2"/>
    <row r="274" spans="6:8" x14ac:dyDescent="0.2">
      <c r="F274" s="16"/>
    </row>
    <row r="275" spans="6:8" x14ac:dyDescent="0.2">
      <c r="F275" s="16"/>
      <c r="H275" s="70"/>
    </row>
    <row r="276" spans="6:8" x14ac:dyDescent="0.2">
      <c r="F276" s="16"/>
      <c r="H276" s="70"/>
    </row>
    <row r="277" spans="6:8" x14ac:dyDescent="0.2">
      <c r="F277" s="16"/>
    </row>
    <row r="278" spans="6:8" x14ac:dyDescent="0.2">
      <c r="F278" s="16"/>
    </row>
    <row r="280" spans="6:8" x14ac:dyDescent="0.2">
      <c r="F280" s="16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2022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283"/>
  <sheetViews>
    <sheetView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B41" sqref="B41"/>
    </sheetView>
  </sheetViews>
  <sheetFormatPr defaultRowHeight="12.75" outlineLevelRow="1" x14ac:dyDescent="0.2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45" customWidth="1"/>
    <col min="16" max="16" width="14.7109375" bestFit="1" customWidth="1"/>
    <col min="17" max="17" width="1.5703125" customWidth="1"/>
    <col min="18" max="18" width="10" style="45" customWidth="1"/>
    <col min="19" max="19" width="10.140625" customWidth="1"/>
    <col min="20" max="20" width="1.5703125" customWidth="1"/>
    <col min="21" max="21" width="6.42578125" customWidth="1"/>
    <col min="22" max="22" width="5.28515625" style="43" customWidth="1"/>
    <col min="23" max="23" width="13.42578125" bestFit="1" customWidth="1"/>
    <col min="25" max="25" width="10.7109375" bestFit="1" customWidth="1"/>
  </cols>
  <sheetData>
    <row r="1" spans="1:25" x14ac:dyDescent="0.2">
      <c r="F1" s="1" t="s">
        <v>451</v>
      </c>
      <c r="H1" s="1" t="s">
        <v>0</v>
      </c>
      <c r="J1" s="1"/>
      <c r="O1" s="1" t="s">
        <v>565</v>
      </c>
      <c r="R1" s="1" t="s">
        <v>565</v>
      </c>
    </row>
    <row r="2" spans="1:25" x14ac:dyDescent="0.2">
      <c r="A2" s="19" t="s">
        <v>455</v>
      </c>
      <c r="B2" s="19"/>
      <c r="C2" s="1" t="s">
        <v>503</v>
      </c>
      <c r="D2" s="1" t="s">
        <v>464</v>
      </c>
      <c r="E2" s="1" t="s">
        <v>463</v>
      </c>
      <c r="F2" s="1" t="s">
        <v>452</v>
      </c>
      <c r="H2" s="1" t="s">
        <v>3</v>
      </c>
      <c r="J2" s="1" t="s">
        <v>3</v>
      </c>
      <c r="L2" s="1" t="s">
        <v>4</v>
      </c>
      <c r="O2" s="1" t="s">
        <v>577</v>
      </c>
      <c r="R2" s="1" t="s">
        <v>577</v>
      </c>
    </row>
    <row r="3" spans="1:25" x14ac:dyDescent="0.2">
      <c r="A3" s="11" t="s">
        <v>453</v>
      </c>
      <c r="B3" s="11" t="s">
        <v>454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461</v>
      </c>
      <c r="Q3" s="11"/>
      <c r="R3" s="11" t="s">
        <v>5</v>
      </c>
      <c r="S3" s="11" t="s">
        <v>461</v>
      </c>
      <c r="T3" s="11"/>
      <c r="U3" s="11"/>
      <c r="W3" s="11"/>
      <c r="X3" s="11"/>
    </row>
    <row r="4" spans="1:25" ht="6.75" customHeight="1" x14ac:dyDescent="0.2">
      <c r="C4" s="3"/>
      <c r="D4" s="3"/>
      <c r="E4" s="3"/>
      <c r="F4" s="3"/>
      <c r="H4" s="4"/>
      <c r="J4" s="5"/>
      <c r="O4" s="38"/>
      <c r="R4" s="38"/>
    </row>
    <row r="5" spans="1:25" x14ac:dyDescent="0.2">
      <c r="A5" s="43" t="s">
        <v>7</v>
      </c>
      <c r="B5" s="43" t="s">
        <v>510</v>
      </c>
      <c r="C5" s="46">
        <f>+payroll!G5</f>
        <v>2.8845772954365838E-3</v>
      </c>
      <c r="D5" s="46">
        <f>+IFR!T5</f>
        <v>2.7017656832064034E-3</v>
      </c>
      <c r="E5" s="46">
        <f>+claims!R5</f>
        <v>2.1270164675853901E-4</v>
      </c>
      <c r="F5" s="46">
        <f>+costs!L5</f>
        <v>1.6121549173875736E-4</v>
      </c>
      <c r="G5" s="43"/>
      <c r="H5" s="48">
        <f>(C5*$C$3)+(D5*$D$3)+(E5*$E$3)+(F5*$F$3)</f>
        <v>8.269274143874087E-4</v>
      </c>
      <c r="I5" s="43"/>
      <c r="J5" s="16">
        <f>(+H5*$J$271)</f>
        <v>36944.811657545608</v>
      </c>
      <c r="K5" s="43"/>
      <c r="L5" s="47">
        <f>+J5/payroll!F5</f>
        <v>1.2704866153275256E-3</v>
      </c>
      <c r="M5" s="43"/>
      <c r="N5" s="43"/>
      <c r="O5" s="16">
        <v>43790.71605987251</v>
      </c>
      <c r="P5" s="16">
        <f t="shared" ref="P5:P68" si="0">+J5-O5</f>
        <v>-6845.9044023269016</v>
      </c>
      <c r="Q5" s="43"/>
      <c r="R5" s="48">
        <v>8.269274143874087E-4</v>
      </c>
      <c r="S5" s="46">
        <f t="shared" ref="S5:S68" si="1">+H5-R5</f>
        <v>0</v>
      </c>
      <c r="W5" s="16"/>
      <c r="Y5" s="16"/>
    </row>
    <row r="6" spans="1:25" x14ac:dyDescent="0.2">
      <c r="A6" s="43" t="s">
        <v>8</v>
      </c>
      <c r="B6" s="43" t="s">
        <v>511</v>
      </c>
      <c r="C6" s="46">
        <f>+payroll!G6</f>
        <v>3.1453562463998599E-3</v>
      </c>
      <c r="D6" s="46">
        <f>+IFR!T6</f>
        <v>4.0823061327470078E-3</v>
      </c>
      <c r="E6" s="46">
        <f>+claims!R6</f>
        <v>1.0635082337926951E-4</v>
      </c>
      <c r="F6" s="46">
        <f>+costs!L6</f>
        <v>9.5458661801906645E-5</v>
      </c>
      <c r="G6" s="43"/>
      <c r="H6" s="48">
        <f t="shared" ref="H6:H69" si="2">(C6*$C$3)+(D6*$D$3)+(E6*$E$3)+(F6*$F$3)</f>
        <v>9.7668561798139276E-4</v>
      </c>
      <c r="I6" s="43"/>
      <c r="J6" s="16">
        <f t="shared" ref="J6:J69" si="3">(+H6*$J$271)</f>
        <v>43635.590714678241</v>
      </c>
      <c r="K6" s="43"/>
      <c r="L6" s="47">
        <f>+J6/payroll!F6</f>
        <v>1.3761628711249714E-3</v>
      </c>
      <c r="M6" s="43"/>
      <c r="N6" s="43"/>
      <c r="O6" s="16">
        <v>51721.302054628701</v>
      </c>
      <c r="P6" s="16">
        <f t="shared" si="0"/>
        <v>-8085.7113399504597</v>
      </c>
      <c r="Q6" s="43"/>
      <c r="R6" s="48">
        <v>9.7668561798139276E-4</v>
      </c>
      <c r="S6" s="46">
        <f t="shared" si="1"/>
        <v>0</v>
      </c>
      <c r="W6" s="16"/>
      <c r="Y6" s="16"/>
    </row>
    <row r="7" spans="1:25" x14ac:dyDescent="0.2">
      <c r="A7" s="43" t="s">
        <v>9</v>
      </c>
      <c r="B7" s="43" t="s">
        <v>10</v>
      </c>
      <c r="C7" s="46">
        <f>+payroll!G7</f>
        <v>2.6917922446801721E-3</v>
      </c>
      <c r="D7" s="46">
        <f>+IFR!T7</f>
        <v>2.0820131718162303E-3</v>
      </c>
      <c r="E7" s="46">
        <f>+claims!R7</f>
        <v>1.0635082337926951E-4</v>
      </c>
      <c r="F7" s="46">
        <f>+costs!L7</f>
        <v>3.5213637761373587E-4</v>
      </c>
      <c r="G7" s="43"/>
      <c r="H7" s="48">
        <f t="shared" si="2"/>
        <v>8.2396012713718218E-4</v>
      </c>
      <c r="I7" s="43"/>
      <c r="J7" s="16">
        <f t="shared" si="3"/>
        <v>36812.241535082481</v>
      </c>
      <c r="K7" s="43"/>
      <c r="L7" s="47">
        <f>+J7/payroll!F7</f>
        <v>1.3565929112956043E-3</v>
      </c>
      <c r="M7" s="43"/>
      <c r="N7" s="43"/>
      <c r="O7" s="16">
        <v>43633.58058318861</v>
      </c>
      <c r="P7" s="16">
        <f t="shared" si="0"/>
        <v>-6821.3390481061288</v>
      </c>
      <c r="Q7" s="43"/>
      <c r="R7" s="48">
        <v>8.2396012713718218E-4</v>
      </c>
      <c r="S7" s="46">
        <f t="shared" si="1"/>
        <v>0</v>
      </c>
      <c r="W7" s="16"/>
      <c r="Y7" s="16"/>
    </row>
    <row r="8" spans="1:25" x14ac:dyDescent="0.2">
      <c r="A8" s="43" t="s">
        <v>11</v>
      </c>
      <c r="B8" s="43" t="s">
        <v>12</v>
      </c>
      <c r="C8" s="46">
        <f>+payroll!G8</f>
        <v>1.11427966527507E-3</v>
      </c>
      <c r="D8" s="46">
        <f>+IFR!T8</f>
        <v>6.4057308942297691E-4</v>
      </c>
      <c r="E8" s="46">
        <f>+claims!R8</f>
        <v>0</v>
      </c>
      <c r="F8" s="46">
        <f>+costs!L8</f>
        <v>0</v>
      </c>
      <c r="G8" s="43"/>
      <c r="H8" s="48">
        <f t="shared" si="2"/>
        <v>2.1935659433725587E-4</v>
      </c>
      <c r="I8" s="43"/>
      <c r="J8" s="16">
        <f t="shared" si="3"/>
        <v>9800.2411368041248</v>
      </c>
      <c r="K8" s="43"/>
      <c r="L8" s="47">
        <f>+J8/payroll!F8</f>
        <v>8.72451662809137E-4</v>
      </c>
      <c r="M8" s="43"/>
      <c r="N8" s="43"/>
      <c r="O8" s="16">
        <v>11616.233990258279</v>
      </c>
      <c r="P8" s="16">
        <f t="shared" si="0"/>
        <v>-1815.9928534541541</v>
      </c>
      <c r="Q8" s="43"/>
      <c r="R8" s="48">
        <v>2.1935659433725587E-4</v>
      </c>
      <c r="S8" s="46">
        <f t="shared" si="1"/>
        <v>0</v>
      </c>
      <c r="W8" s="16"/>
      <c r="Y8" s="16"/>
    </row>
    <row r="9" spans="1:25" x14ac:dyDescent="0.2">
      <c r="A9" s="43" t="s">
        <v>13</v>
      </c>
      <c r="B9" s="43" t="s">
        <v>14</v>
      </c>
      <c r="C9" s="46">
        <f>+payroll!G9</f>
        <v>1.2128874608081045E-4</v>
      </c>
      <c r="D9" s="46">
        <f>+IFR!T9</f>
        <v>1.2048263751244217E-4</v>
      </c>
      <c r="E9" s="46">
        <f>+claims!R9</f>
        <v>0</v>
      </c>
      <c r="F9" s="46">
        <f>+costs!L9</f>
        <v>0</v>
      </c>
      <c r="G9" s="43"/>
      <c r="H9" s="48">
        <f t="shared" si="2"/>
        <v>3.0221422949156578E-5</v>
      </c>
      <c r="I9" s="43"/>
      <c r="J9" s="16">
        <f t="shared" si="3"/>
        <v>1350.2089294097748</v>
      </c>
      <c r="K9" s="43"/>
      <c r="L9" s="47">
        <f>+J9/payroll!F9</f>
        <v>1.1042802061084029E-3</v>
      </c>
      <c r="M9" s="43"/>
      <c r="N9" s="43"/>
      <c r="O9" s="16">
        <v>1600.40376974589</v>
      </c>
      <c r="P9" s="16">
        <f t="shared" si="0"/>
        <v>-250.19484033611525</v>
      </c>
      <c r="Q9" s="43"/>
      <c r="R9" s="48">
        <v>3.0221422949156578E-5</v>
      </c>
      <c r="S9" s="46">
        <f t="shared" si="1"/>
        <v>0</v>
      </c>
      <c r="W9" s="16"/>
      <c r="Y9" s="16"/>
    </row>
    <row r="10" spans="1:25" x14ac:dyDescent="0.2">
      <c r="A10" s="43" t="s">
        <v>15</v>
      </c>
      <c r="B10" s="43" t="s">
        <v>16</v>
      </c>
      <c r="C10" s="46">
        <f>+payroll!G10</f>
        <v>2.0272884021491094E-4</v>
      </c>
      <c r="D10" s="46">
        <f>+IFR!T10</f>
        <v>1.5176929389185386E-4</v>
      </c>
      <c r="E10" s="46">
        <f>+claims!R10</f>
        <v>0</v>
      </c>
      <c r="F10" s="46">
        <f>+costs!L10</f>
        <v>0</v>
      </c>
      <c r="G10" s="43"/>
      <c r="H10" s="48">
        <f t="shared" si="2"/>
        <v>4.4312266763345604E-5</v>
      </c>
      <c r="I10" s="43"/>
      <c r="J10" s="16">
        <f t="shared" si="3"/>
        <v>1979.7485501233482</v>
      </c>
      <c r="K10" s="43"/>
      <c r="L10" s="47">
        <f>+J10/payroll!F10</f>
        <v>9.6870895788440253E-4</v>
      </c>
      <c r="M10" s="43"/>
      <c r="N10" s="43"/>
      <c r="O10" s="16">
        <v>2346.5976070469237</v>
      </c>
      <c r="P10" s="16">
        <f t="shared" si="0"/>
        <v>-366.84905692357552</v>
      </c>
      <c r="Q10" s="43"/>
      <c r="R10" s="48">
        <v>4.4312266763345604E-5</v>
      </c>
      <c r="S10" s="46">
        <f t="shared" si="1"/>
        <v>0</v>
      </c>
      <c r="W10" s="16"/>
      <c r="Y10" s="16"/>
    </row>
    <row r="11" spans="1:25" x14ac:dyDescent="0.2">
      <c r="A11" s="43" t="s">
        <v>17</v>
      </c>
      <c r="B11" s="43" t="s">
        <v>18</v>
      </c>
      <c r="C11" s="46">
        <f>+payroll!G11</f>
        <v>6.8700695390521078E-4</v>
      </c>
      <c r="D11" s="46">
        <f>+IFR!T11</f>
        <v>4.2681069180643984E-4</v>
      </c>
      <c r="E11" s="46">
        <f>+claims!R11</f>
        <v>5.3175411689634753E-5</v>
      </c>
      <c r="F11" s="46">
        <f>+costs!L11</f>
        <v>4.544630019445525E-5</v>
      </c>
      <c r="G11" s="43"/>
      <c r="H11" s="48">
        <f t="shared" si="2"/>
        <v>1.744712975840747E-4</v>
      </c>
      <c r="I11" s="43"/>
      <c r="J11" s="16">
        <f t="shared" si="3"/>
        <v>7794.8912041648955</v>
      </c>
      <c r="K11" s="43"/>
      <c r="L11" s="47">
        <f>+J11/payroll!F11</f>
        <v>1.1255058145945823E-3</v>
      </c>
      <c r="M11" s="43"/>
      <c r="N11" s="43"/>
      <c r="O11" s="16">
        <v>9239.2910431705113</v>
      </c>
      <c r="P11" s="16">
        <f t="shared" si="0"/>
        <v>-1444.3998390056158</v>
      </c>
      <c r="Q11" s="43"/>
      <c r="R11" s="48">
        <v>1.744712975840747E-4</v>
      </c>
      <c r="S11" s="46">
        <f t="shared" si="1"/>
        <v>0</v>
      </c>
      <c r="W11" s="16"/>
      <c r="Y11" s="16"/>
    </row>
    <row r="12" spans="1:25" x14ac:dyDescent="0.2">
      <c r="A12" s="43" t="s">
        <v>19</v>
      </c>
      <c r="B12" s="43" t="s">
        <v>20</v>
      </c>
      <c r="C12" s="46">
        <f>+payroll!G12</f>
        <v>1.184136798813726E-4</v>
      </c>
      <c r="D12" s="46">
        <f>+IFR!T12</f>
        <v>1.0086710901208345E-4</v>
      </c>
      <c r="E12" s="46">
        <f>+claims!R12</f>
        <v>0</v>
      </c>
      <c r="F12" s="46">
        <f>+costs!L12</f>
        <v>0</v>
      </c>
      <c r="G12" s="43"/>
      <c r="H12" s="48">
        <f t="shared" si="2"/>
        <v>2.7410098611682009E-5</v>
      </c>
      <c r="I12" s="43"/>
      <c r="J12" s="16">
        <f t="shared" si="3"/>
        <v>1224.6067951121533</v>
      </c>
      <c r="K12" s="43"/>
      <c r="L12" s="47">
        <f>+J12/payroll!F12</f>
        <v>1.0258730131001174E-3</v>
      </c>
      <c r="M12" s="43"/>
      <c r="N12" s="43"/>
      <c r="O12" s="16">
        <v>1451.5274552440198</v>
      </c>
      <c r="P12" s="16">
        <f t="shared" si="0"/>
        <v>-226.9206601318665</v>
      </c>
      <c r="Q12" s="43"/>
      <c r="R12" s="48">
        <v>2.7410098611682009E-5</v>
      </c>
      <c r="S12" s="46">
        <f t="shared" si="1"/>
        <v>0</v>
      </c>
      <c r="W12" s="16"/>
      <c r="Y12" s="16"/>
    </row>
    <row r="13" spans="1:25" x14ac:dyDescent="0.2">
      <c r="A13" s="43" t="s">
        <v>21</v>
      </c>
      <c r="B13" s="43" t="s">
        <v>22</v>
      </c>
      <c r="C13" s="46">
        <f>+payroll!G13</f>
        <v>6.3515010421594427E-4</v>
      </c>
      <c r="D13" s="46">
        <f>+IFR!T13</f>
        <v>3.6285380365851263E-4</v>
      </c>
      <c r="E13" s="46">
        <f>+claims!R13</f>
        <v>0</v>
      </c>
      <c r="F13" s="46">
        <f>+costs!L13</f>
        <v>0</v>
      </c>
      <c r="G13" s="43"/>
      <c r="H13" s="48">
        <f t="shared" si="2"/>
        <v>1.2475048848430712E-4</v>
      </c>
      <c r="I13" s="43"/>
      <c r="J13" s="16">
        <f t="shared" si="3"/>
        <v>5573.5040597895995</v>
      </c>
      <c r="K13" s="43"/>
      <c r="L13" s="47">
        <f>+J13/payroll!F13</f>
        <v>8.704639029296304E-4</v>
      </c>
      <c r="M13" s="43"/>
      <c r="N13" s="43"/>
      <c r="O13" s="16">
        <v>6606.2790088941929</v>
      </c>
      <c r="P13" s="16">
        <f t="shared" si="0"/>
        <v>-1032.7749491045934</v>
      </c>
      <c r="Q13" s="43"/>
      <c r="R13" s="48">
        <v>1.2475048848430712E-4</v>
      </c>
      <c r="S13" s="46">
        <f t="shared" si="1"/>
        <v>0</v>
      </c>
      <c r="W13" s="16"/>
      <c r="Y13" s="16"/>
    </row>
    <row r="14" spans="1:25" x14ac:dyDescent="0.2">
      <c r="A14" s="43" t="s">
        <v>23</v>
      </c>
      <c r="B14" s="43" t="s">
        <v>24</v>
      </c>
      <c r="C14" s="46">
        <f>+payroll!G14</f>
        <v>1.9090509559368841E-3</v>
      </c>
      <c r="D14" s="46">
        <f>+IFR!T14</f>
        <v>1.2756788244857856E-3</v>
      </c>
      <c r="E14" s="46">
        <f>+claims!R14</f>
        <v>3.722278818274433E-4</v>
      </c>
      <c r="F14" s="46">
        <f>+costs!L14</f>
        <v>6.6219848166247663E-4</v>
      </c>
      <c r="G14" s="43"/>
      <c r="H14" s="48">
        <f t="shared" si="2"/>
        <v>8.5124449382443612E-4</v>
      </c>
      <c r="I14" s="43"/>
      <c r="J14" s="16">
        <f t="shared" si="3"/>
        <v>38031.230978312815</v>
      </c>
      <c r="K14" s="43"/>
      <c r="L14" s="47">
        <f>+J14/payroll!F14</f>
        <v>1.9761580694531442E-3</v>
      </c>
      <c r="M14" s="43"/>
      <c r="N14" s="43"/>
      <c r="O14" s="16">
        <v>45078.449786563731</v>
      </c>
      <c r="P14" s="16">
        <f t="shared" si="0"/>
        <v>-7047.2188082509165</v>
      </c>
      <c r="Q14" s="43"/>
      <c r="R14" s="48">
        <v>8.5124449382443612E-4</v>
      </c>
      <c r="S14" s="46">
        <f t="shared" si="1"/>
        <v>0</v>
      </c>
      <c r="W14" s="16"/>
      <c r="Y14" s="16"/>
    </row>
    <row r="15" spans="1:25" x14ac:dyDescent="0.2">
      <c r="A15" s="43" t="s">
        <v>25</v>
      </c>
      <c r="B15" s="43" t="s">
        <v>26</v>
      </c>
      <c r="C15" s="46">
        <f>+payroll!G15</f>
        <v>3.9747699756038606E-5</v>
      </c>
      <c r="D15" s="46">
        <f>+IFR!T15</f>
        <v>2.1423102799026576E-5</v>
      </c>
      <c r="E15" s="46">
        <f>+claims!R15</f>
        <v>0</v>
      </c>
      <c r="F15" s="46">
        <f>+costs!L15</f>
        <v>0</v>
      </c>
      <c r="G15" s="43"/>
      <c r="H15" s="48">
        <f t="shared" si="2"/>
        <v>7.6463503193831478E-6</v>
      </c>
      <c r="I15" s="43"/>
      <c r="J15" s="16">
        <f t="shared" si="3"/>
        <v>341.61761661571722</v>
      </c>
      <c r="K15" s="43"/>
      <c r="L15" s="47">
        <f>+J15/payroll!F15</f>
        <v>8.5256416776159389E-4</v>
      </c>
      <c r="M15" s="43"/>
      <c r="N15" s="43"/>
      <c r="O15" s="16">
        <v>404.91964579318386</v>
      </c>
      <c r="P15" s="16">
        <f t="shared" si="0"/>
        <v>-63.302029177466636</v>
      </c>
      <c r="Q15" s="43"/>
      <c r="R15" s="48">
        <v>7.6463503193831478E-6</v>
      </c>
      <c r="S15" s="46">
        <f t="shared" si="1"/>
        <v>0</v>
      </c>
      <c r="W15" s="16"/>
      <c r="Y15" s="16"/>
    </row>
    <row r="16" spans="1:25" x14ac:dyDescent="0.2">
      <c r="A16" s="43" t="s">
        <v>543</v>
      </c>
      <c r="B16" s="43" t="s">
        <v>566</v>
      </c>
      <c r="C16" s="46">
        <f>+payroll!G16</f>
        <v>1.1830595699510115E-4</v>
      </c>
      <c r="D16" s="46">
        <f>+IFR!T16</f>
        <v>9.5198913063174336E-5</v>
      </c>
      <c r="E16" s="46">
        <f>+claims!R16</f>
        <v>0</v>
      </c>
      <c r="F16" s="46">
        <f>+costs!L16</f>
        <v>0</v>
      </c>
      <c r="G16" s="43"/>
      <c r="H16" s="48">
        <f t="shared" si="2"/>
        <v>2.6688108757284434E-5</v>
      </c>
      <c r="I16" s="43"/>
      <c r="J16" s="16">
        <f t="shared" si="3"/>
        <v>1192.3503011015671</v>
      </c>
      <c r="K16" s="43"/>
      <c r="L16" s="47">
        <f>+J16/payroll!F16</f>
        <v>9.9976072276565346E-4</v>
      </c>
      <c r="M16" s="43"/>
      <c r="N16" s="43"/>
      <c r="O16" s="16">
        <v>1413.2938059999028</v>
      </c>
      <c r="P16" s="16">
        <f t="shared" si="0"/>
        <v>-220.94350489833573</v>
      </c>
      <c r="Q16" s="43"/>
      <c r="R16" s="48">
        <v>2.6688108757284434E-5</v>
      </c>
      <c r="S16" s="46">
        <f t="shared" si="1"/>
        <v>0</v>
      </c>
      <c r="W16" s="16"/>
      <c r="Y16" s="16"/>
    </row>
    <row r="17" spans="1:25" x14ac:dyDescent="0.2">
      <c r="A17" s="43" t="s">
        <v>27</v>
      </c>
      <c r="B17" s="43" t="s">
        <v>512</v>
      </c>
      <c r="C17" s="46">
        <f>+payroll!G17</f>
        <v>4.5026633073255853E-4</v>
      </c>
      <c r="D17" s="46">
        <f>+IFR!T17</f>
        <v>2.0764788702598154E-4</v>
      </c>
      <c r="E17" s="46">
        <f>+claims!R17</f>
        <v>0</v>
      </c>
      <c r="F17" s="46">
        <f>+costs!L17</f>
        <v>0</v>
      </c>
      <c r="G17" s="43"/>
      <c r="H17" s="48">
        <f t="shared" si="2"/>
        <v>8.2239277219817506E-5</v>
      </c>
      <c r="I17" s="43"/>
      <c r="J17" s="16">
        <f t="shared" si="3"/>
        <v>3674.2216485707336</v>
      </c>
      <c r="K17" s="43"/>
      <c r="L17" s="47">
        <f>+J17/payroll!F17</f>
        <v>8.0945870249340165E-4</v>
      </c>
      <c r="M17" s="43"/>
      <c r="N17" s="43"/>
      <c r="O17" s="16">
        <v>4355.0579833781912</v>
      </c>
      <c r="P17" s="16">
        <f t="shared" si="0"/>
        <v>-680.83633480745766</v>
      </c>
      <c r="Q17" s="43"/>
      <c r="R17" s="48">
        <v>8.2239277219817506E-5</v>
      </c>
      <c r="S17" s="46">
        <f t="shared" si="1"/>
        <v>0</v>
      </c>
      <c r="W17" s="16"/>
      <c r="Y17" s="16"/>
    </row>
    <row r="18" spans="1:25" x14ac:dyDescent="0.2">
      <c r="A18" s="43" t="s">
        <v>28</v>
      </c>
      <c r="B18" s="43" t="s">
        <v>513</v>
      </c>
      <c r="C18" s="46">
        <f>+payroll!G18</f>
        <v>3.4431281571236413E-4</v>
      </c>
      <c r="D18" s="46">
        <f>+IFR!T18</f>
        <v>1.985207526043129E-4</v>
      </c>
      <c r="E18" s="46">
        <f>+claims!R18</f>
        <v>0</v>
      </c>
      <c r="F18" s="46">
        <f>+costs!L18</f>
        <v>0</v>
      </c>
      <c r="G18" s="43"/>
      <c r="H18" s="48">
        <f t="shared" si="2"/>
        <v>6.7854196039584635E-5</v>
      </c>
      <c r="I18" s="43"/>
      <c r="J18" s="16">
        <f t="shared" si="3"/>
        <v>3031.5363225848841</v>
      </c>
      <c r="K18" s="43"/>
      <c r="L18" s="47">
        <f>+J18/payroll!F18</f>
        <v>8.7339038439656659E-4</v>
      </c>
      <c r="M18" s="43"/>
      <c r="N18" s="43"/>
      <c r="O18" s="16">
        <v>3593.2825306578934</v>
      </c>
      <c r="P18" s="16">
        <f t="shared" si="0"/>
        <v>-561.74620807300926</v>
      </c>
      <c r="Q18" s="43"/>
      <c r="R18" s="48">
        <v>6.7854196039584635E-5</v>
      </c>
      <c r="S18" s="46">
        <f t="shared" si="1"/>
        <v>0</v>
      </c>
      <c r="W18" s="16"/>
      <c r="Y18" s="16"/>
    </row>
    <row r="19" spans="1:25" x14ac:dyDescent="0.2">
      <c r="A19" s="43" t="s">
        <v>29</v>
      </c>
      <c r="B19" s="43" t="s">
        <v>514</v>
      </c>
      <c r="C19" s="46">
        <f>+payroll!G19</f>
        <v>3.0260483582227076E-4</v>
      </c>
      <c r="D19" s="46">
        <f>+IFR!T19</f>
        <v>1.7062608750141372E-4</v>
      </c>
      <c r="E19" s="46">
        <f>+claims!R19</f>
        <v>0</v>
      </c>
      <c r="F19" s="46">
        <f>+costs!L19</f>
        <v>0</v>
      </c>
      <c r="G19" s="43"/>
      <c r="H19" s="48">
        <f t="shared" si="2"/>
        <v>5.9153865415460561E-5</v>
      </c>
      <c r="I19" s="43"/>
      <c r="J19" s="16">
        <f t="shared" si="3"/>
        <v>2642.8298041236981</v>
      </c>
      <c r="K19" s="43"/>
      <c r="L19" s="47">
        <f>+J19/payroll!F19</f>
        <v>8.6634754657677988E-4</v>
      </c>
      <c r="M19" s="43"/>
      <c r="N19" s="43"/>
      <c r="O19" s="16">
        <v>3132.5483702476081</v>
      </c>
      <c r="P19" s="16">
        <f t="shared" si="0"/>
        <v>-489.71856612391002</v>
      </c>
      <c r="Q19" s="43"/>
      <c r="R19" s="48">
        <v>5.9153865415460561E-5</v>
      </c>
      <c r="S19" s="46">
        <f t="shared" si="1"/>
        <v>0</v>
      </c>
      <c r="W19" s="16"/>
      <c r="Y19" s="16"/>
    </row>
    <row r="20" spans="1:25" x14ac:dyDescent="0.2">
      <c r="A20" s="43" t="s">
        <v>30</v>
      </c>
      <c r="B20" s="43" t="s">
        <v>515</v>
      </c>
      <c r="C20" s="46">
        <f>+payroll!G20</f>
        <v>3.336568816040094E-4</v>
      </c>
      <c r="D20" s="46">
        <f>+IFR!T20</f>
        <v>1.7555786429160634E-4</v>
      </c>
      <c r="E20" s="46">
        <f>+claims!R20</f>
        <v>0</v>
      </c>
      <c r="F20" s="46">
        <f>+costs!L20</f>
        <v>0</v>
      </c>
      <c r="G20" s="43"/>
      <c r="H20" s="48">
        <f t="shared" si="2"/>
        <v>6.3651843236951962E-5</v>
      </c>
      <c r="I20" s="43"/>
      <c r="J20" s="16">
        <f t="shared" si="3"/>
        <v>2843.7869142201407</v>
      </c>
      <c r="K20" s="43"/>
      <c r="L20" s="47">
        <f>+J20/payroll!F20</f>
        <v>8.4546529069873244E-4</v>
      </c>
      <c r="M20" s="43"/>
      <c r="N20" s="43"/>
      <c r="O20" s="16">
        <v>3370.743000389904</v>
      </c>
      <c r="P20" s="16">
        <f t="shared" si="0"/>
        <v>-526.95608616976324</v>
      </c>
      <c r="Q20" s="43"/>
      <c r="R20" s="48">
        <v>6.3651843236951962E-5</v>
      </c>
      <c r="S20" s="46">
        <f t="shared" si="1"/>
        <v>0</v>
      </c>
      <c r="W20" s="16"/>
      <c r="Y20" s="16"/>
    </row>
    <row r="21" spans="1:25" x14ac:dyDescent="0.2">
      <c r="A21" s="43" t="s">
        <v>31</v>
      </c>
      <c r="B21" s="43" t="s">
        <v>516</v>
      </c>
      <c r="C21" s="46">
        <f>+payroll!G21</f>
        <v>6.0017240935671546E-4</v>
      </c>
      <c r="D21" s="46">
        <f>+IFR!T21</f>
        <v>3.3038441347873798E-4</v>
      </c>
      <c r="E21" s="46">
        <f>+claims!R21</f>
        <v>5.3175411689634753E-5</v>
      </c>
      <c r="F21" s="46">
        <f>+costs!L21</f>
        <v>2.1485790394114841E-5</v>
      </c>
      <c r="G21" s="43"/>
      <c r="H21" s="48">
        <f t="shared" si="2"/>
        <v>1.3718738884434579E-4</v>
      </c>
      <c r="I21" s="43"/>
      <c r="J21" s="16">
        <f t="shared" si="3"/>
        <v>6129.1500976533625</v>
      </c>
      <c r="K21" s="43"/>
      <c r="L21" s="47">
        <f>+J21/payroll!F21</f>
        <v>1.0130317301105434E-3</v>
      </c>
      <c r="M21" s="43"/>
      <c r="N21" s="43"/>
      <c r="O21" s="16">
        <v>7264.8867208356787</v>
      </c>
      <c r="P21" s="16">
        <f t="shared" si="0"/>
        <v>-1135.7366231823162</v>
      </c>
      <c r="Q21" s="43"/>
      <c r="R21" s="48">
        <v>1.3718738884434579E-4</v>
      </c>
      <c r="S21" s="46">
        <f t="shared" si="1"/>
        <v>0</v>
      </c>
      <c r="W21" s="16"/>
      <c r="Y21" s="16"/>
    </row>
    <row r="22" spans="1:25" x14ac:dyDescent="0.2">
      <c r="A22" s="43" t="s">
        <v>32</v>
      </c>
      <c r="B22" s="43" t="s">
        <v>517</v>
      </c>
      <c r="C22" s="46">
        <f>+payroll!G22</f>
        <v>1.5823904068812324E-4</v>
      </c>
      <c r="D22" s="46">
        <f>+IFR!T22</f>
        <v>8.0292004032185023E-5</v>
      </c>
      <c r="E22" s="46">
        <f>+claims!R22</f>
        <v>0</v>
      </c>
      <c r="F22" s="46">
        <f>+costs!L22</f>
        <v>0</v>
      </c>
      <c r="G22" s="43"/>
      <c r="H22" s="48">
        <f t="shared" si="2"/>
        <v>2.9816380590038533E-5</v>
      </c>
      <c r="I22" s="43"/>
      <c r="J22" s="16">
        <f t="shared" si="3"/>
        <v>1332.1127659369147</v>
      </c>
      <c r="K22" s="43"/>
      <c r="L22" s="47">
        <f>+J22/payroll!F22</f>
        <v>8.3507631657009623E-4</v>
      </c>
      <c r="M22" s="43"/>
      <c r="N22" s="43"/>
      <c r="O22" s="16">
        <v>1578.9543720941033</v>
      </c>
      <c r="P22" s="16">
        <f t="shared" si="0"/>
        <v>-246.84160615718861</v>
      </c>
      <c r="Q22" s="43"/>
      <c r="R22" s="48">
        <v>2.9816380590038533E-5</v>
      </c>
      <c r="S22" s="46">
        <f t="shared" si="1"/>
        <v>0</v>
      </c>
      <c r="W22" s="16"/>
      <c r="Y22" s="16"/>
    </row>
    <row r="23" spans="1:25" x14ac:dyDescent="0.2">
      <c r="A23" s="43" t="s">
        <v>33</v>
      </c>
      <c r="B23" s="43" t="s">
        <v>518</v>
      </c>
      <c r="C23" s="46">
        <f>+payroll!G23</f>
        <v>1.8899494157119493E-4</v>
      </c>
      <c r="D23" s="46">
        <f>+IFR!T23</f>
        <v>9.5846069293561601E-5</v>
      </c>
      <c r="E23" s="46">
        <f>+claims!R23</f>
        <v>0</v>
      </c>
      <c r="F23" s="46">
        <f>+costs!L23</f>
        <v>0</v>
      </c>
      <c r="G23" s="43"/>
      <c r="H23" s="48">
        <f t="shared" si="2"/>
        <v>3.5605126358094569E-5</v>
      </c>
      <c r="I23" s="43"/>
      <c r="J23" s="16">
        <f t="shared" si="3"/>
        <v>1590.7377896249682</v>
      </c>
      <c r="K23" s="43"/>
      <c r="L23" s="47">
        <f>+J23/payroll!F23</f>
        <v>8.3492455902923969E-4</v>
      </c>
      <c r="M23" s="43"/>
      <c r="N23" s="43"/>
      <c r="O23" s="16">
        <v>1885.5028282962955</v>
      </c>
      <c r="P23" s="16">
        <f t="shared" si="0"/>
        <v>-294.76503867132737</v>
      </c>
      <c r="Q23" s="43"/>
      <c r="R23" s="48">
        <v>3.5605126358094569E-5</v>
      </c>
      <c r="S23" s="46">
        <f t="shared" si="1"/>
        <v>0</v>
      </c>
      <c r="W23" s="16"/>
      <c r="Y23" s="16"/>
    </row>
    <row r="24" spans="1:25" x14ac:dyDescent="0.2">
      <c r="A24" s="43" t="s">
        <v>34</v>
      </c>
      <c r="B24" s="43" t="s">
        <v>519</v>
      </c>
      <c r="C24" s="46">
        <f>+payroll!G24</f>
        <v>1.4673932197020896E-4</v>
      </c>
      <c r="D24" s="46">
        <f>+IFR!T24</f>
        <v>8.4688203252401929E-5</v>
      </c>
      <c r="E24" s="46">
        <f>+claims!R24</f>
        <v>0</v>
      </c>
      <c r="F24" s="46">
        <f>+costs!L24</f>
        <v>0</v>
      </c>
      <c r="G24" s="43"/>
      <c r="H24" s="48">
        <f t="shared" si="2"/>
        <v>2.892844065282636E-5</v>
      </c>
      <c r="I24" s="43"/>
      <c r="J24" s="16">
        <f t="shared" si="3"/>
        <v>1292.4420848435584</v>
      </c>
      <c r="K24" s="43"/>
      <c r="L24" s="47">
        <f>+J24/payroll!F24</f>
        <v>8.7370214353293919E-4</v>
      </c>
      <c r="M24" s="43"/>
      <c r="N24" s="43"/>
      <c r="O24" s="16">
        <v>1531.9326807193115</v>
      </c>
      <c r="P24" s="16">
        <f t="shared" si="0"/>
        <v>-239.49059587575312</v>
      </c>
      <c r="Q24" s="43"/>
      <c r="R24" s="48">
        <v>2.892844065282636E-5</v>
      </c>
      <c r="S24" s="46">
        <f t="shared" si="1"/>
        <v>0</v>
      </c>
      <c r="W24" s="16"/>
      <c r="Y24" s="16"/>
    </row>
    <row r="25" spans="1:25" x14ac:dyDescent="0.2">
      <c r="A25" s="43" t="s">
        <v>35</v>
      </c>
      <c r="B25" s="43" t="s">
        <v>520</v>
      </c>
      <c r="C25" s="46">
        <f>+payroll!G25</f>
        <v>2.0534181603306539E-4</v>
      </c>
      <c r="D25" s="46">
        <f>+IFR!T25</f>
        <v>1.0952561306002337E-4</v>
      </c>
      <c r="E25" s="46">
        <f>+claims!R25</f>
        <v>0</v>
      </c>
      <c r="F25" s="46">
        <f>+costs!L25</f>
        <v>0</v>
      </c>
      <c r="G25" s="43"/>
      <c r="H25" s="48">
        <f t="shared" si="2"/>
        <v>3.9358428636636098E-5</v>
      </c>
      <c r="I25" s="43"/>
      <c r="J25" s="16">
        <f t="shared" si="3"/>
        <v>1758.4248723869748</v>
      </c>
      <c r="K25" s="43"/>
      <c r="L25" s="47">
        <f>+J25/payroll!F25</f>
        <v>8.4946450699966228E-4</v>
      </c>
      <c r="M25" s="43"/>
      <c r="N25" s="43"/>
      <c r="O25" s="16">
        <v>2084.2624673006972</v>
      </c>
      <c r="P25" s="16">
        <f t="shared" si="0"/>
        <v>-325.83759491372234</v>
      </c>
      <c r="Q25" s="43"/>
      <c r="R25" s="48">
        <v>3.9358428636636098E-5</v>
      </c>
      <c r="S25" s="46">
        <f t="shared" si="1"/>
        <v>0</v>
      </c>
      <c r="W25" s="16"/>
      <c r="Y25" s="16"/>
    </row>
    <row r="26" spans="1:25" x14ac:dyDescent="0.2">
      <c r="A26" s="43" t="s">
        <v>36</v>
      </c>
      <c r="B26" s="43" t="s">
        <v>521</v>
      </c>
      <c r="C26" s="46">
        <f>+payroll!G26</f>
        <v>1.5119665110830085E-4</v>
      </c>
      <c r="D26" s="46">
        <f>+IFR!T26</f>
        <v>7.9667163533880076E-5</v>
      </c>
      <c r="E26" s="46">
        <f>+claims!R26</f>
        <v>0</v>
      </c>
      <c r="F26" s="46">
        <f>+costs!L26</f>
        <v>0</v>
      </c>
      <c r="G26" s="43"/>
      <c r="H26" s="48">
        <f t="shared" si="2"/>
        <v>2.8857976830272616E-5</v>
      </c>
      <c r="I26" s="43"/>
      <c r="J26" s="16">
        <f t="shared" si="3"/>
        <v>1289.2939576831507</v>
      </c>
      <c r="K26" s="43"/>
      <c r="L26" s="47">
        <f>+J26/payroll!F26</f>
        <v>8.4587968210399482E-4</v>
      </c>
      <c r="M26" s="43"/>
      <c r="N26" s="43"/>
      <c r="O26" s="16">
        <v>1528.2012029713765</v>
      </c>
      <c r="P26" s="16">
        <f t="shared" si="0"/>
        <v>-238.90724528822579</v>
      </c>
      <c r="Q26" s="43"/>
      <c r="R26" s="48">
        <v>2.8857976830272616E-5</v>
      </c>
      <c r="S26" s="46">
        <f t="shared" si="1"/>
        <v>0</v>
      </c>
      <c r="W26" s="16"/>
      <c r="Y26" s="16"/>
    </row>
    <row r="27" spans="1:25" x14ac:dyDescent="0.2">
      <c r="A27" s="43" t="s">
        <v>37</v>
      </c>
      <c r="B27" s="43" t="s">
        <v>522</v>
      </c>
      <c r="C27" s="46">
        <f>+payroll!G27</f>
        <v>1.4036652745162977E-4</v>
      </c>
      <c r="D27" s="46">
        <f>+IFR!T27</f>
        <v>9.863553580385153E-5</v>
      </c>
      <c r="E27" s="46">
        <f>+claims!R27</f>
        <v>5.3175411689634753E-5</v>
      </c>
      <c r="F27" s="46">
        <f>+costs!L27</f>
        <v>8.1748346585436658E-6</v>
      </c>
      <c r="G27" s="43"/>
      <c r="H27" s="48">
        <f t="shared" si="2"/>
        <v>4.2756470455506578E-5</v>
      </c>
      <c r="I27" s="43"/>
      <c r="J27" s="16">
        <f t="shared" si="3"/>
        <v>1910.2399081669098</v>
      </c>
      <c r="K27" s="43"/>
      <c r="L27" s="47">
        <f>+J27/payroll!F27</f>
        <v>1.3499670738919593E-3</v>
      </c>
      <c r="M27" s="43"/>
      <c r="N27" s="43"/>
      <c r="O27" s="16">
        <v>2264.2089557841678</v>
      </c>
      <c r="P27" s="16">
        <f t="shared" si="0"/>
        <v>-353.96904761725796</v>
      </c>
      <c r="Q27" s="43"/>
      <c r="R27" s="48">
        <v>4.2756470455506578E-5</v>
      </c>
      <c r="S27" s="46">
        <f t="shared" si="1"/>
        <v>0</v>
      </c>
      <c r="W27" s="16"/>
      <c r="Y27" s="16"/>
    </row>
    <row r="28" spans="1:25" x14ac:dyDescent="0.2">
      <c r="A28" s="43" t="s">
        <v>38</v>
      </c>
      <c r="B28" s="43" t="s">
        <v>523</v>
      </c>
      <c r="C28" s="46">
        <f>+payroll!G28</f>
        <v>1.3018609132809406E-4</v>
      </c>
      <c r="D28" s="46">
        <f>+IFR!T28</f>
        <v>8.0782950137996045E-5</v>
      </c>
      <c r="E28" s="46">
        <f>+claims!R28</f>
        <v>5.3175411689634753E-5</v>
      </c>
      <c r="F28" s="46">
        <f>+costs!L28</f>
        <v>6.5704647478160436E-6</v>
      </c>
      <c r="G28" s="43"/>
      <c r="H28" s="48">
        <f t="shared" si="2"/>
        <v>3.8289720785396096E-5</v>
      </c>
      <c r="I28" s="43"/>
      <c r="J28" s="16">
        <f t="shared" si="3"/>
        <v>1710.6779848197614</v>
      </c>
      <c r="K28" s="43"/>
      <c r="L28" s="47">
        <f>+J28/payroll!F28</f>
        <v>1.3034743706661668E-3</v>
      </c>
      <c r="M28" s="43"/>
      <c r="N28" s="43"/>
      <c r="O28" s="16">
        <v>2027.6680416590261</v>
      </c>
      <c r="P28" s="16">
        <f t="shared" si="0"/>
        <v>-316.99005683926475</v>
      </c>
      <c r="Q28" s="43"/>
      <c r="R28" s="48">
        <v>3.8289720785396096E-5</v>
      </c>
      <c r="S28" s="46">
        <f t="shared" si="1"/>
        <v>0</v>
      </c>
      <c r="W28" s="16"/>
      <c r="Y28" s="16"/>
    </row>
    <row r="29" spans="1:25" x14ac:dyDescent="0.2">
      <c r="A29" s="43" t="s">
        <v>39</v>
      </c>
      <c r="B29" s="43" t="s">
        <v>524</v>
      </c>
      <c r="C29" s="46">
        <f>+payroll!G29</f>
        <v>2.920275591991355E-4</v>
      </c>
      <c r="D29" s="46">
        <f>+IFR!T29</f>
        <v>1.6228000370262631E-4</v>
      </c>
      <c r="E29" s="46">
        <f>+claims!R29</f>
        <v>0</v>
      </c>
      <c r="F29" s="46">
        <f>+costs!L29</f>
        <v>0</v>
      </c>
      <c r="G29" s="43"/>
      <c r="H29" s="48">
        <f t="shared" si="2"/>
        <v>5.6788445362720226E-5</v>
      </c>
      <c r="I29" s="43"/>
      <c r="J29" s="16">
        <f t="shared" si="3"/>
        <v>2537.1494302250867</v>
      </c>
      <c r="K29" s="43"/>
      <c r="L29" s="47">
        <f>+J29/payroll!F29</f>
        <v>8.61828845807877E-4</v>
      </c>
      <c r="M29" s="43"/>
      <c r="N29" s="43"/>
      <c r="O29" s="16">
        <v>3007.2853349561547</v>
      </c>
      <c r="P29" s="16">
        <f t="shared" si="0"/>
        <v>-470.13590473106797</v>
      </c>
      <c r="Q29" s="43"/>
      <c r="R29" s="48">
        <v>5.6788445362720226E-5</v>
      </c>
      <c r="S29" s="46">
        <f t="shared" si="1"/>
        <v>0</v>
      </c>
      <c r="W29" s="16"/>
      <c r="Y29" s="16"/>
    </row>
    <row r="30" spans="1:25" x14ac:dyDescent="0.2">
      <c r="A30" s="43" t="s">
        <v>40</v>
      </c>
      <c r="B30" s="43" t="s">
        <v>525</v>
      </c>
      <c r="C30" s="46">
        <f>+payroll!G30</f>
        <v>4.8518570036343799E-4</v>
      </c>
      <c r="D30" s="46">
        <f>+IFR!T30</f>
        <v>2.1458807970358283E-4</v>
      </c>
      <c r="E30" s="46">
        <f>+claims!R30</f>
        <v>5.3175411689634753E-5</v>
      </c>
      <c r="F30" s="46">
        <f>+costs!L30</f>
        <v>7.4235064193310576E-4</v>
      </c>
      <c r="G30" s="43"/>
      <c r="H30" s="48">
        <f t="shared" si="2"/>
        <v>5.4085841942168626E-4</v>
      </c>
      <c r="I30" s="43"/>
      <c r="J30" s="16">
        <f t="shared" si="3"/>
        <v>24164.046434153704</v>
      </c>
      <c r="K30" s="43"/>
      <c r="L30" s="47">
        <f>+J30/payroll!F30</f>
        <v>4.9403815027928453E-3</v>
      </c>
      <c r="M30" s="43"/>
      <c r="N30" s="43"/>
      <c r="O30" s="16">
        <v>28641.664384814394</v>
      </c>
      <c r="P30" s="16">
        <f t="shared" si="0"/>
        <v>-4477.6179506606895</v>
      </c>
      <c r="Q30" s="43"/>
      <c r="R30" s="48">
        <v>5.4085841942168626E-4</v>
      </c>
      <c r="S30" s="46">
        <f t="shared" si="1"/>
        <v>0</v>
      </c>
      <c r="W30" s="16"/>
      <c r="Y30" s="16"/>
    </row>
    <row r="31" spans="1:25" x14ac:dyDescent="0.2">
      <c r="A31" s="43" t="s">
        <v>41</v>
      </c>
      <c r="B31" s="43" t="s">
        <v>526</v>
      </c>
      <c r="C31" s="46">
        <f>+payroll!G31</f>
        <v>9.7418898204296896E-3</v>
      </c>
      <c r="D31" s="46">
        <f>+IFR!T31</f>
        <v>3.384247717479976E-3</v>
      </c>
      <c r="E31" s="46">
        <f>+claims!R31</f>
        <v>5.3175411689634753E-5</v>
      </c>
      <c r="F31" s="46">
        <f>+costs!L31</f>
        <v>3.538911417991783E-2</v>
      </c>
      <c r="G31" s="43"/>
      <c r="H31" s="48">
        <f t="shared" si="2"/>
        <v>2.2882212011942852E-2</v>
      </c>
      <c r="I31" s="43"/>
      <c r="J31" s="16">
        <f t="shared" si="3"/>
        <v>1022313.4441800031</v>
      </c>
      <c r="K31" s="43"/>
      <c r="L31" s="47">
        <f>+J31/payroll!F31</f>
        <v>1.0409735069041692E-2</v>
      </c>
      <c r="M31" s="43"/>
      <c r="N31" s="43"/>
      <c r="O31" s="16">
        <v>1211748.9777250888</v>
      </c>
      <c r="P31" s="16">
        <f t="shared" si="0"/>
        <v>-189435.53354508569</v>
      </c>
      <c r="Q31" s="43"/>
      <c r="R31" s="48">
        <v>2.2882212011942852E-2</v>
      </c>
      <c r="S31" s="46">
        <f t="shared" si="1"/>
        <v>0</v>
      </c>
      <c r="W31" s="16"/>
      <c r="Y31" s="16"/>
    </row>
    <row r="32" spans="1:25" x14ac:dyDescent="0.2">
      <c r="A32" s="43" t="s">
        <v>42</v>
      </c>
      <c r="B32" s="43" t="s">
        <v>43</v>
      </c>
      <c r="C32" s="46">
        <f>+payroll!G32</f>
        <v>9.2575788890440658E-5</v>
      </c>
      <c r="D32" s="46">
        <f>+IFR!T32</f>
        <v>7.0160661666812031E-5</v>
      </c>
      <c r="E32" s="46">
        <f>+claims!R32</f>
        <v>5.3175411689634753E-5</v>
      </c>
      <c r="F32" s="46">
        <f>+costs!L32</f>
        <v>2.551356375076931E-6</v>
      </c>
      <c r="G32" s="43"/>
      <c r="H32" s="48">
        <f t="shared" si="2"/>
        <v>2.9849181898147957E-5</v>
      </c>
      <c r="I32" s="43"/>
      <c r="J32" s="16">
        <f t="shared" si="3"/>
        <v>1333.578236943365</v>
      </c>
      <c r="K32" s="43"/>
      <c r="L32" s="47">
        <f>+J32/payroll!F32</f>
        <v>1.4289594206226823E-3</v>
      </c>
      <c r="M32" s="43"/>
      <c r="N32" s="43"/>
      <c r="O32" s="16">
        <v>1580.6913960998636</v>
      </c>
      <c r="P32" s="16">
        <f t="shared" si="0"/>
        <v>-247.11315915649857</v>
      </c>
      <c r="Q32" s="43"/>
      <c r="R32" s="48">
        <v>2.9849181898147957E-5</v>
      </c>
      <c r="S32" s="46">
        <f t="shared" si="1"/>
        <v>0</v>
      </c>
      <c r="W32" s="16"/>
      <c r="Y32" s="16"/>
    </row>
    <row r="33" spans="1:25" x14ac:dyDescent="0.2">
      <c r="A33" s="43" t="s">
        <v>44</v>
      </c>
      <c r="B33" s="43" t="s">
        <v>45</v>
      </c>
      <c r="C33" s="46">
        <f>+payroll!G33</f>
        <v>6.3247976554628937E-5</v>
      </c>
      <c r="D33" s="46">
        <f>+IFR!T33</f>
        <v>5.6525749364514904E-5</v>
      </c>
      <c r="E33" s="46">
        <f>+claims!R33</f>
        <v>0</v>
      </c>
      <c r="F33" s="46">
        <f>+costs!L33</f>
        <v>0</v>
      </c>
      <c r="G33" s="43"/>
      <c r="H33" s="48">
        <f t="shared" si="2"/>
        <v>1.497171573989298E-5</v>
      </c>
      <c r="I33" s="43"/>
      <c r="J33" s="16">
        <f t="shared" si="3"/>
        <v>668.89452275616748</v>
      </c>
      <c r="K33" s="43"/>
      <c r="L33" s="47">
        <f>+J33/payroll!F33</f>
        <v>1.0490829330236499E-3</v>
      </c>
      <c r="M33" s="43"/>
      <c r="N33" s="43"/>
      <c r="O33" s="16">
        <v>792.84123550368099</v>
      </c>
      <c r="P33" s="16">
        <f t="shared" si="0"/>
        <v>-123.94671274751352</v>
      </c>
      <c r="Q33" s="43"/>
      <c r="R33" s="48">
        <v>1.497171573989298E-5</v>
      </c>
      <c r="S33" s="46">
        <f t="shared" si="1"/>
        <v>0</v>
      </c>
      <c r="W33" s="16"/>
      <c r="Y33" s="16"/>
    </row>
    <row r="34" spans="1:25" x14ac:dyDescent="0.2">
      <c r="A34" s="43" t="s">
        <v>46</v>
      </c>
      <c r="B34" s="43" t="s">
        <v>47</v>
      </c>
      <c r="C34" s="46">
        <f>+payroll!G34</f>
        <v>1.9910423957841868E-3</v>
      </c>
      <c r="D34" s="46">
        <f>+IFR!T34</f>
        <v>1.3972772486023437E-3</v>
      </c>
      <c r="E34" s="46">
        <f>+claims!R34</f>
        <v>4.2540329351707803E-4</v>
      </c>
      <c r="F34" s="46">
        <f>+costs!L34</f>
        <v>1.1001265761893514E-4</v>
      </c>
      <c r="G34" s="43"/>
      <c r="H34" s="48">
        <f t="shared" si="2"/>
        <v>5.5335804414723914E-4</v>
      </c>
      <c r="I34" s="43"/>
      <c r="J34" s="16">
        <f t="shared" si="3"/>
        <v>24722.494821812557</v>
      </c>
      <c r="K34" s="43"/>
      <c r="L34" s="47">
        <f>+J34/payroll!F34</f>
        <v>1.2317160624569937E-3</v>
      </c>
      <c r="M34" s="43"/>
      <c r="N34" s="43"/>
      <c r="O34" s="16">
        <v>29303.593724304414</v>
      </c>
      <c r="P34" s="16">
        <f t="shared" si="0"/>
        <v>-4581.0989024918563</v>
      </c>
      <c r="Q34" s="43"/>
      <c r="R34" s="48">
        <v>5.5335804414723914E-4</v>
      </c>
      <c r="S34" s="46">
        <f t="shared" si="1"/>
        <v>0</v>
      </c>
      <c r="W34" s="16"/>
      <c r="Y34" s="16"/>
    </row>
    <row r="35" spans="1:25" x14ac:dyDescent="0.2">
      <c r="A35" s="43" t="s">
        <v>48</v>
      </c>
      <c r="B35" s="43" t="s">
        <v>49</v>
      </c>
      <c r="C35" s="46">
        <f>+payroll!G35</f>
        <v>2.362078208626003E-2</v>
      </c>
      <c r="D35" s="46">
        <f>+IFR!T35</f>
        <v>2.2455316986494257E-2</v>
      </c>
      <c r="E35" s="46">
        <f>+claims!R35</f>
        <v>3.9349804650329716E-3</v>
      </c>
      <c r="F35" s="46">
        <f>+costs!L35</f>
        <v>4.0607221505478061E-3</v>
      </c>
      <c r="G35" s="43"/>
      <c r="H35" s="48">
        <f t="shared" si="2"/>
        <v>8.7861927441779154E-3</v>
      </c>
      <c r="I35" s="43"/>
      <c r="J35" s="16">
        <f t="shared" si="3"/>
        <v>392542.59862821829</v>
      </c>
      <c r="K35" s="43"/>
      <c r="L35" s="47">
        <f>+J35/payroll!F35</f>
        <v>1.6485090594481728E-3</v>
      </c>
      <c r="M35" s="43"/>
      <c r="N35" s="43"/>
      <c r="O35" s="16">
        <v>465281.06943054282</v>
      </c>
      <c r="P35" s="16">
        <f t="shared" si="0"/>
        <v>-72738.470802324533</v>
      </c>
      <c r="Q35" s="43"/>
      <c r="R35" s="48">
        <v>8.7861927441779154E-3</v>
      </c>
      <c r="S35" s="46">
        <f t="shared" si="1"/>
        <v>0</v>
      </c>
      <c r="W35" s="16"/>
      <c r="Y35" s="16"/>
    </row>
    <row r="36" spans="1:25" x14ac:dyDescent="0.2">
      <c r="A36" s="43" t="s">
        <v>50</v>
      </c>
      <c r="B36" s="43" t="s">
        <v>492</v>
      </c>
      <c r="C36" s="46">
        <f>+payroll!G36</f>
        <v>1.8630246018252279E-3</v>
      </c>
      <c r="D36" s="46">
        <f>+IFR!T36</f>
        <v>1.7493079222009314E-3</v>
      </c>
      <c r="E36" s="46">
        <f>+claims!R36</f>
        <v>1.4357361156201382E-3</v>
      </c>
      <c r="F36" s="46">
        <f>+costs!L36</f>
        <v>5.5439500983156097E-4</v>
      </c>
      <c r="G36" s="43"/>
      <c r="H36" s="48">
        <f t="shared" si="2"/>
        <v>9.995389887452273E-4</v>
      </c>
      <c r="I36" s="43"/>
      <c r="J36" s="16">
        <f t="shared" si="3"/>
        <v>44656.615612293223</v>
      </c>
      <c r="K36" s="43"/>
      <c r="L36" s="47">
        <f>+J36/payroll!F36</f>
        <v>2.3777491453859548E-3</v>
      </c>
      <c r="M36" s="43"/>
      <c r="N36" s="43"/>
      <c r="O36" s="16">
        <v>52931.523717035969</v>
      </c>
      <c r="P36" s="16">
        <f t="shared" si="0"/>
        <v>-8274.9081047427462</v>
      </c>
      <c r="Q36" s="43"/>
      <c r="R36" s="48">
        <v>9.995389887452273E-4</v>
      </c>
      <c r="S36" s="46">
        <f t="shared" si="1"/>
        <v>0</v>
      </c>
      <c r="W36" s="16"/>
      <c r="Y36" s="16"/>
    </row>
    <row r="37" spans="1:25" x14ac:dyDescent="0.2">
      <c r="A37" s="43" t="s">
        <v>51</v>
      </c>
      <c r="B37" s="43" t="s">
        <v>52</v>
      </c>
      <c r="C37" s="46">
        <f>+payroll!G37</f>
        <v>1.8659407196218822E-2</v>
      </c>
      <c r="D37" s="46">
        <f>+IFR!T37</f>
        <v>1.4730793273395658E-2</v>
      </c>
      <c r="E37" s="46">
        <f>+claims!R37</f>
        <v>2.6055951727921027E-3</v>
      </c>
      <c r="F37" s="46">
        <f>+costs!L37</f>
        <v>7.2099313181197781E-3</v>
      </c>
      <c r="G37" s="43"/>
      <c r="H37" s="48">
        <f t="shared" si="2"/>
        <v>8.890573125492492E-3</v>
      </c>
      <c r="I37" s="43"/>
      <c r="J37" s="16">
        <f t="shared" si="3"/>
        <v>397206.02308520838</v>
      </c>
      <c r="K37" s="43"/>
      <c r="L37" s="47">
        <f>+J37/payroll!F37</f>
        <v>2.1116250296813201E-3</v>
      </c>
      <c r="M37" s="43"/>
      <c r="N37" s="43"/>
      <c r="O37" s="16">
        <v>470808.63032747351</v>
      </c>
      <c r="P37" s="16">
        <f t="shared" si="0"/>
        <v>-73602.607242265134</v>
      </c>
      <c r="Q37" s="43"/>
      <c r="R37" s="48">
        <v>8.890573125492492E-3</v>
      </c>
      <c r="S37" s="46">
        <f t="shared" si="1"/>
        <v>0</v>
      </c>
      <c r="W37" s="16"/>
      <c r="Y37" s="16"/>
    </row>
    <row r="38" spans="1:25" x14ac:dyDescent="0.2">
      <c r="A38" s="43" t="s">
        <v>53</v>
      </c>
      <c r="B38" s="43" t="s">
        <v>54</v>
      </c>
      <c r="C38" s="46">
        <f>+payroll!G38</f>
        <v>5.0391857684946107E-3</v>
      </c>
      <c r="D38" s="46">
        <f>+IFR!T38</f>
        <v>3.4087503913063635E-3</v>
      </c>
      <c r="E38" s="46">
        <f>+claims!R38</f>
        <v>2.6587705844817374E-4</v>
      </c>
      <c r="F38" s="46">
        <f>+costs!L38</f>
        <v>6.6088583287689934E-4</v>
      </c>
      <c r="G38" s="43"/>
      <c r="H38" s="48">
        <f t="shared" si="2"/>
        <v>1.4924050784684874E-3</v>
      </c>
      <c r="I38" s="43"/>
      <c r="J38" s="16">
        <f t="shared" si="3"/>
        <v>66676.498543258829</v>
      </c>
      <c r="K38" s="43"/>
      <c r="L38" s="47">
        <f>+J38/payroll!F38</f>
        <v>1.3125360314196609E-3</v>
      </c>
      <c r="M38" s="43"/>
      <c r="N38" s="43"/>
      <c r="O38" s="16">
        <v>79031.709313857267</v>
      </c>
      <c r="P38" s="16">
        <f t="shared" si="0"/>
        <v>-12355.210770598438</v>
      </c>
      <c r="Q38" s="43"/>
      <c r="R38" s="48">
        <v>1.4924050784684874E-3</v>
      </c>
      <c r="S38" s="46">
        <f t="shared" si="1"/>
        <v>0</v>
      </c>
      <c r="W38" s="16"/>
      <c r="Y38" s="16"/>
    </row>
    <row r="39" spans="1:25" x14ac:dyDescent="0.2">
      <c r="A39" s="43" t="s">
        <v>55</v>
      </c>
      <c r="B39" s="43" t="s">
        <v>56</v>
      </c>
      <c r="C39" s="46">
        <f>+payroll!G39</f>
        <v>7.665396268793967E-4</v>
      </c>
      <c r="D39" s="46">
        <f>+IFR!T39</f>
        <v>8.294311300356456E-4</v>
      </c>
      <c r="E39" s="46">
        <f>+claims!R39</f>
        <v>0</v>
      </c>
      <c r="F39" s="46">
        <f>+costs!L39</f>
        <v>3.6427207269758765E-5</v>
      </c>
      <c r="G39" s="43"/>
      <c r="H39" s="48">
        <f t="shared" si="2"/>
        <v>2.2135266897623554E-4</v>
      </c>
      <c r="I39" s="43"/>
      <c r="J39" s="16">
        <f t="shared" si="3"/>
        <v>9889.4201872364265</v>
      </c>
      <c r="K39" s="43"/>
      <c r="L39" s="47">
        <f>+J39/payroll!F39</f>
        <v>1.279779169103545E-3</v>
      </c>
      <c r="M39" s="43"/>
      <c r="N39" s="43"/>
      <c r="O39" s="16">
        <v>11721.937993087384</v>
      </c>
      <c r="P39" s="16">
        <f t="shared" si="0"/>
        <v>-1832.5178058509573</v>
      </c>
      <c r="Q39" s="43"/>
      <c r="R39" s="48">
        <v>2.2135266897623554E-4</v>
      </c>
      <c r="S39" s="46">
        <f t="shared" si="1"/>
        <v>0</v>
      </c>
      <c r="W39" s="16"/>
      <c r="Y39" s="16"/>
    </row>
    <row r="40" spans="1:25" x14ac:dyDescent="0.2">
      <c r="A40" s="43" t="s">
        <v>57</v>
      </c>
      <c r="B40" s="43" t="s">
        <v>58</v>
      </c>
      <c r="C40" s="46">
        <f>+payroll!G40</f>
        <v>9.9125482673933694E-4</v>
      </c>
      <c r="D40" s="46">
        <f>+IFR!T40</f>
        <v>9.4701272237738632E-4</v>
      </c>
      <c r="E40" s="46">
        <f>+claims!R40</f>
        <v>3.1905247013780852E-4</v>
      </c>
      <c r="F40" s="46">
        <f>+costs!L40</f>
        <v>4.8042907041090144E-5</v>
      </c>
      <c r="G40" s="43"/>
      <c r="H40" s="48">
        <f t="shared" si="2"/>
        <v>3.1896705838491574E-4</v>
      </c>
      <c r="I40" s="43"/>
      <c r="J40" s="16">
        <f t="shared" si="3"/>
        <v>14250.558987359047</v>
      </c>
      <c r="K40" s="43"/>
      <c r="L40" s="47">
        <f>+J40/payroll!F40</f>
        <v>1.4260849713961781E-3</v>
      </c>
      <c r="M40" s="43"/>
      <c r="N40" s="43"/>
      <c r="O40" s="16">
        <v>16891.199448906918</v>
      </c>
      <c r="P40" s="16">
        <f t="shared" si="0"/>
        <v>-2640.6404615478714</v>
      </c>
      <c r="Q40" s="43"/>
      <c r="R40" s="48">
        <v>3.1896705838491574E-4</v>
      </c>
      <c r="S40" s="46">
        <f t="shared" si="1"/>
        <v>0</v>
      </c>
      <c r="W40" s="16"/>
      <c r="Y40" s="16"/>
    </row>
    <row r="41" spans="1:25" x14ac:dyDescent="0.2">
      <c r="A41" s="43" t="s">
        <v>59</v>
      </c>
      <c r="B41" s="43" t="s">
        <v>60</v>
      </c>
      <c r="C41" s="46">
        <f>+payroll!G41</f>
        <v>1.5732831108827637E-3</v>
      </c>
      <c r="D41" s="46">
        <f>+IFR!T41</f>
        <v>1.0053237303084867E-3</v>
      </c>
      <c r="E41" s="46">
        <f>+claims!R41</f>
        <v>0</v>
      </c>
      <c r="F41" s="46">
        <f>+costs!L41</f>
        <v>0</v>
      </c>
      <c r="G41" s="43"/>
      <c r="H41" s="48">
        <f t="shared" si="2"/>
        <v>3.2232585514890626E-4</v>
      </c>
      <c r="I41" s="43"/>
      <c r="J41" s="16">
        <f t="shared" si="3"/>
        <v>14400.620663489992</v>
      </c>
      <c r="K41" s="43"/>
      <c r="L41" s="47">
        <f>+J41/payroll!F41</f>
        <v>9.0797344676219144E-4</v>
      </c>
      <c r="M41" s="43"/>
      <c r="N41" s="43"/>
      <c r="O41" s="16">
        <v>17069.067678736606</v>
      </c>
      <c r="P41" s="16">
        <f t="shared" si="0"/>
        <v>-2668.4470152466147</v>
      </c>
      <c r="Q41" s="43"/>
      <c r="R41" s="48">
        <v>3.2232585514890626E-4</v>
      </c>
      <c r="S41" s="46">
        <f t="shared" si="1"/>
        <v>0</v>
      </c>
      <c r="W41" s="16"/>
      <c r="Y41" s="16"/>
    </row>
    <row r="42" spans="1:25" x14ac:dyDescent="0.2">
      <c r="A42" s="43" t="s">
        <v>61</v>
      </c>
      <c r="B42" s="43" t="s">
        <v>527</v>
      </c>
      <c r="C42" s="46">
        <f>+payroll!G42</f>
        <v>5.9895133169032215E-4</v>
      </c>
      <c r="D42" s="46">
        <f>+IFR!T42</f>
        <v>4.5550872326430254E-4</v>
      </c>
      <c r="E42" s="46">
        <f>+claims!R42</f>
        <v>0</v>
      </c>
      <c r="F42" s="46">
        <f>+costs!L42</f>
        <v>0</v>
      </c>
      <c r="G42" s="43"/>
      <c r="H42" s="48">
        <f t="shared" si="2"/>
        <v>1.3180750686932809E-4</v>
      </c>
      <c r="I42" s="43"/>
      <c r="J42" s="16">
        <f t="shared" si="3"/>
        <v>5888.7919684527551</v>
      </c>
      <c r="K42" s="43"/>
      <c r="L42" s="47">
        <f>+J42/payroll!F42</f>
        <v>9.7528938094640588E-4</v>
      </c>
      <c r="M42" s="43"/>
      <c r="N42" s="43"/>
      <c r="O42" s="16">
        <v>6979.9900298992061</v>
      </c>
      <c r="P42" s="16">
        <f t="shared" si="0"/>
        <v>-1091.198061446451</v>
      </c>
      <c r="Q42" s="43"/>
      <c r="R42" s="48">
        <v>1.3180750686932809E-4</v>
      </c>
      <c r="S42" s="46">
        <f t="shared" si="1"/>
        <v>0</v>
      </c>
      <c r="W42" s="16"/>
      <c r="Y42" s="16"/>
    </row>
    <row r="43" spans="1:25" x14ac:dyDescent="0.2">
      <c r="A43" s="43" t="s">
        <v>62</v>
      </c>
      <c r="B43" s="43" t="s">
        <v>63</v>
      </c>
      <c r="C43" s="46">
        <f>+payroll!G43</f>
        <v>1.6834891420364638E-3</v>
      </c>
      <c r="D43" s="46">
        <f>+IFR!T43</f>
        <v>1.0226630541364488E-3</v>
      </c>
      <c r="E43" s="46">
        <f>+claims!R43</f>
        <v>2.1270164675853901E-4</v>
      </c>
      <c r="F43" s="46">
        <f>+costs!L43</f>
        <v>1.6456845540360372E-4</v>
      </c>
      <c r="G43" s="43"/>
      <c r="H43" s="48">
        <f t="shared" si="2"/>
        <v>4.6891534477755718E-4</v>
      </c>
      <c r="I43" s="43"/>
      <c r="J43" s="16">
        <f t="shared" si="3"/>
        <v>20949.830414043772</v>
      </c>
      <c r="K43" s="43"/>
      <c r="L43" s="47">
        <f>+J43/payroll!F43</f>
        <v>1.2344372265301444E-3</v>
      </c>
      <c r="M43" s="43"/>
      <c r="N43" s="43"/>
      <c r="O43" s="16">
        <v>24831.851456373595</v>
      </c>
      <c r="P43" s="16">
        <f t="shared" si="0"/>
        <v>-3882.0210423298231</v>
      </c>
      <c r="Q43" s="43"/>
      <c r="R43" s="48">
        <v>4.6891534477755718E-4</v>
      </c>
      <c r="S43" s="46">
        <f t="shared" si="1"/>
        <v>0</v>
      </c>
      <c r="W43" s="16"/>
      <c r="Y43" s="16"/>
    </row>
    <row r="44" spans="1:25" x14ac:dyDescent="0.2">
      <c r="A44" s="43" t="s">
        <v>64</v>
      </c>
      <c r="B44" s="43" t="s">
        <v>528</v>
      </c>
      <c r="C44" s="46">
        <f>+payroll!G44</f>
        <v>2.2049542685863271E-2</v>
      </c>
      <c r="D44" s="46">
        <f>+IFR!T44</f>
        <v>2.3802026786198065E-2</v>
      </c>
      <c r="E44" s="46">
        <f>+claims!R44</f>
        <v>5.47706740403238E-3</v>
      </c>
      <c r="F44" s="46">
        <f>+costs!L44</f>
        <v>1.147598094935543E-2</v>
      </c>
      <c r="G44" s="43"/>
      <c r="H44" s="48">
        <f t="shared" si="2"/>
        <v>1.3438594864225781E-2</v>
      </c>
      <c r="I44" s="43"/>
      <c r="J44" s="16">
        <f t="shared" si="3"/>
        <v>600398.95589709084</v>
      </c>
      <c r="K44" s="43"/>
      <c r="L44" s="47">
        <f>+J44/payroll!F44</f>
        <v>2.7010906518120268E-3</v>
      </c>
      <c r="M44" s="43"/>
      <c r="N44" s="43"/>
      <c r="O44" s="16">
        <v>711653.38299846405</v>
      </c>
      <c r="P44" s="16">
        <f t="shared" si="0"/>
        <v>-111254.42710137321</v>
      </c>
      <c r="Q44" s="43"/>
      <c r="R44" s="48">
        <v>1.3438594864225781E-2</v>
      </c>
      <c r="S44" s="46">
        <f t="shared" si="1"/>
        <v>0</v>
      </c>
      <c r="W44" s="16"/>
      <c r="Y44" s="16"/>
    </row>
    <row r="45" spans="1:25" x14ac:dyDescent="0.2">
      <c r="A45" s="43" t="s">
        <v>549</v>
      </c>
      <c r="B45" s="43" t="s">
        <v>550</v>
      </c>
      <c r="C45" s="46">
        <f>+payroll!G45</f>
        <v>5.1469735792444291E-5</v>
      </c>
      <c r="D45" s="46">
        <f>+IFR!T45</f>
        <v>4.8581348743209219E-5</v>
      </c>
      <c r="E45" s="46">
        <f>+claims!R45</f>
        <v>5.3175411689634753E-5</v>
      </c>
      <c r="F45" s="46">
        <f>+costs!L45</f>
        <v>1.6458751836821753E-5</v>
      </c>
      <c r="G45" s="43"/>
      <c r="H45" s="48">
        <f t="shared" si="2"/>
        <v>3.0357948422494953E-5</v>
      </c>
      <c r="I45" s="43"/>
      <c r="J45" s="16">
        <f t="shared" si="3"/>
        <v>1356.3085069678366</v>
      </c>
      <c r="K45" s="43"/>
      <c r="L45" s="47">
        <f>+J45/payroll!F45</f>
        <v>2.6139986855268035E-3</v>
      </c>
      <c r="M45" s="43"/>
      <c r="N45" s="43"/>
      <c r="O45" s="16">
        <v>1607.6336041108921</v>
      </c>
      <c r="P45" s="16">
        <f t="shared" si="0"/>
        <v>-251.32509714305547</v>
      </c>
      <c r="Q45" s="43"/>
      <c r="R45" s="48">
        <v>3.0357948422494953E-5</v>
      </c>
      <c r="S45" s="46">
        <f t="shared" si="1"/>
        <v>0</v>
      </c>
      <c r="W45" s="16"/>
      <c r="Y45" s="16"/>
    </row>
    <row r="46" spans="1:25" x14ac:dyDescent="0.2">
      <c r="A46" s="43" t="s">
        <v>65</v>
      </c>
      <c r="B46" s="43" t="s">
        <v>66</v>
      </c>
      <c r="C46" s="46">
        <f>+payroll!G46</f>
        <v>7.7272075216969183E-4</v>
      </c>
      <c r="D46" s="46">
        <f>+IFR!T46</f>
        <v>6.4905306761425829E-4</v>
      </c>
      <c r="E46" s="46">
        <f>+claims!R46</f>
        <v>1.0635082337926951E-4</v>
      </c>
      <c r="F46" s="46">
        <f>+costs!L46</f>
        <v>5.7370473393173282E-5</v>
      </c>
      <c r="G46" s="43"/>
      <c r="H46" s="48">
        <f t="shared" si="2"/>
        <v>2.2809663501578817E-4</v>
      </c>
      <c r="I46" s="43"/>
      <c r="J46" s="16">
        <f t="shared" si="3"/>
        <v>10190.721789796949</v>
      </c>
      <c r="K46" s="43"/>
      <c r="L46" s="47">
        <f>+J46/payroll!F46</f>
        <v>1.3082212148083187E-3</v>
      </c>
      <c r="M46" s="43"/>
      <c r="N46" s="43"/>
      <c r="O46" s="16">
        <v>12079.071033808072</v>
      </c>
      <c r="P46" s="16">
        <f t="shared" si="0"/>
        <v>-1888.3492440111222</v>
      </c>
      <c r="Q46" s="43"/>
      <c r="R46" s="48">
        <v>2.2809663501578817E-4</v>
      </c>
      <c r="S46" s="46">
        <f t="shared" si="1"/>
        <v>0</v>
      </c>
      <c r="W46" s="16"/>
      <c r="Y46" s="16"/>
    </row>
    <row r="47" spans="1:25" x14ac:dyDescent="0.2">
      <c r="A47" s="43" t="s">
        <v>67</v>
      </c>
      <c r="B47" s="43" t="s">
        <v>68</v>
      </c>
      <c r="C47" s="46">
        <f>+payroll!G47</f>
        <v>2.0461483530499684E-3</v>
      </c>
      <c r="D47" s="46">
        <f>+IFR!T47</f>
        <v>1.5511665370420179E-3</v>
      </c>
      <c r="E47" s="46">
        <f>+claims!R47</f>
        <v>4.7857870520671275E-4</v>
      </c>
      <c r="F47" s="46">
        <f>+costs!L47</f>
        <v>3.4786203732589004E-4</v>
      </c>
      <c r="G47" s="43"/>
      <c r="H47" s="48">
        <f t="shared" si="2"/>
        <v>7.3016838943803922E-4</v>
      </c>
      <c r="I47" s="43"/>
      <c r="J47" s="16">
        <f t="shared" si="3"/>
        <v>32621.888156974041</v>
      </c>
      <c r="K47" s="43"/>
      <c r="L47" s="47">
        <f>+J47/payroll!F47</f>
        <v>1.5815058184591693E-3</v>
      </c>
      <c r="M47" s="43"/>
      <c r="N47" s="43"/>
      <c r="O47" s="16">
        <v>38666.75123047227</v>
      </c>
      <c r="P47" s="16">
        <f t="shared" si="0"/>
        <v>-6044.8630734982289</v>
      </c>
      <c r="Q47" s="43"/>
      <c r="R47" s="48">
        <v>7.3016838943803922E-4</v>
      </c>
      <c r="S47" s="46">
        <f t="shared" si="1"/>
        <v>0</v>
      </c>
      <c r="W47" s="16"/>
      <c r="Y47" s="16"/>
    </row>
    <row r="48" spans="1:25" x14ac:dyDescent="0.2">
      <c r="A48" s="43" t="s">
        <v>69</v>
      </c>
      <c r="B48" s="43" t="s">
        <v>70</v>
      </c>
      <c r="C48" s="46">
        <f>+payroll!G48</f>
        <v>9.1580099683638664E-5</v>
      </c>
      <c r="D48" s="46">
        <f>+IFR!T48</f>
        <v>5.8578796716088292E-5</v>
      </c>
      <c r="E48" s="46">
        <f>+claims!R48</f>
        <v>0</v>
      </c>
      <c r="F48" s="46">
        <f>+costs!L48</f>
        <v>3.1358576789671968E-6</v>
      </c>
      <c r="G48" s="43"/>
      <c r="H48" s="48">
        <f t="shared" si="2"/>
        <v>2.0651376657346188E-5</v>
      </c>
      <c r="I48" s="43"/>
      <c r="J48" s="16">
        <f t="shared" si="3"/>
        <v>922.64593941403382</v>
      </c>
      <c r="K48" s="43"/>
      <c r="L48" s="47">
        <f>+J48/payroll!F48</f>
        <v>9.9938489447287497E-4</v>
      </c>
      <c r="M48" s="43"/>
      <c r="N48" s="43"/>
      <c r="O48" s="16">
        <v>1093.6130012296953</v>
      </c>
      <c r="P48" s="16">
        <f t="shared" si="0"/>
        <v>-170.96706181566151</v>
      </c>
      <c r="Q48" s="43"/>
      <c r="R48" s="48">
        <v>2.0651376657346188E-5</v>
      </c>
      <c r="S48" s="46">
        <f t="shared" si="1"/>
        <v>0</v>
      </c>
      <c r="W48" s="16"/>
      <c r="Y48" s="16"/>
    </row>
    <row r="49" spans="1:25" x14ac:dyDescent="0.2">
      <c r="A49" s="43" t="s">
        <v>71</v>
      </c>
      <c r="B49" s="43" t="s">
        <v>72</v>
      </c>
      <c r="C49" s="46">
        <f>+payroll!G49</f>
        <v>1.1805886554054433E-4</v>
      </c>
      <c r="D49" s="46">
        <f>+IFR!T49</f>
        <v>7.3597284407489211E-5</v>
      </c>
      <c r="E49" s="46">
        <f>+claims!R49</f>
        <v>0</v>
      </c>
      <c r="F49" s="46">
        <f>+costs!L49</f>
        <v>0</v>
      </c>
      <c r="G49" s="43"/>
      <c r="H49" s="48">
        <f t="shared" si="2"/>
        <v>2.3957018743504193E-5</v>
      </c>
      <c r="I49" s="43"/>
      <c r="J49" s="16">
        <f t="shared" si="3"/>
        <v>1070.3328127181862</v>
      </c>
      <c r="K49" s="43"/>
      <c r="L49" s="47">
        <f>+J49/payroll!F49</f>
        <v>8.9932994009565088E-4</v>
      </c>
      <c r="M49" s="43"/>
      <c r="N49" s="43"/>
      <c r="O49" s="16">
        <v>1268.6663752888271</v>
      </c>
      <c r="P49" s="16">
        <f t="shared" si="0"/>
        <v>-198.33356257064088</v>
      </c>
      <c r="Q49" s="43"/>
      <c r="R49" s="48">
        <v>2.3957018743504193E-5</v>
      </c>
      <c r="S49" s="46">
        <f t="shared" si="1"/>
        <v>0</v>
      </c>
      <c r="W49" s="16"/>
      <c r="Y49" s="16"/>
    </row>
    <row r="50" spans="1:25" x14ac:dyDescent="0.2">
      <c r="A50" s="43" t="s">
        <v>73</v>
      </c>
      <c r="B50" s="43" t="s">
        <v>74</v>
      </c>
      <c r="C50" s="46">
        <f>+payroll!G50</f>
        <v>6.5949415487774572E-5</v>
      </c>
      <c r="D50" s="46">
        <f>+IFR!T50</f>
        <v>5.1772498430980888E-5</v>
      </c>
      <c r="E50" s="46">
        <f>+claims!R50</f>
        <v>0</v>
      </c>
      <c r="F50" s="46">
        <f>+costs!L50</f>
        <v>0</v>
      </c>
      <c r="G50" s="43"/>
      <c r="H50" s="48">
        <f t="shared" si="2"/>
        <v>1.4715239239844432E-5</v>
      </c>
      <c r="I50" s="43"/>
      <c r="J50" s="16">
        <f t="shared" si="3"/>
        <v>657.43586771097273</v>
      </c>
      <c r="K50" s="43"/>
      <c r="L50" s="47">
        <f>+J50/payroll!F50</f>
        <v>9.8887469027675551E-4</v>
      </c>
      <c r="M50" s="43"/>
      <c r="N50" s="43"/>
      <c r="O50" s="16">
        <v>779.25928212512963</v>
      </c>
      <c r="P50" s="16">
        <f t="shared" si="0"/>
        <v>-121.8234144141569</v>
      </c>
      <c r="Q50" s="43"/>
      <c r="R50" s="48">
        <v>1.4715239239844432E-5</v>
      </c>
      <c r="S50" s="46">
        <f t="shared" si="1"/>
        <v>0</v>
      </c>
      <c r="W50" s="16"/>
      <c r="Y50" s="16"/>
    </row>
    <row r="51" spans="1:25" x14ac:dyDescent="0.2">
      <c r="A51" s="43" t="s">
        <v>75</v>
      </c>
      <c r="B51" s="43" t="s">
        <v>76</v>
      </c>
      <c r="C51" s="46">
        <f>+payroll!G51</f>
        <v>1.7523766036089231E-4</v>
      </c>
      <c r="D51" s="46">
        <f>+IFR!T51</f>
        <v>1.3427375993931554E-4</v>
      </c>
      <c r="E51" s="46">
        <f>+claims!R51</f>
        <v>0</v>
      </c>
      <c r="F51" s="46">
        <f>+costs!L51</f>
        <v>0</v>
      </c>
      <c r="G51" s="43"/>
      <c r="H51" s="48">
        <f t="shared" si="2"/>
        <v>3.8688927537525986E-5</v>
      </c>
      <c r="I51" s="43"/>
      <c r="J51" s="16">
        <f t="shared" si="3"/>
        <v>1728.5134296402541</v>
      </c>
      <c r="K51" s="43"/>
      <c r="L51" s="47">
        <f>+J51/payroll!F51</f>
        <v>9.784623743021156E-4</v>
      </c>
      <c r="M51" s="43"/>
      <c r="N51" s="43"/>
      <c r="O51" s="16">
        <v>2048.8084092747913</v>
      </c>
      <c r="P51" s="16">
        <f t="shared" si="0"/>
        <v>-320.29497963453719</v>
      </c>
      <c r="Q51" s="43"/>
      <c r="R51" s="48">
        <v>3.8688927537525986E-5</v>
      </c>
      <c r="S51" s="46">
        <f t="shared" si="1"/>
        <v>0</v>
      </c>
      <c r="W51" s="16"/>
      <c r="Y51" s="16"/>
    </row>
    <row r="52" spans="1:25" x14ac:dyDescent="0.2">
      <c r="A52" s="43" t="s">
        <v>77</v>
      </c>
      <c r="B52" s="43" t="s">
        <v>78</v>
      </c>
      <c r="C52" s="46">
        <f>+payroll!G52</f>
        <v>8.5249108461093713E-5</v>
      </c>
      <c r="D52" s="46">
        <f>+IFR!T52</f>
        <v>5.5231436903740386E-5</v>
      </c>
      <c r="E52" s="46">
        <f>+claims!R52</f>
        <v>0</v>
      </c>
      <c r="F52" s="46">
        <f>+costs!L52</f>
        <v>0</v>
      </c>
      <c r="G52" s="43"/>
      <c r="H52" s="48">
        <f t="shared" si="2"/>
        <v>1.7560068170604261E-5</v>
      </c>
      <c r="I52" s="43"/>
      <c r="J52" s="16">
        <f t="shared" si="3"/>
        <v>784.53489383615988</v>
      </c>
      <c r="K52" s="43"/>
      <c r="L52" s="47">
        <f>+J52/payroll!F52</f>
        <v>9.1289585829327613E-4</v>
      </c>
      <c r="M52" s="43"/>
      <c r="N52" s="43"/>
      <c r="O52" s="16">
        <v>929.90986375822445</v>
      </c>
      <c r="P52" s="16">
        <f t="shared" si="0"/>
        <v>-145.37496992206457</v>
      </c>
      <c r="Q52" s="43"/>
      <c r="R52" s="48">
        <v>1.7560068170604261E-5</v>
      </c>
      <c r="S52" s="46">
        <f t="shared" si="1"/>
        <v>0</v>
      </c>
      <c r="W52" s="16"/>
      <c r="Y52" s="16"/>
    </row>
    <row r="53" spans="1:25" x14ac:dyDescent="0.2">
      <c r="A53" s="43" t="s">
        <v>79</v>
      </c>
      <c r="B53" s="43" t="s">
        <v>80</v>
      </c>
      <c r="C53" s="46">
        <f>+payroll!G53</f>
        <v>8.7285845277774163E-4</v>
      </c>
      <c r="D53" s="46">
        <f>+IFR!T53</f>
        <v>5.8130250501233676E-4</v>
      </c>
      <c r="E53" s="46">
        <f>+claims!R53</f>
        <v>0</v>
      </c>
      <c r="F53" s="46">
        <f>+costs!L53</f>
        <v>0</v>
      </c>
      <c r="G53" s="43"/>
      <c r="H53" s="48">
        <f t="shared" si="2"/>
        <v>1.8177011972375981E-4</v>
      </c>
      <c r="I53" s="43"/>
      <c r="J53" s="16">
        <f t="shared" si="3"/>
        <v>8120.9822305125363</v>
      </c>
      <c r="K53" s="43"/>
      <c r="L53" s="47">
        <f>+J53/payroll!F53</f>
        <v>9.2291893504467418E-4</v>
      </c>
      <c r="M53" s="43"/>
      <c r="N53" s="43"/>
      <c r="O53" s="16">
        <v>9625.8070085738818</v>
      </c>
      <c r="P53" s="16">
        <f t="shared" si="0"/>
        <v>-1504.8247780613456</v>
      </c>
      <c r="Q53" s="43"/>
      <c r="R53" s="48">
        <v>1.8177011972375981E-4</v>
      </c>
      <c r="S53" s="46">
        <f t="shared" si="1"/>
        <v>0</v>
      </c>
      <c r="W53" s="16"/>
      <c r="Y53" s="16"/>
    </row>
    <row r="54" spans="1:25" x14ac:dyDescent="0.2">
      <c r="A54" s="43" t="s">
        <v>81</v>
      </c>
      <c r="B54" s="43" t="s">
        <v>493</v>
      </c>
      <c r="C54" s="46">
        <f>+payroll!G54</f>
        <v>2.1264660829959417E-3</v>
      </c>
      <c r="D54" s="46">
        <f>+IFR!T54</f>
        <v>1.5683496507454037E-3</v>
      </c>
      <c r="E54" s="46">
        <f>+claims!R54</f>
        <v>2.1270164675853901E-4</v>
      </c>
      <c r="F54" s="46">
        <f>+costs!L54</f>
        <v>1.8725579023398122E-4</v>
      </c>
      <c r="G54" s="43"/>
      <c r="H54" s="48">
        <f t="shared" si="2"/>
        <v>6.0611068787183781E-4</v>
      </c>
      <c r="I54" s="43"/>
      <c r="J54" s="16">
        <f t="shared" si="3"/>
        <v>27079.335885410241</v>
      </c>
      <c r="K54" s="43"/>
      <c r="L54" s="47">
        <f>+J54/payroll!F54</f>
        <v>1.2632181792661228E-3</v>
      </c>
      <c r="M54" s="43"/>
      <c r="N54" s="43"/>
      <c r="O54" s="16">
        <v>32097.159401967707</v>
      </c>
      <c r="P54" s="16">
        <f t="shared" si="0"/>
        <v>-5017.8235165574661</v>
      </c>
      <c r="Q54" s="43"/>
      <c r="R54" s="48">
        <v>6.0611068787183781E-4</v>
      </c>
      <c r="S54" s="46">
        <f t="shared" si="1"/>
        <v>0</v>
      </c>
      <c r="W54" s="16"/>
      <c r="Y54" s="16"/>
    </row>
    <row r="55" spans="1:25" x14ac:dyDescent="0.2">
      <c r="A55" s="43" t="s">
        <v>82</v>
      </c>
      <c r="B55" s="43" t="s">
        <v>83</v>
      </c>
      <c r="C55" s="46">
        <f>+payroll!G55</f>
        <v>4.4790818803848871E-5</v>
      </c>
      <c r="D55" s="46">
        <f>+IFR!T55</f>
        <v>3.7490429898296508E-5</v>
      </c>
      <c r="E55" s="46">
        <f>+claims!R55</f>
        <v>0</v>
      </c>
      <c r="F55" s="46">
        <f>+costs!L55</f>
        <v>0</v>
      </c>
      <c r="G55" s="43"/>
      <c r="H55" s="48">
        <f t="shared" si="2"/>
        <v>1.0285156087768172E-5</v>
      </c>
      <c r="I55" s="43"/>
      <c r="J55" s="16">
        <f t="shared" si="3"/>
        <v>459.51210217470765</v>
      </c>
      <c r="K55" s="43"/>
      <c r="L55" s="47">
        <f>+J55/payroll!F55</f>
        <v>1.0176695270135202E-3</v>
      </c>
      <c r="M55" s="43"/>
      <c r="N55" s="43"/>
      <c r="O55" s="16">
        <v>544.66007781901783</v>
      </c>
      <c r="P55" s="16">
        <f t="shared" si="0"/>
        <v>-85.147975644310179</v>
      </c>
      <c r="Q55" s="43"/>
      <c r="R55" s="48">
        <v>1.0285156087768172E-5</v>
      </c>
      <c r="S55" s="46">
        <f t="shared" si="1"/>
        <v>0</v>
      </c>
      <c r="W55" s="16"/>
      <c r="Y55" s="16"/>
    </row>
    <row r="56" spans="1:25" x14ac:dyDescent="0.2">
      <c r="A56" s="43" t="s">
        <v>84</v>
      </c>
      <c r="B56" s="45" t="s">
        <v>553</v>
      </c>
      <c r="C56" s="46">
        <f>+payroll!G56</f>
        <v>2.5925962920648159E-3</v>
      </c>
      <c r="D56" s="46">
        <f>+IFR!T56</f>
        <v>2.7718370819448863E-3</v>
      </c>
      <c r="E56" s="46">
        <f>+claims!R56</f>
        <v>8.8746963404121998E-3</v>
      </c>
      <c r="F56" s="46">
        <f>+costs!L56</f>
        <v>9.4882218933057677E-3</v>
      </c>
      <c r="G56" s="43"/>
      <c r="H56" s="48">
        <f t="shared" si="2"/>
        <v>7.6946917587965031E-3</v>
      </c>
      <c r="I56" s="43"/>
      <c r="J56" s="16">
        <f t="shared" si="3"/>
        <v>343777.37736775872</v>
      </c>
      <c r="K56" s="43"/>
      <c r="L56" s="47">
        <f>+J56/payroll!F56</f>
        <v>1.3153496590565951E-2</v>
      </c>
      <c r="M56" s="43"/>
      <c r="N56" s="43"/>
      <c r="O56" s="16">
        <v>407479.61201324681</v>
      </c>
      <c r="P56" s="16">
        <f t="shared" si="0"/>
        <v>-63702.23464548809</v>
      </c>
      <c r="Q56" s="43"/>
      <c r="R56" s="48">
        <v>7.6946917587965031E-3</v>
      </c>
      <c r="S56" s="46">
        <f t="shared" si="1"/>
        <v>0</v>
      </c>
      <c r="W56" s="16"/>
      <c r="Y56" s="16"/>
    </row>
    <row r="57" spans="1:25" x14ac:dyDescent="0.2">
      <c r="A57" s="43" t="s">
        <v>85</v>
      </c>
      <c r="B57" s="43" t="s">
        <v>86</v>
      </c>
      <c r="C57" s="46">
        <f>+payroll!G57</f>
        <v>2.0322766976249278E-3</v>
      </c>
      <c r="D57" s="46">
        <f>+IFR!T57</f>
        <v>2.1623051758484159E-3</v>
      </c>
      <c r="E57" s="46">
        <f>+claims!R57</f>
        <v>4.7857870520671275E-4</v>
      </c>
      <c r="F57" s="46">
        <f>+costs!L57</f>
        <v>1.3170352892680661E-3</v>
      </c>
      <c r="G57" s="43"/>
      <c r="H57" s="48">
        <f t="shared" si="2"/>
        <v>1.3863307135260146E-3</v>
      </c>
      <c r="I57" s="43"/>
      <c r="J57" s="16">
        <f t="shared" si="3"/>
        <v>61937.391620075548</v>
      </c>
      <c r="K57" s="43"/>
      <c r="L57" s="47">
        <f>+J57/payroll!F57</f>
        <v>3.023214016480617E-3</v>
      </c>
      <c r="M57" s="43"/>
      <c r="N57" s="43"/>
      <c r="O57" s="16">
        <v>73414.44192664868</v>
      </c>
      <c r="P57" s="16">
        <f t="shared" si="0"/>
        <v>-11477.050306573132</v>
      </c>
      <c r="Q57" s="43"/>
      <c r="R57" s="48">
        <v>1.3863307135260146E-3</v>
      </c>
      <c r="S57" s="46">
        <f t="shared" si="1"/>
        <v>0</v>
      </c>
      <c r="W57" s="16"/>
      <c r="Y57" s="16"/>
    </row>
    <row r="58" spans="1:25" x14ac:dyDescent="0.2">
      <c r="A58" s="43" t="s">
        <v>87</v>
      </c>
      <c r="B58" s="43" t="s">
        <v>88</v>
      </c>
      <c r="C58" s="46">
        <f>+payroll!G58</f>
        <v>5.7408698035911053E-2</v>
      </c>
      <c r="D58" s="46">
        <f>+IFR!T58</f>
        <v>5.2300778756565636E-2</v>
      </c>
      <c r="E58" s="46">
        <f>+claims!R58</f>
        <v>7.5509084599281351E-2</v>
      </c>
      <c r="F58" s="46">
        <f>+costs!L58</f>
        <v>7.6546068163660205E-2</v>
      </c>
      <c r="G58" s="43"/>
      <c r="H58" s="48">
        <f t="shared" si="2"/>
        <v>7.0967688187147909E-2</v>
      </c>
      <c r="I58" s="43"/>
      <c r="J58" s="16">
        <f t="shared" si="3"/>
        <v>3170638.4722870863</v>
      </c>
      <c r="K58" s="43"/>
      <c r="L58" s="47">
        <f>+J58/payroll!F58</f>
        <v>5.4785779519154303E-3</v>
      </c>
      <c r="M58" s="43"/>
      <c r="N58" s="43"/>
      <c r="O58" s="16">
        <v>3758160.4246742488</v>
      </c>
      <c r="P58" s="16">
        <f t="shared" si="0"/>
        <v>-587521.95238716248</v>
      </c>
      <c r="Q58" s="43"/>
      <c r="R58" s="48">
        <v>7.0967688187147909E-2</v>
      </c>
      <c r="S58" s="46">
        <f t="shared" si="1"/>
        <v>0</v>
      </c>
      <c r="W58" s="16"/>
      <c r="Y58" s="16"/>
    </row>
    <row r="59" spans="1:25" x14ac:dyDescent="0.2">
      <c r="A59" s="43" t="s">
        <v>89</v>
      </c>
      <c r="B59" s="45" t="s">
        <v>551</v>
      </c>
      <c r="C59" s="46">
        <f>+payroll!G59</f>
        <v>2.7974683422154025E-4</v>
      </c>
      <c r="D59" s="46">
        <f>+IFR!T59</f>
        <v>2.7930370274230896E-4</v>
      </c>
      <c r="E59" s="46">
        <f>+claims!R59</f>
        <v>0</v>
      </c>
      <c r="F59" s="46">
        <f>+costs!L59</f>
        <v>0</v>
      </c>
      <c r="G59" s="43"/>
      <c r="H59" s="48">
        <f t="shared" si="2"/>
        <v>6.9881317120481151E-5</v>
      </c>
      <c r="I59" s="43"/>
      <c r="J59" s="16">
        <f t="shared" si="3"/>
        <v>3122.1024414941744</v>
      </c>
      <c r="K59" s="43"/>
      <c r="L59" s="47">
        <f>+J59/payroll!F59</f>
        <v>1.1070845409884198E-3</v>
      </c>
      <c r="M59" s="43"/>
      <c r="N59" s="43"/>
      <c r="O59" s="16">
        <v>3700.6306269092211</v>
      </c>
      <c r="P59" s="16">
        <f t="shared" si="0"/>
        <v>-578.52818541504666</v>
      </c>
      <c r="Q59" s="43"/>
      <c r="R59" s="48">
        <v>6.9881317120481151E-5</v>
      </c>
      <c r="S59" s="46">
        <f t="shared" si="1"/>
        <v>0</v>
      </c>
      <c r="W59" s="16"/>
      <c r="Y59" s="16"/>
    </row>
    <row r="60" spans="1:25" x14ac:dyDescent="0.2">
      <c r="A60" s="43" t="s">
        <v>90</v>
      </c>
      <c r="B60" s="43" t="s">
        <v>91</v>
      </c>
      <c r="C60" s="46">
        <f>+payroll!G60</f>
        <v>1.0918708585656807E-4</v>
      </c>
      <c r="D60" s="46">
        <f>+IFR!T60</f>
        <v>1.1135550309077356E-4</v>
      </c>
      <c r="E60" s="46">
        <f>+claims!R60</f>
        <v>5.3175411689634753E-5</v>
      </c>
      <c r="F60" s="46">
        <f>+costs!L60</f>
        <v>6.7365436061936934E-6</v>
      </c>
      <c r="G60" s="43"/>
      <c r="H60" s="48">
        <f t="shared" si="2"/>
        <v>3.9586061535579133E-5</v>
      </c>
      <c r="I60" s="43"/>
      <c r="J60" s="16">
        <f t="shared" si="3"/>
        <v>1768.5948757417937</v>
      </c>
      <c r="K60" s="43"/>
      <c r="L60" s="47">
        <f>+J60/payroll!F60</f>
        <v>1.6067781058521702E-3</v>
      </c>
      <c r="M60" s="43"/>
      <c r="N60" s="43"/>
      <c r="O60" s="16">
        <v>2096.3169807562517</v>
      </c>
      <c r="P60" s="16">
        <f t="shared" si="0"/>
        <v>-327.72210501445807</v>
      </c>
      <c r="Q60" s="43"/>
      <c r="R60" s="48">
        <v>3.9586061535579133E-5</v>
      </c>
      <c r="S60" s="46">
        <f t="shared" si="1"/>
        <v>0</v>
      </c>
      <c r="W60" s="16"/>
      <c r="Y60" s="16"/>
    </row>
    <row r="61" spans="1:25" x14ac:dyDescent="0.2">
      <c r="A61" s="43" t="s">
        <v>92</v>
      </c>
      <c r="B61" s="43" t="s">
        <v>93</v>
      </c>
      <c r="C61" s="46">
        <f>+payroll!G61</f>
        <v>1.7325462342839611E-4</v>
      </c>
      <c r="D61" s="46">
        <f>+IFR!T61</f>
        <v>1.5101055900105506E-4</v>
      </c>
      <c r="E61" s="46">
        <f>+claims!R61</f>
        <v>0</v>
      </c>
      <c r="F61" s="46">
        <f>+costs!L61</f>
        <v>0</v>
      </c>
      <c r="G61" s="43"/>
      <c r="H61" s="48">
        <f t="shared" si="2"/>
        <v>4.0533147803681396E-5</v>
      </c>
      <c r="I61" s="43"/>
      <c r="J61" s="16">
        <f t="shared" si="3"/>
        <v>1810.908050017684</v>
      </c>
      <c r="K61" s="43"/>
      <c r="L61" s="47">
        <f>+J61/payroll!F61</f>
        <v>1.03683675561525E-3</v>
      </c>
      <c r="M61" s="43"/>
      <c r="N61" s="43"/>
      <c r="O61" s="16">
        <v>2146.4708215034402</v>
      </c>
      <c r="P61" s="16">
        <f t="shared" si="0"/>
        <v>-335.56277148575623</v>
      </c>
      <c r="Q61" s="43"/>
      <c r="R61" s="48">
        <v>4.0533147803681396E-5</v>
      </c>
      <c r="S61" s="46">
        <f t="shared" si="1"/>
        <v>0</v>
      </c>
      <c r="W61" s="16"/>
      <c r="Y61" s="16"/>
    </row>
    <row r="62" spans="1:25" x14ac:dyDescent="0.2">
      <c r="A62" s="43" t="s">
        <v>485</v>
      </c>
      <c r="B62" s="43" t="s">
        <v>486</v>
      </c>
      <c r="C62" s="46">
        <f>+payroll!G62</f>
        <v>7.0713916121366847E-4</v>
      </c>
      <c r="D62" s="46">
        <f>+IFR!T62</f>
        <v>7.8919586509122372E-4</v>
      </c>
      <c r="E62" s="46">
        <f>+claims!R62</f>
        <v>1.5952623506890426E-4</v>
      </c>
      <c r="F62" s="46">
        <f>+costs!L62</f>
        <v>1.2821608471159391E-3</v>
      </c>
      <c r="G62" s="43"/>
      <c r="H62" s="48">
        <f t="shared" si="2"/>
        <v>9.8026732181801055E-4</v>
      </c>
      <c r="I62" s="43"/>
      <c r="J62" s="16">
        <f t="shared" si="3"/>
        <v>43795.611257418357</v>
      </c>
      <c r="K62" s="43"/>
      <c r="L62" s="47">
        <f>+J62/payroll!F62</f>
        <v>6.1436224848757911E-3</v>
      </c>
      <c r="M62" s="43"/>
      <c r="N62" s="43"/>
      <c r="O62" s="16">
        <v>51910.974537353293</v>
      </c>
      <c r="P62" s="16">
        <f t="shared" si="0"/>
        <v>-8115.3632799349361</v>
      </c>
      <c r="Q62" s="43"/>
      <c r="R62" s="48">
        <v>9.8026732181801055E-4</v>
      </c>
      <c r="S62" s="46">
        <f t="shared" si="1"/>
        <v>0</v>
      </c>
      <c r="W62" s="16"/>
      <c r="Y62" s="16"/>
    </row>
    <row r="63" spans="1:25" x14ac:dyDescent="0.2">
      <c r="A63" s="43" t="s">
        <v>94</v>
      </c>
      <c r="B63" s="43" t="s">
        <v>487</v>
      </c>
      <c r="C63" s="46">
        <f>+payroll!G63</f>
        <v>3.6745169280770717E-4</v>
      </c>
      <c r="D63" s="46">
        <f>+IFR!T63</f>
        <v>2.7091298747935691E-4</v>
      </c>
      <c r="E63" s="46">
        <f>+claims!R63</f>
        <v>0</v>
      </c>
      <c r="F63" s="46">
        <f>+costs!L63</f>
        <v>0</v>
      </c>
      <c r="G63" s="43"/>
      <c r="H63" s="48">
        <f t="shared" si="2"/>
        <v>7.979558503588301E-5</v>
      </c>
      <c r="I63" s="43"/>
      <c r="J63" s="16">
        <f t="shared" si="3"/>
        <v>3565.0442940488042</v>
      </c>
      <c r="K63" s="43"/>
      <c r="L63" s="47">
        <f>+J63/payroll!F63</f>
        <v>9.6241746535526888E-4</v>
      </c>
      <c r="M63" s="43"/>
      <c r="N63" s="43"/>
      <c r="O63" s="16">
        <v>4225.6499740383633</v>
      </c>
      <c r="P63" s="16">
        <f t="shared" si="0"/>
        <v>-660.60567998955912</v>
      </c>
      <c r="Q63" s="43"/>
      <c r="R63" s="48">
        <v>7.979558503588301E-5</v>
      </c>
      <c r="S63" s="46">
        <f t="shared" si="1"/>
        <v>0</v>
      </c>
      <c r="W63" s="16"/>
      <c r="Y63" s="16"/>
    </row>
    <row r="64" spans="1:25" ht="13.5" customHeight="1" x14ac:dyDescent="0.2">
      <c r="A64" s="43" t="s">
        <v>95</v>
      </c>
      <c r="B64" s="43" t="s">
        <v>96</v>
      </c>
      <c r="C64" s="46">
        <f>+payroll!G64</f>
        <v>1.7099100181401307E-3</v>
      </c>
      <c r="D64" s="46">
        <f>+IFR!T64</f>
        <v>9.2958413562109498E-4</v>
      </c>
      <c r="E64" s="46">
        <f>+claims!R64</f>
        <v>2.6587705844817374E-4</v>
      </c>
      <c r="F64" s="46">
        <f>+costs!L64</f>
        <v>2.8159858503502828E-3</v>
      </c>
      <c r="G64" s="43"/>
      <c r="H64" s="48">
        <f t="shared" si="2"/>
        <v>2.059409838197549E-3</v>
      </c>
      <c r="I64" s="43"/>
      <c r="J64" s="16">
        <f t="shared" si="3"/>
        <v>92008.690574454653</v>
      </c>
      <c r="K64" s="43"/>
      <c r="L64" s="47">
        <f>+J64/payroll!F64</f>
        <v>5.3377030757941609E-3</v>
      </c>
      <c r="M64" s="43"/>
      <c r="N64" s="43"/>
      <c r="O64" s="16">
        <v>109057.97764876959</v>
      </c>
      <c r="P64" s="16">
        <f t="shared" si="0"/>
        <v>-17049.28707431494</v>
      </c>
      <c r="Q64" s="43"/>
      <c r="R64" s="48">
        <v>2.059409838197549E-3</v>
      </c>
      <c r="S64" s="46">
        <f t="shared" si="1"/>
        <v>0</v>
      </c>
      <c r="W64" s="16"/>
      <c r="Y64" s="16"/>
    </row>
    <row r="65" spans="1:25" ht="13.5" customHeight="1" x14ac:dyDescent="0.2">
      <c r="A65" s="43" t="s">
        <v>97</v>
      </c>
      <c r="B65" s="43" t="s">
        <v>98</v>
      </c>
      <c r="C65" s="46">
        <f>+payroll!G65</f>
        <v>2.8215138373245551E-3</v>
      </c>
      <c r="D65" s="46">
        <f>+IFR!T65</f>
        <v>2.5518709108094642E-3</v>
      </c>
      <c r="E65" s="46">
        <f>+claims!R65</f>
        <v>5.3175411689634748E-4</v>
      </c>
      <c r="F65" s="46">
        <f>+costs!L65</f>
        <v>1.9155323714560137E-4</v>
      </c>
      <c r="G65" s="43"/>
      <c r="H65" s="48">
        <f t="shared" si="2"/>
        <v>8.6636815333856543E-4</v>
      </c>
      <c r="I65" s="43"/>
      <c r="J65" s="16">
        <f t="shared" si="3"/>
        <v>38706.913925329725</v>
      </c>
      <c r="K65" s="43"/>
      <c r="L65" s="47">
        <f>+J65/payroll!F65</f>
        <v>1.3608340902981446E-3</v>
      </c>
      <c r="M65" s="43"/>
      <c r="N65" s="43"/>
      <c r="O65" s="16">
        <v>45879.337347003413</v>
      </c>
      <c r="P65" s="16">
        <f t="shared" si="0"/>
        <v>-7172.4234216736877</v>
      </c>
      <c r="Q65" s="43"/>
      <c r="R65" s="48">
        <v>8.6636815333856543E-4</v>
      </c>
      <c r="S65" s="46">
        <f t="shared" si="1"/>
        <v>0</v>
      </c>
      <c r="W65" s="16"/>
      <c r="Y65" s="16"/>
    </row>
    <row r="66" spans="1:25" x14ac:dyDescent="0.2">
      <c r="A66" s="43" t="s">
        <v>99</v>
      </c>
      <c r="B66" s="43" t="s">
        <v>100</v>
      </c>
      <c r="C66" s="46">
        <f>+payroll!G66</f>
        <v>7.7418963216986823E-3</v>
      </c>
      <c r="D66" s="46">
        <f>+IFR!T66</f>
        <v>6.778158146951597E-3</v>
      </c>
      <c r="E66" s="46">
        <f>+claims!R66</f>
        <v>1.2762098805512341E-3</v>
      </c>
      <c r="F66" s="46">
        <f>+costs!L66</f>
        <v>9.1131599900815821E-4</v>
      </c>
      <c r="G66" s="43"/>
      <c r="H66" s="48">
        <f t="shared" si="2"/>
        <v>2.5532278900688649E-3</v>
      </c>
      <c r="I66" s="43"/>
      <c r="J66" s="16">
        <f t="shared" si="3"/>
        <v>114071.10452042002</v>
      </c>
      <c r="K66" s="43"/>
      <c r="L66" s="47">
        <f>+J66/payroll!F66</f>
        <v>1.4615952190681584E-3</v>
      </c>
      <c r="M66" s="43"/>
      <c r="N66" s="43"/>
      <c r="O66" s="16">
        <v>135208.57529312975</v>
      </c>
      <c r="P66" s="16">
        <f t="shared" si="0"/>
        <v>-21137.470772709727</v>
      </c>
      <c r="Q66" s="43"/>
      <c r="R66" s="48">
        <v>2.5532278900688649E-3</v>
      </c>
      <c r="S66" s="46">
        <f t="shared" si="1"/>
        <v>0</v>
      </c>
      <c r="W66" s="16"/>
      <c r="Y66" s="16"/>
    </row>
    <row r="67" spans="1:25" x14ac:dyDescent="0.2">
      <c r="A67" s="43" t="s">
        <v>101</v>
      </c>
      <c r="B67" s="43" t="s">
        <v>529</v>
      </c>
      <c r="C67" s="46">
        <f>+payroll!G67</f>
        <v>5.0530656581026026E-3</v>
      </c>
      <c r="D67" s="46">
        <f>+IFR!T67</f>
        <v>4.2151070543688905E-3</v>
      </c>
      <c r="E67" s="46">
        <f>+claims!R67</f>
        <v>4.7857870520671275E-4</v>
      </c>
      <c r="F67" s="46">
        <f>+costs!L67</f>
        <v>1.6093262815272054E-4</v>
      </c>
      <c r="G67" s="43"/>
      <c r="H67" s="48">
        <f t="shared" si="2"/>
        <v>1.3268679717315759E-3</v>
      </c>
      <c r="I67" s="43"/>
      <c r="J67" s="16">
        <f t="shared" si="3"/>
        <v>59280.762080390698</v>
      </c>
      <c r="K67" s="43"/>
      <c r="L67" s="47">
        <f>+J67/payroll!F67</f>
        <v>1.1637445355275316E-3</v>
      </c>
      <c r="M67" s="43"/>
      <c r="N67" s="43"/>
      <c r="O67" s="16">
        <v>70265.536718335119</v>
      </c>
      <c r="P67" s="16">
        <f t="shared" si="0"/>
        <v>-10984.774637944422</v>
      </c>
      <c r="Q67" s="43"/>
      <c r="R67" s="48">
        <v>1.3268679717315759E-3</v>
      </c>
      <c r="S67" s="46">
        <f t="shared" si="1"/>
        <v>0</v>
      </c>
      <c r="W67" s="16"/>
      <c r="Y67" s="16"/>
    </row>
    <row r="68" spans="1:25" x14ac:dyDescent="0.2">
      <c r="A68" s="43" t="s">
        <v>102</v>
      </c>
      <c r="B68" s="43" t="s">
        <v>103</v>
      </c>
      <c r="C68" s="46">
        <f>+payroll!G68</f>
        <v>1.4874038995301992E-4</v>
      </c>
      <c r="D68" s="46">
        <f>+IFR!T68</f>
        <v>1.4985014093277444E-4</v>
      </c>
      <c r="E68" s="46">
        <f>+claims!R68</f>
        <v>0</v>
      </c>
      <c r="F68" s="46">
        <f>+costs!L68</f>
        <v>0</v>
      </c>
      <c r="G68" s="43"/>
      <c r="H68" s="48">
        <f t="shared" si="2"/>
        <v>3.7323816360724295E-5</v>
      </c>
      <c r="I68" s="43"/>
      <c r="J68" s="16">
        <f t="shared" si="3"/>
        <v>1667.5240677675311</v>
      </c>
      <c r="K68" s="43"/>
      <c r="L68" s="47">
        <f>+J68/payroll!F68</f>
        <v>1.1120953202150654E-3</v>
      </c>
      <c r="M68" s="43"/>
      <c r="N68" s="43"/>
      <c r="O68" s="16">
        <v>1976.5176677980851</v>
      </c>
      <c r="P68" s="16">
        <f t="shared" si="0"/>
        <v>-308.99360003055403</v>
      </c>
      <c r="Q68" s="43"/>
      <c r="R68" s="48">
        <v>3.7323816360724295E-5</v>
      </c>
      <c r="S68" s="46">
        <f t="shared" si="1"/>
        <v>0</v>
      </c>
      <c r="W68" s="16"/>
      <c r="Y68" s="16"/>
    </row>
    <row r="69" spans="1:25" x14ac:dyDescent="0.2">
      <c r="A69" s="43" t="s">
        <v>104</v>
      </c>
      <c r="B69" s="43" t="s">
        <v>105</v>
      </c>
      <c r="C69" s="46">
        <f>+payroll!G69</f>
        <v>2.6537593204259977E-4</v>
      </c>
      <c r="D69" s="46">
        <f>+IFR!T69</f>
        <v>1.9874390992513614E-4</v>
      </c>
      <c r="E69" s="46">
        <f>+claims!R69</f>
        <v>0</v>
      </c>
      <c r="F69" s="46">
        <f>+costs!L69</f>
        <v>0</v>
      </c>
      <c r="G69" s="43"/>
      <c r="H69" s="48">
        <f t="shared" si="2"/>
        <v>5.8014980245966988E-5</v>
      </c>
      <c r="I69" s="43"/>
      <c r="J69" s="16">
        <f t="shared" si="3"/>
        <v>2591.9475896095232</v>
      </c>
      <c r="K69" s="43"/>
      <c r="L69" s="47">
        <f>+J69/payroll!F69</f>
        <v>9.6886552156651747E-4</v>
      </c>
      <c r="M69" s="43"/>
      <c r="N69" s="43"/>
      <c r="O69" s="16">
        <v>3072.2376389616725</v>
      </c>
      <c r="P69" s="16">
        <f t="shared" ref="P69:P132" si="4">+J69-O69</f>
        <v>-480.29004935214925</v>
      </c>
      <c r="Q69" s="43"/>
      <c r="R69" s="48">
        <v>5.8014980245966988E-5</v>
      </c>
      <c r="S69" s="46">
        <f t="shared" ref="S69:S132" si="5">+H69-R69</f>
        <v>0</v>
      </c>
      <c r="W69" s="16"/>
      <c r="Y69" s="16"/>
    </row>
    <row r="70" spans="1:25" x14ac:dyDescent="0.2">
      <c r="A70" s="43" t="s">
        <v>106</v>
      </c>
      <c r="B70" s="43" t="s">
        <v>107</v>
      </c>
      <c r="C70" s="46">
        <f>+payroll!G70</f>
        <v>3.6704887227923858E-3</v>
      </c>
      <c r="D70" s="46">
        <f>+IFR!T70</f>
        <v>3.1930688407307462E-3</v>
      </c>
      <c r="E70" s="46">
        <f>+claims!R70</f>
        <v>1.8611394091372162E-3</v>
      </c>
      <c r="F70" s="46">
        <f>+costs!L70</f>
        <v>2.0012765272352166E-3</v>
      </c>
      <c r="G70" s="43"/>
      <c r="H70" s="48">
        <f t="shared" ref="H70:H133" si="6">(C70*$C$3)+(D70*$D$3)+(E70*$E$3)+(F70*$F$3)</f>
        <v>2.3378815231521041E-3</v>
      </c>
      <c r="I70" s="43"/>
      <c r="J70" s="16">
        <f t="shared" ref="J70:J133" si="7">(+H70*$J$271)</f>
        <v>104450.02916549274</v>
      </c>
      <c r="K70" s="43"/>
      <c r="L70" s="47">
        <f>+J70/payroll!F70</f>
        <v>2.8228219742773525E-3</v>
      </c>
      <c r="M70" s="43"/>
      <c r="N70" s="43"/>
      <c r="O70" s="16">
        <v>123804.70665350686</v>
      </c>
      <c r="P70" s="16">
        <f t="shared" si="4"/>
        <v>-19354.677488014117</v>
      </c>
      <c r="Q70" s="43"/>
      <c r="R70" s="48">
        <v>2.3378815231521041E-3</v>
      </c>
      <c r="S70" s="46">
        <f t="shared" si="5"/>
        <v>0</v>
      </c>
      <c r="W70" s="16"/>
      <c r="Y70" s="16"/>
    </row>
    <row r="71" spans="1:25" x14ac:dyDescent="0.2">
      <c r="A71" s="43" t="s">
        <v>108</v>
      </c>
      <c r="B71" s="43" t="s">
        <v>109</v>
      </c>
      <c r="C71" s="46">
        <f>+payroll!G71</f>
        <v>1.581299346641234E-4</v>
      </c>
      <c r="D71" s="46">
        <f>+IFR!T71</f>
        <v>1.0577657007019371E-4</v>
      </c>
      <c r="E71" s="46">
        <f>+claims!R71</f>
        <v>0</v>
      </c>
      <c r="F71" s="46">
        <f>+costs!L71</f>
        <v>0</v>
      </c>
      <c r="G71" s="43"/>
      <c r="H71" s="48">
        <f t="shared" si="6"/>
        <v>3.298831309178964E-5</v>
      </c>
      <c r="I71" s="43"/>
      <c r="J71" s="16">
        <f t="shared" si="7"/>
        <v>1473.8258677506383</v>
      </c>
      <c r="K71" s="43"/>
      <c r="L71" s="47">
        <f>+J71/payroll!F71</f>
        <v>9.2455106093334443E-4</v>
      </c>
      <c r="M71" s="43"/>
      <c r="N71" s="43"/>
      <c r="O71" s="16">
        <v>1746.9270298250874</v>
      </c>
      <c r="P71" s="16">
        <f t="shared" si="4"/>
        <v>-273.10116207444912</v>
      </c>
      <c r="Q71" s="43"/>
      <c r="R71" s="48">
        <v>3.298831309178964E-5</v>
      </c>
      <c r="S71" s="46">
        <f t="shared" si="5"/>
        <v>0</v>
      </c>
      <c r="W71" s="16"/>
      <c r="Y71" s="16"/>
    </row>
    <row r="72" spans="1:25" x14ac:dyDescent="0.2">
      <c r="A72" s="43" t="s">
        <v>110</v>
      </c>
      <c r="B72" s="43" t="s">
        <v>568</v>
      </c>
      <c r="C72" s="46">
        <f>+payroll!G72</f>
        <v>2.3948839672371339E-4</v>
      </c>
      <c r="D72" s="46">
        <f>+IFR!T72</f>
        <v>1.8624709995903728E-4</v>
      </c>
      <c r="E72" s="46">
        <f>+claims!R72</f>
        <v>0</v>
      </c>
      <c r="F72" s="46">
        <f>+costs!L72</f>
        <v>0</v>
      </c>
      <c r="G72" s="43"/>
      <c r="H72" s="48">
        <f t="shared" si="6"/>
        <v>5.3216937085343838E-5</v>
      </c>
      <c r="I72" s="43"/>
      <c r="J72" s="16">
        <f t="shared" si="7"/>
        <v>2377.5843966498192</v>
      </c>
      <c r="K72" s="43"/>
      <c r="L72" s="47">
        <f>+J72/payroll!F72</f>
        <v>9.8480508732338252E-4</v>
      </c>
      <c r="M72" s="43"/>
      <c r="N72" s="43"/>
      <c r="O72" s="16">
        <v>2818.1527676244318</v>
      </c>
      <c r="P72" s="16">
        <f t="shared" si="4"/>
        <v>-440.56837097461266</v>
      </c>
      <c r="Q72" s="43"/>
      <c r="R72" s="48">
        <v>5.3216937085343838E-5</v>
      </c>
      <c r="S72" s="46">
        <f t="shared" si="5"/>
        <v>0</v>
      </c>
      <c r="W72" s="16"/>
      <c r="Y72" s="16"/>
    </row>
    <row r="73" spans="1:25" x14ac:dyDescent="0.2">
      <c r="A73" s="43" t="s">
        <v>111</v>
      </c>
      <c r="B73" s="43" t="s">
        <v>112</v>
      </c>
      <c r="C73" s="46">
        <f>+payroll!G73</f>
        <v>4.9804114585038511E-4</v>
      </c>
      <c r="D73" s="46">
        <f>+IFR!T73</f>
        <v>4.3129615395498609E-4</v>
      </c>
      <c r="E73" s="46">
        <f>+claims!R73</f>
        <v>0</v>
      </c>
      <c r="F73" s="46">
        <f>+costs!L73</f>
        <v>4.2175365044007568E-6</v>
      </c>
      <c r="G73" s="43"/>
      <c r="H73" s="48">
        <f t="shared" si="6"/>
        <v>1.1869768437831185E-4</v>
      </c>
      <c r="I73" s="43"/>
      <c r="J73" s="16">
        <f t="shared" si="7"/>
        <v>5303.0816456752091</v>
      </c>
      <c r="K73" s="43"/>
      <c r="L73" s="47">
        <f>+J73/payroll!F73</f>
        <v>1.0562382918312871E-3</v>
      </c>
      <c r="M73" s="43"/>
      <c r="N73" s="43"/>
      <c r="O73" s="16">
        <v>6285.7470959837665</v>
      </c>
      <c r="P73" s="16">
        <f t="shared" si="4"/>
        <v>-982.66545030855741</v>
      </c>
      <c r="Q73" s="43"/>
      <c r="R73" s="48">
        <v>1.1869768437831185E-4</v>
      </c>
      <c r="S73" s="46">
        <f t="shared" si="5"/>
        <v>0</v>
      </c>
      <c r="W73" s="16"/>
      <c r="Y73" s="16"/>
    </row>
    <row r="74" spans="1:25" x14ac:dyDescent="0.2">
      <c r="A74" s="43" t="s">
        <v>113</v>
      </c>
      <c r="B74" s="43" t="s">
        <v>114</v>
      </c>
      <c r="C74" s="46">
        <f>+payroll!G74</f>
        <v>2.4302181234391095E-4</v>
      </c>
      <c r="D74" s="46">
        <f>+IFR!T74</f>
        <v>1.5310823781679303E-4</v>
      </c>
      <c r="E74" s="46">
        <f>+claims!R74</f>
        <v>0</v>
      </c>
      <c r="F74" s="46">
        <f>+costs!L74</f>
        <v>0</v>
      </c>
      <c r="G74" s="43"/>
      <c r="H74" s="48">
        <f t="shared" si="6"/>
        <v>4.9516256270088E-5</v>
      </c>
      <c r="I74" s="43"/>
      <c r="J74" s="16">
        <f t="shared" si="7"/>
        <v>2212.2482941750905</v>
      </c>
      <c r="K74" s="43"/>
      <c r="L74" s="47">
        <f>+J74/payroll!F74</f>
        <v>9.0299933738842908E-4</v>
      </c>
      <c r="M74" s="43"/>
      <c r="N74" s="43"/>
      <c r="O74" s="16">
        <v>2622.179747514635</v>
      </c>
      <c r="P74" s="16">
        <f t="shared" si="4"/>
        <v>-409.93145333954453</v>
      </c>
      <c r="Q74" s="43"/>
      <c r="R74" s="48">
        <v>4.9516256270088E-5</v>
      </c>
      <c r="S74" s="46">
        <f t="shared" si="5"/>
        <v>0</v>
      </c>
      <c r="W74" s="16"/>
      <c r="Y74" s="16"/>
    </row>
    <row r="75" spans="1:25" x14ac:dyDescent="0.2">
      <c r="A75" s="43" t="s">
        <v>115</v>
      </c>
      <c r="B75" s="43" t="s">
        <v>116</v>
      </c>
      <c r="C75" s="46">
        <f>+payroll!G75</f>
        <v>1.3603867718253978E-3</v>
      </c>
      <c r="D75" s="46">
        <f>+IFR!T75</f>
        <v>9.6798951053476631E-4</v>
      </c>
      <c r="E75" s="46">
        <f>+claims!R75</f>
        <v>1.0635082337926951E-4</v>
      </c>
      <c r="F75" s="46">
        <f>+costs!L75</f>
        <v>1.4084026344979395E-4</v>
      </c>
      <c r="G75" s="43"/>
      <c r="H75" s="48">
        <f t="shared" si="6"/>
        <v>3.915038168717873E-4</v>
      </c>
      <c r="I75" s="43"/>
      <c r="J75" s="16">
        <f t="shared" si="7"/>
        <v>17491.299146556201</v>
      </c>
      <c r="K75" s="43"/>
      <c r="L75" s="47">
        <f>+J75/payroll!F75</f>
        <v>1.2754354540922704E-3</v>
      </c>
      <c r="M75" s="43"/>
      <c r="N75" s="43"/>
      <c r="O75" s="16">
        <v>20732.451461521905</v>
      </c>
      <c r="P75" s="16">
        <f t="shared" si="4"/>
        <v>-3241.1523149657041</v>
      </c>
      <c r="Q75" s="43"/>
      <c r="R75" s="48">
        <v>3.915038168717873E-4</v>
      </c>
      <c r="S75" s="46">
        <f t="shared" si="5"/>
        <v>0</v>
      </c>
      <c r="W75" s="16"/>
      <c r="Y75" s="16"/>
    </row>
    <row r="76" spans="1:25" x14ac:dyDescent="0.2">
      <c r="A76" s="43" t="s">
        <v>117</v>
      </c>
      <c r="B76" s="43" t="s">
        <v>118</v>
      </c>
      <c r="C76" s="46">
        <f>+payroll!G76</f>
        <v>1.0502306788768285E-4</v>
      </c>
      <c r="D76" s="46">
        <f>+IFR!T76</f>
        <v>6.549667366160729E-5</v>
      </c>
      <c r="E76" s="46">
        <f>+claims!R76</f>
        <v>0</v>
      </c>
      <c r="F76" s="46">
        <f>+costs!L76</f>
        <v>0</v>
      </c>
      <c r="G76" s="43"/>
      <c r="H76" s="48">
        <f t="shared" si="6"/>
        <v>2.1314967693661266E-5</v>
      </c>
      <c r="I76" s="43"/>
      <c r="J76" s="16">
        <f t="shared" si="7"/>
        <v>952.29333703049542</v>
      </c>
      <c r="K76" s="43"/>
      <c r="L76" s="47">
        <f>+J76/payroll!F76</f>
        <v>8.9946623113864904E-4</v>
      </c>
      <c r="M76" s="43"/>
      <c r="N76" s="43"/>
      <c r="O76" s="16">
        <v>1128.7540863425613</v>
      </c>
      <c r="P76" s="16">
        <f t="shared" si="4"/>
        <v>-176.4607493120659</v>
      </c>
      <c r="Q76" s="43"/>
      <c r="R76" s="48">
        <v>2.1314967693661266E-5</v>
      </c>
      <c r="S76" s="46">
        <f t="shared" si="5"/>
        <v>0</v>
      </c>
      <c r="W76" s="16"/>
      <c r="Y76" s="16"/>
    </row>
    <row r="77" spans="1:25" x14ac:dyDescent="0.2">
      <c r="A77" s="43" t="s">
        <v>119</v>
      </c>
      <c r="B77" s="43" t="s">
        <v>120</v>
      </c>
      <c r="C77" s="46">
        <f>+payroll!G77</f>
        <v>2.1192412417443465E-4</v>
      </c>
      <c r="D77" s="46">
        <f>+IFR!T77</f>
        <v>1.7598186320117039E-4</v>
      </c>
      <c r="E77" s="46">
        <f>+claims!R77</f>
        <v>1.0635082337926951E-4</v>
      </c>
      <c r="F77" s="46">
        <f>+costs!L77</f>
        <v>1.3833290593748718E-4</v>
      </c>
      <c r="G77" s="43"/>
      <c r="H77" s="48">
        <f t="shared" si="6"/>
        <v>1.4744061549133337E-4</v>
      </c>
      <c r="I77" s="43"/>
      <c r="J77" s="16">
        <f t="shared" si="7"/>
        <v>6587.2356814233763</v>
      </c>
      <c r="K77" s="43"/>
      <c r="L77" s="47">
        <f>+J77/payroll!F77</f>
        <v>3.0833414634128466E-3</v>
      </c>
      <c r="M77" s="43"/>
      <c r="N77" s="43"/>
      <c r="O77" s="16">
        <v>7807.8559452002737</v>
      </c>
      <c r="P77" s="16">
        <f t="shared" si="4"/>
        <v>-1220.6202637768974</v>
      </c>
      <c r="Q77" s="43"/>
      <c r="R77" s="48">
        <v>1.4744061549133337E-4</v>
      </c>
      <c r="S77" s="46">
        <f t="shared" si="5"/>
        <v>0</v>
      </c>
      <c r="W77" s="16"/>
      <c r="Y77" s="16"/>
    </row>
    <row r="78" spans="1:25" x14ac:dyDescent="0.2">
      <c r="A78" s="43" t="s">
        <v>121</v>
      </c>
      <c r="B78" s="43" t="s">
        <v>494</v>
      </c>
      <c r="C78" s="46">
        <f>+payroll!G78</f>
        <v>1.5657138230368075E-4</v>
      </c>
      <c r="D78" s="46">
        <f>+IFR!T78</f>
        <v>1.1140013455493819E-4</v>
      </c>
      <c r="E78" s="46">
        <f>+claims!R78</f>
        <v>0</v>
      </c>
      <c r="F78" s="46">
        <f>+costs!L78</f>
        <v>4.005148120875484E-6</v>
      </c>
      <c r="G78" s="43"/>
      <c r="H78" s="48">
        <f t="shared" si="6"/>
        <v>3.5899528479852656E-5</v>
      </c>
      <c r="I78" s="43"/>
      <c r="J78" s="16">
        <f t="shared" si="7"/>
        <v>1603.8908557232687</v>
      </c>
      <c r="K78" s="43"/>
      <c r="L78" s="47">
        <f>+J78/payroll!F78</f>
        <v>1.0161580069621668E-3</v>
      </c>
      <c r="M78" s="43"/>
      <c r="N78" s="43"/>
      <c r="O78" s="16">
        <v>1901.093168508783</v>
      </c>
      <c r="P78" s="16">
        <f t="shared" si="4"/>
        <v>-297.20231278551432</v>
      </c>
      <c r="Q78" s="43"/>
      <c r="R78" s="48">
        <v>3.5899528479852656E-5</v>
      </c>
      <c r="S78" s="46">
        <f t="shared" si="5"/>
        <v>0</v>
      </c>
      <c r="W78" s="16"/>
      <c r="Y78" s="16"/>
    </row>
    <row r="79" spans="1:25" x14ac:dyDescent="0.2">
      <c r="A79" s="43" t="s">
        <v>122</v>
      </c>
      <c r="B79" s="43" t="s">
        <v>123</v>
      </c>
      <c r="C79" s="46">
        <f>+payroll!G79</f>
        <v>6.9655611231338166E-4</v>
      </c>
      <c r="D79" s="46">
        <f>+IFR!T79</f>
        <v>6.097550634172939E-4</v>
      </c>
      <c r="E79" s="46">
        <f>+claims!R79</f>
        <v>2.6587705844817374E-4</v>
      </c>
      <c r="F79" s="46">
        <f>+costs!L79</f>
        <v>4.6820759198628771E-5</v>
      </c>
      <c r="G79" s="43"/>
      <c r="H79" s="48">
        <f t="shared" si="6"/>
        <v>2.3126291125273777E-4</v>
      </c>
      <c r="I79" s="43"/>
      <c r="J79" s="16">
        <f t="shared" si="7"/>
        <v>10332.182185467254</v>
      </c>
      <c r="K79" s="43"/>
      <c r="L79" s="47">
        <f>+J79/payroll!F79</f>
        <v>1.4714136002959373E-3</v>
      </c>
      <c r="M79" s="43"/>
      <c r="N79" s="43"/>
      <c r="O79" s="16">
        <v>12246.744158736572</v>
      </c>
      <c r="P79" s="16">
        <f t="shared" si="4"/>
        <v>-1914.5619732693176</v>
      </c>
      <c r="Q79" s="43"/>
      <c r="R79" s="48">
        <v>2.3126291125273777E-4</v>
      </c>
      <c r="S79" s="46">
        <f t="shared" si="5"/>
        <v>0</v>
      </c>
      <c r="W79" s="16"/>
      <c r="Y79" s="16"/>
    </row>
    <row r="80" spans="1:25" x14ac:dyDescent="0.2">
      <c r="A80" s="43" t="s">
        <v>477</v>
      </c>
      <c r="B80" s="43" t="s">
        <v>530</v>
      </c>
      <c r="C80" s="46">
        <f>+payroll!G80</f>
        <v>3.3128313901433382E-5</v>
      </c>
      <c r="D80" s="46">
        <f>+IFR!T80</f>
        <v>2.6243300928807551E-5</v>
      </c>
      <c r="E80" s="46">
        <f>+claims!R80</f>
        <v>0</v>
      </c>
      <c r="F80" s="46">
        <f>+costs!L80</f>
        <v>9.4352047078316701E-8</v>
      </c>
      <c r="G80" s="43"/>
      <c r="H80" s="48">
        <f t="shared" si="6"/>
        <v>7.4780630820271061E-6</v>
      </c>
      <c r="I80" s="43"/>
      <c r="J80" s="16">
        <f t="shared" si="7"/>
        <v>334.099011983298</v>
      </c>
      <c r="K80" s="43"/>
      <c r="L80" s="47">
        <f>+J80/payroll!F80</f>
        <v>1.0004022890205235E-3</v>
      </c>
      <c r="M80" s="43"/>
      <c r="N80" s="43"/>
      <c r="O80" s="16">
        <v>396.00783745385326</v>
      </c>
      <c r="P80" s="16">
        <f t="shared" si="4"/>
        <v>-61.908825470555257</v>
      </c>
      <c r="Q80" s="43"/>
      <c r="R80" s="48">
        <v>7.4780630820271061E-6</v>
      </c>
      <c r="S80" s="46">
        <f t="shared" si="5"/>
        <v>0</v>
      </c>
      <c r="W80" s="16"/>
      <c r="Y80" s="16"/>
    </row>
    <row r="81" spans="1:25" x14ac:dyDescent="0.2">
      <c r="A81" s="43" t="s">
        <v>124</v>
      </c>
      <c r="B81" s="43" t="s">
        <v>488</v>
      </c>
      <c r="C81" s="46">
        <f>+payroll!G81</f>
        <v>9.9996028717005102E-4</v>
      </c>
      <c r="D81" s="46">
        <f>+IFR!T81</f>
        <v>1.0062833067880262E-3</v>
      </c>
      <c r="E81" s="46">
        <f>+claims!R81</f>
        <v>5.3175411689634753E-5</v>
      </c>
      <c r="F81" s="46">
        <f>+costs!L81</f>
        <v>1.8665241852067529E-5</v>
      </c>
      <c r="G81" s="43"/>
      <c r="H81" s="48">
        <f t="shared" si="6"/>
        <v>2.6995590610944534E-4</v>
      </c>
      <c r="I81" s="43"/>
      <c r="J81" s="16">
        <f t="shared" si="7"/>
        <v>12060.877331590116</v>
      </c>
      <c r="K81" s="43"/>
      <c r="L81" s="47">
        <f>+J81/payroll!F81</f>
        <v>1.1964511344530319E-3</v>
      </c>
      <c r="M81" s="43"/>
      <c r="N81" s="43"/>
      <c r="O81" s="16">
        <v>14295.767956709702</v>
      </c>
      <c r="P81" s="16">
        <f t="shared" si="4"/>
        <v>-2234.8906251195858</v>
      </c>
      <c r="Q81" s="43"/>
      <c r="R81" s="48">
        <v>2.6995590610944534E-4</v>
      </c>
      <c r="S81" s="46">
        <f t="shared" si="5"/>
        <v>0</v>
      </c>
      <c r="W81" s="16"/>
      <c r="Y81" s="16"/>
    </row>
    <row r="82" spans="1:25" x14ac:dyDescent="0.2">
      <c r="A82" s="43" t="s">
        <v>125</v>
      </c>
      <c r="B82" s="43" t="s">
        <v>126</v>
      </c>
      <c r="C82" s="46">
        <f>+payroll!G82</f>
        <v>2.7861581012973013E-4</v>
      </c>
      <c r="D82" s="46">
        <f>+IFR!T82</f>
        <v>2.8702494604279145E-4</v>
      </c>
      <c r="E82" s="46">
        <f>+claims!R82</f>
        <v>0</v>
      </c>
      <c r="F82" s="46">
        <f>+costs!L82</f>
        <v>2.6490781381223301E-6</v>
      </c>
      <c r="G82" s="43"/>
      <c r="H82" s="48">
        <f t="shared" si="6"/>
        <v>7.2294541404438597E-5</v>
      </c>
      <c r="I82" s="43"/>
      <c r="J82" s="16">
        <f t="shared" si="7"/>
        <v>3229.9185751801888</v>
      </c>
      <c r="K82" s="43"/>
      <c r="L82" s="47">
        <f>+J82/payroll!F82</f>
        <v>1.1499650336295093E-3</v>
      </c>
      <c r="M82" s="43"/>
      <c r="N82" s="43"/>
      <c r="O82" s="16">
        <v>3828.425180057342</v>
      </c>
      <c r="P82" s="16">
        <f t="shared" si="4"/>
        <v>-598.50660487715322</v>
      </c>
      <c r="Q82" s="43"/>
      <c r="R82" s="48">
        <v>7.2294541404438597E-5</v>
      </c>
      <c r="S82" s="46">
        <f t="shared" si="5"/>
        <v>0</v>
      </c>
      <c r="W82" s="16"/>
      <c r="Y82" s="16"/>
    </row>
    <row r="83" spans="1:25" x14ac:dyDescent="0.2">
      <c r="A83" s="43" t="s">
        <v>127</v>
      </c>
      <c r="B83" s="43" t="s">
        <v>531</v>
      </c>
      <c r="C83" s="46">
        <f>+payroll!G83</f>
        <v>6.899591107722428E-4</v>
      </c>
      <c r="D83" s="46">
        <f>+IFR!T83</f>
        <v>5.9627636123957294E-4</v>
      </c>
      <c r="E83" s="46">
        <f>+claims!R83</f>
        <v>5.3175411689634753E-5</v>
      </c>
      <c r="F83" s="46">
        <f>+costs!L83</f>
        <v>9.8733640611514835E-6</v>
      </c>
      <c r="G83" s="43"/>
      <c r="H83" s="48">
        <f t="shared" si="6"/>
        <v>1.7467976419161308E-4</v>
      </c>
      <c r="I83" s="43"/>
      <c r="J83" s="16">
        <f t="shared" si="7"/>
        <v>7804.2049110494336</v>
      </c>
      <c r="K83" s="43"/>
      <c r="L83" s="47">
        <f>+J83/payroll!F83</f>
        <v>1.1220291196650976E-3</v>
      </c>
      <c r="M83" s="43"/>
      <c r="N83" s="43"/>
      <c r="O83" s="16">
        <v>9250.3305877059174</v>
      </c>
      <c r="P83" s="16">
        <f t="shared" si="4"/>
        <v>-1446.1256766564838</v>
      </c>
      <c r="Q83" s="43"/>
      <c r="R83" s="48">
        <v>1.7467976419161308E-4</v>
      </c>
      <c r="S83" s="46">
        <f t="shared" si="5"/>
        <v>0</v>
      </c>
      <c r="W83" s="16"/>
      <c r="Y83" s="16"/>
    </row>
    <row r="84" spans="1:25" x14ac:dyDescent="0.2">
      <c r="A84" s="43" t="s">
        <v>128</v>
      </c>
      <c r="B84" s="43" t="s">
        <v>129</v>
      </c>
      <c r="C84" s="46">
        <f>+payroll!G84</f>
        <v>6.0632291829986369E-5</v>
      </c>
      <c r="D84" s="46">
        <f>+IFR!T84</f>
        <v>5.1727866966816251E-5</v>
      </c>
      <c r="E84" s="46">
        <f>+claims!R84</f>
        <v>5.3175411689634753E-5</v>
      </c>
      <c r="F84" s="46">
        <f>+costs!L84</f>
        <v>1.3891605935499062E-5</v>
      </c>
      <c r="G84" s="43"/>
      <c r="H84" s="48">
        <f t="shared" si="6"/>
        <v>3.0356295164344977E-5</v>
      </c>
      <c r="I84" s="43"/>
      <c r="J84" s="16">
        <f t="shared" si="7"/>
        <v>1356.2346440024669</v>
      </c>
      <c r="K84" s="43"/>
      <c r="L84" s="47">
        <f>+J84/payroll!F84</f>
        <v>2.2188588070165306E-3</v>
      </c>
      <c r="M84" s="43"/>
      <c r="N84" s="43"/>
      <c r="O84" s="16">
        <v>1607.5460542764572</v>
      </c>
      <c r="P84" s="16">
        <f t="shared" si="4"/>
        <v>-251.3114102739903</v>
      </c>
      <c r="Q84" s="43"/>
      <c r="R84" s="48">
        <v>3.0356295164344977E-5</v>
      </c>
      <c r="S84" s="46">
        <f t="shared" si="5"/>
        <v>0</v>
      </c>
      <c r="W84" s="16"/>
      <c r="Y84" s="16"/>
    </row>
    <row r="85" spans="1:25" x14ac:dyDescent="0.2">
      <c r="A85" s="43" t="s">
        <v>570</v>
      </c>
      <c r="B85" s="43" t="s">
        <v>571</v>
      </c>
      <c r="C85" s="46">
        <f>+payroll!G85</f>
        <v>7.7894432636357915E-5</v>
      </c>
      <c r="D85" s="46">
        <f>+IFR!T85</f>
        <v>7.2436866339208606E-5</v>
      </c>
      <c r="E85" s="46">
        <f>+claims!R85</f>
        <v>0</v>
      </c>
      <c r="F85" s="46">
        <f>+costs!L85</f>
        <v>0</v>
      </c>
      <c r="G85" s="43"/>
      <c r="H85" s="48">
        <f>(C85*$C$3)+(D85*$D$3)+(E85*$E$3)+(F85*$F$3)</f>
        <v>1.8791412371945815E-5</v>
      </c>
      <c r="I85" s="43"/>
      <c r="J85" s="16">
        <f t="shared" si="7"/>
        <v>839.54792014618386</v>
      </c>
      <c r="K85" s="43"/>
      <c r="L85" s="47">
        <f>+J85/payroll!F85</f>
        <v>1.0691481522850882E-3</v>
      </c>
      <c r="M85" s="43"/>
      <c r="N85" s="43"/>
      <c r="O85" s="16">
        <v>995.1168497097832</v>
      </c>
      <c r="P85" s="16">
        <f>+J85-O85</f>
        <v>-155.56892956359934</v>
      </c>
      <c r="Q85" s="43"/>
      <c r="R85" s="48">
        <v>1.8791412371945815E-5</v>
      </c>
      <c r="S85" s="46">
        <f>+H85-R85</f>
        <v>0</v>
      </c>
      <c r="W85" s="16"/>
      <c r="Y85" s="16"/>
    </row>
    <row r="86" spans="1:25" x14ac:dyDescent="0.2">
      <c r="A86" s="43" t="s">
        <v>130</v>
      </c>
      <c r="B86" s="43" t="s">
        <v>131</v>
      </c>
      <c r="C86" s="46">
        <f>+payroll!G86</f>
        <v>5.1556888844877541E-5</v>
      </c>
      <c r="D86" s="46">
        <f>+IFR!T86</f>
        <v>5.3401546872990204E-5</v>
      </c>
      <c r="E86" s="46">
        <f>+claims!R86</f>
        <v>0</v>
      </c>
      <c r="F86" s="46">
        <f>+costs!L86</f>
        <v>0</v>
      </c>
      <c r="G86" s="43"/>
      <c r="H86" s="48">
        <f t="shared" si="6"/>
        <v>1.3119804464733468E-5</v>
      </c>
      <c r="I86" s="43"/>
      <c r="J86" s="16">
        <f t="shared" si="7"/>
        <v>586.15628953658313</v>
      </c>
      <c r="K86" s="43"/>
      <c r="L86" s="47">
        <f>+J86/payroll!F86</f>
        <v>1.127783003249743E-3</v>
      </c>
      <c r="M86" s="43"/>
      <c r="N86" s="43"/>
      <c r="O86" s="16">
        <v>694.77153868674429</v>
      </c>
      <c r="P86" s="16">
        <f t="shared" si="4"/>
        <v>-108.61524915016116</v>
      </c>
      <c r="Q86" s="43"/>
      <c r="R86" s="48">
        <v>1.3119804464733468E-5</v>
      </c>
      <c r="S86" s="46">
        <f t="shared" si="5"/>
        <v>0</v>
      </c>
      <c r="W86" s="16"/>
      <c r="Y86" s="16"/>
    </row>
    <row r="87" spans="1:25" x14ac:dyDescent="0.2">
      <c r="A87" s="43" t="s">
        <v>132</v>
      </c>
      <c r="B87" s="43" t="s">
        <v>133</v>
      </c>
      <c r="C87" s="46">
        <f>+payroll!G87</f>
        <v>3.5629518766464872E-5</v>
      </c>
      <c r="D87" s="46">
        <f>+IFR!T87</f>
        <v>3.6887905132073887E-5</v>
      </c>
      <c r="E87" s="46">
        <f>+claims!R87</f>
        <v>0</v>
      </c>
      <c r="F87" s="46">
        <f>+costs!L87</f>
        <v>0</v>
      </c>
      <c r="G87" s="43"/>
      <c r="H87" s="48">
        <f t="shared" si="6"/>
        <v>9.0646779873173448E-6</v>
      </c>
      <c r="I87" s="43"/>
      <c r="J87" s="16">
        <f t="shared" si="7"/>
        <v>404.98454296116051</v>
      </c>
      <c r="K87" s="43"/>
      <c r="L87" s="47">
        <f>+J87/payroll!F87</f>
        <v>1.1275279318663913E-3</v>
      </c>
      <c r="M87" s="43"/>
      <c r="N87" s="43"/>
      <c r="O87" s="16">
        <v>480.02851642166411</v>
      </c>
      <c r="P87" s="16">
        <f t="shared" si="4"/>
        <v>-75.043973460503594</v>
      </c>
      <c r="Q87" s="43"/>
      <c r="R87" s="48">
        <v>9.0646779873173448E-6</v>
      </c>
      <c r="S87" s="46">
        <f t="shared" si="5"/>
        <v>0</v>
      </c>
      <c r="W87" s="16"/>
      <c r="Y87" s="16"/>
    </row>
    <row r="88" spans="1:25" x14ac:dyDescent="0.2">
      <c r="A88" s="43" t="s">
        <v>134</v>
      </c>
      <c r="B88" s="43" t="s">
        <v>135</v>
      </c>
      <c r="C88" s="46">
        <f>+payroll!G88</f>
        <v>5.4350123302647978E-4</v>
      </c>
      <c r="D88" s="46">
        <f>+IFR!T88</f>
        <v>5.0558522605702717E-4</v>
      </c>
      <c r="E88" s="46">
        <f>+claims!R88</f>
        <v>0</v>
      </c>
      <c r="F88" s="46">
        <f>+costs!L88</f>
        <v>5.367476147567506E-6</v>
      </c>
      <c r="G88" s="43"/>
      <c r="H88" s="48">
        <f t="shared" si="6"/>
        <v>1.3435629307397888E-4</v>
      </c>
      <c r="I88" s="43"/>
      <c r="J88" s="16">
        <f t="shared" si="7"/>
        <v>6002.664630850737</v>
      </c>
      <c r="K88" s="43"/>
      <c r="L88" s="47">
        <f>+J88/payroll!F88</f>
        <v>1.0955756327542217E-3</v>
      </c>
      <c r="M88" s="43"/>
      <c r="N88" s="43"/>
      <c r="O88" s="16">
        <v>7114.9633915791619</v>
      </c>
      <c r="P88" s="16">
        <f t="shared" si="4"/>
        <v>-1112.2987607284249</v>
      </c>
      <c r="Q88" s="43"/>
      <c r="R88" s="48">
        <v>1.3435629307397888E-4</v>
      </c>
      <c r="S88" s="46">
        <f t="shared" si="5"/>
        <v>0</v>
      </c>
      <c r="W88" s="16"/>
      <c r="Y88" s="16"/>
    </row>
    <row r="89" spans="1:25" x14ac:dyDescent="0.2">
      <c r="A89" s="43" t="s">
        <v>136</v>
      </c>
      <c r="B89" s="43" t="s">
        <v>137</v>
      </c>
      <c r="C89" s="46">
        <f>+payroll!G89</f>
        <v>0.14902997145331648</v>
      </c>
      <c r="D89" s="46">
        <f>+IFR!T89</f>
        <v>0.19199291002412874</v>
      </c>
      <c r="E89" s="46">
        <f>+claims!R89</f>
        <v>0.33612457599605972</v>
      </c>
      <c r="F89" s="46">
        <f>+costs!L89</f>
        <v>0.26999970977413257</v>
      </c>
      <c r="G89" s="43"/>
      <c r="H89" s="48">
        <f t="shared" si="6"/>
        <v>0.25504637244856915</v>
      </c>
      <c r="I89" s="43"/>
      <c r="J89" s="16">
        <f t="shared" si="7"/>
        <v>11394760.930780059</v>
      </c>
      <c r="K89" s="43"/>
      <c r="L89" s="47">
        <f>+J89/payroll!F89</f>
        <v>7.5845604596071325E-3</v>
      </c>
      <c r="M89" s="43"/>
      <c r="N89" s="43"/>
      <c r="O89" s="16">
        <v>13506219.631464964</v>
      </c>
      <c r="P89" s="16">
        <f t="shared" si="4"/>
        <v>-2111458.7006849051</v>
      </c>
      <c r="Q89" s="43"/>
      <c r="R89" s="48">
        <v>0.25504637244856915</v>
      </c>
      <c r="S89" s="46">
        <f t="shared" si="5"/>
        <v>0</v>
      </c>
      <c r="W89" s="16"/>
      <c r="Y89" s="16"/>
    </row>
    <row r="90" spans="1:25" x14ac:dyDescent="0.2">
      <c r="A90" s="43" t="s">
        <v>138</v>
      </c>
      <c r="B90" s="43" t="s">
        <v>480</v>
      </c>
      <c r="C90" s="46">
        <f>+payroll!G90</f>
        <v>6.3047210358083486E-2</v>
      </c>
      <c r="D90" s="46">
        <f>+IFR!T90</f>
        <v>6.6179267274541279E-2</v>
      </c>
      <c r="E90" s="46">
        <f>+claims!R90</f>
        <v>3.6850560300916886E-2</v>
      </c>
      <c r="F90" s="46">
        <f>+costs!L90</f>
        <v>3.0198020230546529E-2</v>
      </c>
      <c r="G90" s="43"/>
      <c r="H90" s="48">
        <f t="shared" si="6"/>
        <v>3.9799705887543543E-2</v>
      </c>
      <c r="I90" s="43"/>
      <c r="J90" s="16">
        <f t="shared" si="7"/>
        <v>1778139.9098133401</v>
      </c>
      <c r="K90" s="43"/>
      <c r="L90" s="47">
        <f>+J90/payroll!F90</f>
        <v>2.797685374968373E-3</v>
      </c>
      <c r="M90" s="43"/>
      <c r="N90" s="43"/>
      <c r="O90" s="16">
        <v>2107630.7175992848</v>
      </c>
      <c r="P90" s="16">
        <f t="shared" si="4"/>
        <v>-329490.80778594478</v>
      </c>
      <c r="Q90" s="43"/>
      <c r="R90" s="48">
        <v>3.9799705887543543E-2</v>
      </c>
      <c r="S90" s="46">
        <f t="shared" si="5"/>
        <v>0</v>
      </c>
      <c r="W90" s="16"/>
      <c r="Y90" s="16"/>
    </row>
    <row r="91" spans="1:25" x14ac:dyDescent="0.2">
      <c r="A91" s="43" t="s">
        <v>139</v>
      </c>
      <c r="B91" s="43" t="s">
        <v>140</v>
      </c>
      <c r="C91" s="46">
        <f>+payroll!G91</f>
        <v>1.0278712142750056E-4</v>
      </c>
      <c r="D91" s="46">
        <f>+IFR!T91</f>
        <v>1.0515172957188875E-4</v>
      </c>
      <c r="E91" s="46">
        <f>+claims!R91</f>
        <v>0</v>
      </c>
      <c r="F91" s="46">
        <f>+costs!L91</f>
        <v>1.523111617121398E-7</v>
      </c>
      <c r="G91" s="43"/>
      <c r="H91" s="48">
        <f t="shared" si="6"/>
        <v>2.6083743071950946E-5</v>
      </c>
      <c r="I91" s="43"/>
      <c r="J91" s="16">
        <f t="shared" si="7"/>
        <v>1165.3489270650441</v>
      </c>
      <c r="K91" s="43"/>
      <c r="L91" s="47">
        <f>+J91/payroll!F91</f>
        <v>1.1246466526190011E-3</v>
      </c>
      <c r="M91" s="43"/>
      <c r="N91" s="43"/>
      <c r="O91" s="16">
        <v>1381.2890548424207</v>
      </c>
      <c r="P91" s="16">
        <f t="shared" si="4"/>
        <v>-215.94012777737657</v>
      </c>
      <c r="Q91" s="43"/>
      <c r="R91" s="48">
        <v>2.6083743071950946E-5</v>
      </c>
      <c r="S91" s="46">
        <f t="shared" si="5"/>
        <v>0</v>
      </c>
      <c r="W91" s="16"/>
      <c r="Y91" s="16"/>
    </row>
    <row r="92" spans="1:25" x14ac:dyDescent="0.2">
      <c r="A92" s="43" t="s">
        <v>479</v>
      </c>
      <c r="B92" s="43" t="s">
        <v>484</v>
      </c>
      <c r="C92" s="46">
        <f>+payroll!G92</f>
        <v>1.5801858459752967E-2</v>
      </c>
      <c r="D92" s="46">
        <f>+IFR!T92</f>
        <v>1.6326412748745658E-2</v>
      </c>
      <c r="E92" s="46">
        <f>+claims!R92</f>
        <v>6.3278739910665356E-3</v>
      </c>
      <c r="F92" s="46">
        <f>+costs!L92</f>
        <v>5.6602767371584668E-3</v>
      </c>
      <c r="G92" s="43"/>
      <c r="H92" s="48">
        <f t="shared" si="6"/>
        <v>8.3613810420173872E-3</v>
      </c>
      <c r="I92" s="43"/>
      <c r="J92" s="16">
        <f t="shared" si="7"/>
        <v>373563.19601901987</v>
      </c>
      <c r="K92" s="43"/>
      <c r="L92" s="47">
        <f>+J92/payroll!F92</f>
        <v>2.3450641796606275E-3</v>
      </c>
      <c r="M92" s="43"/>
      <c r="N92" s="43"/>
      <c r="O92" s="16">
        <v>442784.76769406709</v>
      </c>
      <c r="P92" s="16">
        <f t="shared" si="4"/>
        <v>-69221.57167504722</v>
      </c>
      <c r="Q92" s="43"/>
      <c r="R92" s="48">
        <v>8.3613810420173872E-3</v>
      </c>
      <c r="S92" s="46">
        <f t="shared" si="5"/>
        <v>0</v>
      </c>
      <c r="W92" s="16"/>
      <c r="Y92" s="16"/>
    </row>
    <row r="93" spans="1:25" x14ac:dyDescent="0.2">
      <c r="A93" s="43" t="s">
        <v>501</v>
      </c>
      <c r="B93" s="43" t="s">
        <v>542</v>
      </c>
      <c r="C93" s="46">
        <f>+payroll!G93</f>
        <v>3.6861469885957803E-4</v>
      </c>
      <c r="D93" s="46">
        <f>+IFR!T93</f>
        <v>1.7209892581884683E-4</v>
      </c>
      <c r="E93" s="46">
        <f>+claims!R93</f>
        <v>5.3175411689634753E-5</v>
      </c>
      <c r="F93" s="46">
        <f>+costs!L93</f>
        <v>0</v>
      </c>
      <c r="G93" s="43"/>
      <c r="H93" s="48">
        <f t="shared" si="6"/>
        <v>7.5565514838248313E-5</v>
      </c>
      <c r="I93" s="43"/>
      <c r="J93" s="16">
        <f t="shared" si="7"/>
        <v>3376.0565497428752</v>
      </c>
      <c r="K93" s="43"/>
      <c r="L93" s="47">
        <f>+J93/payroll!F93</f>
        <v>9.0852290619533929E-4</v>
      </c>
      <c r="M93" s="43"/>
      <c r="N93" s="43"/>
      <c r="O93" s="16">
        <v>4001.6426431468431</v>
      </c>
      <c r="P93" s="16">
        <f t="shared" si="4"/>
        <v>-625.58609340396788</v>
      </c>
      <c r="Q93" s="43"/>
      <c r="R93" s="48">
        <v>7.5565514838248313E-5</v>
      </c>
      <c r="S93" s="46">
        <f t="shared" si="5"/>
        <v>0</v>
      </c>
      <c r="W93" s="16"/>
      <c r="Y93" s="16"/>
    </row>
    <row r="94" spans="1:25" x14ac:dyDescent="0.2">
      <c r="A94" s="43" t="s">
        <v>141</v>
      </c>
      <c r="B94" s="43" t="s">
        <v>142</v>
      </c>
      <c r="C94" s="46">
        <f>+payroll!G94</f>
        <v>3.537244722921975E-3</v>
      </c>
      <c r="D94" s="46">
        <f>+IFR!T94</f>
        <v>3.2640998159487694E-3</v>
      </c>
      <c r="E94" s="46">
        <f>+claims!R94</f>
        <v>1.9674902325164858E-3</v>
      </c>
      <c r="F94" s="46">
        <f>+costs!L94</f>
        <v>1.1704051798436309E-3</v>
      </c>
      <c r="G94" s="43"/>
      <c r="H94" s="48">
        <f t="shared" si="6"/>
        <v>1.8475347101424944E-3</v>
      </c>
      <c r="I94" s="43"/>
      <c r="J94" s="16">
        <f t="shared" si="7"/>
        <v>82542.700495130528</v>
      </c>
      <c r="K94" s="43"/>
      <c r="L94" s="47">
        <f>+J94/payroll!F94</f>
        <v>2.3147941918804124E-3</v>
      </c>
      <c r="M94" s="43"/>
      <c r="N94" s="43"/>
      <c r="O94" s="16">
        <v>97837.931715619197</v>
      </c>
      <c r="P94" s="16">
        <f t="shared" si="4"/>
        <v>-15295.231220488669</v>
      </c>
      <c r="Q94" s="43"/>
      <c r="R94" s="48">
        <v>1.8475347101424944E-3</v>
      </c>
      <c r="S94" s="46">
        <f t="shared" si="5"/>
        <v>0</v>
      </c>
      <c r="W94" s="16"/>
      <c r="Y94" s="16"/>
    </row>
    <row r="95" spans="1:25" x14ac:dyDescent="0.2">
      <c r="A95" s="43" t="s">
        <v>143</v>
      </c>
      <c r="B95" s="43" t="s">
        <v>144</v>
      </c>
      <c r="C95" s="46">
        <f>+payroll!G95</f>
        <v>1.0425019710987365E-3</v>
      </c>
      <c r="D95" s="46">
        <f>+IFR!T95</f>
        <v>1.0665134676782063E-3</v>
      </c>
      <c r="E95" s="46">
        <f>+claims!R95</f>
        <v>1.9590941148812805E-3</v>
      </c>
      <c r="F95" s="46">
        <f>+costs!L95</f>
        <v>8.9822503758643787E-4</v>
      </c>
      <c r="G95" s="43"/>
      <c r="H95" s="48">
        <f t="shared" si="6"/>
        <v>1.0964260696311725E-3</v>
      </c>
      <c r="I95" s="43"/>
      <c r="J95" s="16">
        <f t="shared" si="7"/>
        <v>48985.260295130742</v>
      </c>
      <c r="K95" s="43"/>
      <c r="L95" s="47">
        <f>+J95/payroll!F95</f>
        <v>4.661088547521345E-3</v>
      </c>
      <c r="M95" s="43"/>
      <c r="N95" s="43"/>
      <c r="O95" s="16">
        <v>58062.269868545984</v>
      </c>
      <c r="P95" s="16">
        <f t="shared" si="4"/>
        <v>-9077.0095734152419</v>
      </c>
      <c r="Q95" s="43"/>
      <c r="R95" s="48">
        <v>1.0964260696311725E-3</v>
      </c>
      <c r="S95" s="46">
        <f t="shared" si="5"/>
        <v>0</v>
      </c>
      <c r="W95" s="16"/>
      <c r="Y95" s="16"/>
    </row>
    <row r="96" spans="1:25" x14ac:dyDescent="0.2">
      <c r="A96" s="43" t="s">
        <v>145</v>
      </c>
      <c r="B96" s="43" t="s">
        <v>146</v>
      </c>
      <c r="C96" s="46">
        <f>+payroll!G96</f>
        <v>9.5678326522484467E-5</v>
      </c>
      <c r="D96" s="46">
        <f>+IFR!T96</f>
        <v>9.8077642501793539E-5</v>
      </c>
      <c r="E96" s="46">
        <f>+claims!R96</f>
        <v>0</v>
      </c>
      <c r="F96" s="46">
        <f>+costs!L96</f>
        <v>0</v>
      </c>
      <c r="G96" s="43"/>
      <c r="H96" s="48">
        <f t="shared" si="6"/>
        <v>2.4219496128034752E-5</v>
      </c>
      <c r="I96" s="43"/>
      <c r="J96" s="16">
        <f t="shared" si="7"/>
        <v>1082.0595705534317</v>
      </c>
      <c r="K96" s="43"/>
      <c r="L96" s="47">
        <f>+J96/payroll!F96</f>
        <v>1.1218541996139498E-3</v>
      </c>
      <c r="M96" s="43"/>
      <c r="N96" s="43"/>
      <c r="O96" s="16">
        <v>1282.5661111279524</v>
      </c>
      <c r="P96" s="16">
        <f t="shared" si="4"/>
        <v>-200.50654057452061</v>
      </c>
      <c r="Q96" s="43"/>
      <c r="R96" s="48">
        <v>2.4219496128034752E-5</v>
      </c>
      <c r="S96" s="46">
        <f t="shared" si="5"/>
        <v>0</v>
      </c>
      <c r="W96" s="16"/>
      <c r="Y96" s="16"/>
    </row>
    <row r="97" spans="1:25" x14ac:dyDescent="0.2">
      <c r="A97" s="43" t="s">
        <v>147</v>
      </c>
      <c r="B97" s="43" t="s">
        <v>148</v>
      </c>
      <c r="C97" s="46">
        <f>+payroll!G97</f>
        <v>2.2528830362247817E-3</v>
      </c>
      <c r="D97" s="46">
        <f>+IFR!T97</f>
        <v>1.6118206968417619E-3</v>
      </c>
      <c r="E97" s="46">
        <f>+claims!R97</f>
        <v>2.1270164675853901E-4</v>
      </c>
      <c r="F97" s="46">
        <f>+costs!L97</f>
        <v>5.5392931508491016E-5</v>
      </c>
      <c r="G97" s="43"/>
      <c r="H97" s="48">
        <f t="shared" si="6"/>
        <v>5.4822897255219351E-4</v>
      </c>
      <c r="I97" s="43"/>
      <c r="J97" s="16">
        <f t="shared" si="7"/>
        <v>24493.342201207513</v>
      </c>
      <c r="K97" s="43"/>
      <c r="L97" s="47">
        <f>+J97/payroll!F97</f>
        <v>1.078470383811187E-3</v>
      </c>
      <c r="M97" s="43"/>
      <c r="N97" s="43"/>
      <c r="O97" s="16">
        <v>29031.978932048689</v>
      </c>
      <c r="P97" s="16">
        <f t="shared" si="4"/>
        <v>-4538.6367308411754</v>
      </c>
      <c r="Q97" s="43"/>
      <c r="R97" s="48">
        <v>5.4822897255219351E-4</v>
      </c>
      <c r="S97" s="46">
        <f t="shared" si="5"/>
        <v>0</v>
      </c>
      <c r="W97" s="16"/>
      <c r="Y97" s="16"/>
    </row>
    <row r="98" spans="1:25" x14ac:dyDescent="0.2">
      <c r="A98" s="43" t="s">
        <v>149</v>
      </c>
      <c r="B98" s="43" t="s">
        <v>474</v>
      </c>
      <c r="C98" s="46">
        <f>+payroll!G98</f>
        <v>1.642783839455671E-2</v>
      </c>
      <c r="D98" s="46">
        <f>+IFR!T98</f>
        <v>1.4078169688648232E-2</v>
      </c>
      <c r="E98" s="46">
        <f>+claims!R98</f>
        <v>1.7016131740683121E-3</v>
      </c>
      <c r="F98" s="46">
        <f>+costs!L98</f>
        <v>6.4109183245345815E-4</v>
      </c>
      <c r="G98" s="43"/>
      <c r="H98" s="48">
        <f t="shared" si="6"/>
        <v>4.45314808598294E-3</v>
      </c>
      <c r="I98" s="43"/>
      <c r="J98" s="16">
        <f t="shared" si="7"/>
        <v>198954.24248532995</v>
      </c>
      <c r="K98" s="43"/>
      <c r="L98" s="47">
        <f>+J98/payroll!F98</f>
        <v>1.2013556647905005E-3</v>
      </c>
      <c r="M98" s="43"/>
      <c r="N98" s="43"/>
      <c r="O98" s="16">
        <v>235820.62949298316</v>
      </c>
      <c r="P98" s="16">
        <f t="shared" si="4"/>
        <v>-36866.387007653218</v>
      </c>
      <c r="Q98" s="43"/>
      <c r="R98" s="48">
        <v>4.45314808598294E-3</v>
      </c>
      <c r="S98" s="46">
        <f t="shared" si="5"/>
        <v>0</v>
      </c>
      <c r="W98" s="16"/>
      <c r="Y98" s="16"/>
    </row>
    <row r="99" spans="1:25" x14ac:dyDescent="0.2">
      <c r="A99" s="43" t="s">
        <v>150</v>
      </c>
      <c r="B99" s="43" t="s">
        <v>532</v>
      </c>
      <c r="C99" s="46">
        <f>+payroll!G99</f>
        <v>4.1794329958826733E-4</v>
      </c>
      <c r="D99" s="46">
        <f>+IFR!T99</f>
        <v>3.7008410085318411E-4</v>
      </c>
      <c r="E99" s="46">
        <f>+claims!R99</f>
        <v>5.3175411689634753E-5</v>
      </c>
      <c r="F99" s="46">
        <f>+costs!L99</f>
        <v>5.9302187140703235E-6</v>
      </c>
      <c r="G99" s="43"/>
      <c r="H99" s="48">
        <f t="shared" si="6"/>
        <v>1.1003786803706884E-4</v>
      </c>
      <c r="I99" s="43"/>
      <c r="J99" s="16">
        <f t="shared" si="7"/>
        <v>4916.185192431888</v>
      </c>
      <c r="K99" s="43"/>
      <c r="L99" s="47">
        <f>+J99/payroll!F99</f>
        <v>1.1668356387565385E-3</v>
      </c>
      <c r="M99" s="43"/>
      <c r="N99" s="43"/>
      <c r="O99" s="16">
        <v>5827.158407385331</v>
      </c>
      <c r="P99" s="16">
        <f t="shared" si="4"/>
        <v>-910.97321495344295</v>
      </c>
      <c r="Q99" s="43"/>
      <c r="R99" s="48">
        <v>1.1003786803706884E-4</v>
      </c>
      <c r="S99" s="46">
        <f t="shared" si="5"/>
        <v>0</v>
      </c>
      <c r="W99" s="16"/>
      <c r="Y99" s="16"/>
    </row>
    <row r="100" spans="1:25" x14ac:dyDescent="0.2">
      <c r="A100" s="43" t="s">
        <v>504</v>
      </c>
      <c r="B100" s="43" t="s">
        <v>505</v>
      </c>
      <c r="C100" s="46">
        <f>+payroll!G100</f>
        <v>3.9272448176726508E-3</v>
      </c>
      <c r="D100" s="46">
        <f>+IFR!T100</f>
        <v>3.8152314511858093E-3</v>
      </c>
      <c r="E100" s="46">
        <f>+claims!R100</f>
        <v>1.063508233792695E-3</v>
      </c>
      <c r="F100" s="46">
        <f>+costs!L100</f>
        <v>1.4786761354394684E-3</v>
      </c>
      <c r="G100" s="43"/>
      <c r="H100" s="48">
        <f t="shared" si="6"/>
        <v>2.0145414499398925E-3</v>
      </c>
      <c r="I100" s="43"/>
      <c r="J100" s="16">
        <f t="shared" si="7"/>
        <v>90004.096066259823</v>
      </c>
      <c r="K100" s="43"/>
      <c r="L100" s="47">
        <f>+J100/payroll!F100</f>
        <v>2.2733856655311074E-3</v>
      </c>
      <c r="M100" s="43"/>
      <c r="N100" s="43"/>
      <c r="O100" s="16">
        <v>106681.93010690561</v>
      </c>
      <c r="P100" s="16">
        <f t="shared" si="4"/>
        <v>-16677.834040645786</v>
      </c>
      <c r="Q100" s="43"/>
      <c r="R100" s="48">
        <v>2.0145414499398925E-3</v>
      </c>
      <c r="S100" s="46">
        <f t="shared" si="5"/>
        <v>0</v>
      </c>
      <c r="W100" s="16"/>
      <c r="Y100" s="16"/>
    </row>
    <row r="101" spans="1:25" x14ac:dyDescent="0.2">
      <c r="A101" s="43" t="s">
        <v>547</v>
      </c>
      <c r="B101" s="43" t="s">
        <v>548</v>
      </c>
      <c r="C101" s="46">
        <f>+payroll!G101</f>
        <v>1.0775005667793403E-2</v>
      </c>
      <c r="D101" s="46">
        <f>+IFR!T101</f>
        <v>1.1154942680256892E-2</v>
      </c>
      <c r="E101" s="46">
        <f>+claims!R101</f>
        <v>6.7412428493064863E-2</v>
      </c>
      <c r="F101" s="46">
        <f>+costs!L101</f>
        <v>7.873844340149587E-2</v>
      </c>
      <c r="G101" s="43"/>
      <c r="H101" s="48">
        <f t="shared" si="6"/>
        <v>6.0096173858363536E-2</v>
      </c>
      <c r="I101" s="43"/>
      <c r="J101" s="16">
        <f t="shared" si="7"/>
        <v>2684929.5184887797</v>
      </c>
      <c r="K101" s="43"/>
      <c r="L101" s="47">
        <f>+J101/payroll!F101</f>
        <v>2.4718049657389905E-2</v>
      </c>
      <c r="M101" s="43"/>
      <c r="N101" s="43"/>
      <c r="O101" s="16">
        <v>3182449.1967845461</v>
      </c>
      <c r="P101" s="16">
        <f t="shared" si="4"/>
        <v>-497519.67829576647</v>
      </c>
      <c r="Q101" s="43"/>
      <c r="R101" s="48">
        <v>6.0096173858363536E-2</v>
      </c>
      <c r="S101" s="46">
        <f t="shared" si="5"/>
        <v>0</v>
      </c>
      <c r="W101" s="16"/>
      <c r="Y101" s="16"/>
    </row>
    <row r="102" spans="1:25" x14ac:dyDescent="0.2">
      <c r="A102" s="43" t="s">
        <v>151</v>
      </c>
      <c r="B102" s="43" t="s">
        <v>152</v>
      </c>
      <c r="C102" s="46">
        <f>+payroll!G102</f>
        <v>0.14651436311656871</v>
      </c>
      <c r="D102" s="46">
        <f>+IFR!T102</f>
        <v>0.18991475747396272</v>
      </c>
      <c r="E102" s="46">
        <f>+claims!R102</f>
        <v>0.2992376325187236</v>
      </c>
      <c r="F102" s="46">
        <f>+costs!L102</f>
        <v>0.33110221744576845</v>
      </c>
      <c r="G102" s="43"/>
      <c r="H102" s="48">
        <f t="shared" si="6"/>
        <v>0.28560061541908605</v>
      </c>
      <c r="I102" s="43"/>
      <c r="J102" s="16">
        <f t="shared" si="7"/>
        <v>12759839.330945168</v>
      </c>
      <c r="K102" s="43"/>
      <c r="L102" s="47">
        <f>+J102/payroll!F102</f>
        <v>8.6390069288727628E-3</v>
      </c>
      <c r="M102" s="43"/>
      <c r="N102" s="43"/>
      <c r="O102" s="16">
        <v>15124248.197294349</v>
      </c>
      <c r="P102" s="16">
        <f t="shared" si="4"/>
        <v>-2364408.8663491812</v>
      </c>
      <c r="Q102" s="43"/>
      <c r="R102" s="48">
        <v>0.28560061541908605</v>
      </c>
      <c r="S102" s="46">
        <f t="shared" si="5"/>
        <v>0</v>
      </c>
      <c r="W102" s="16"/>
      <c r="Y102" s="16"/>
    </row>
    <row r="103" spans="1:25" x14ac:dyDescent="0.2">
      <c r="A103" s="43" t="s">
        <v>509</v>
      </c>
      <c r="B103" s="43" t="s">
        <v>508</v>
      </c>
      <c r="C103" s="46">
        <f>+payroll!G103</f>
        <v>5.0730233253664502E-3</v>
      </c>
      <c r="D103" s="46">
        <f>+IFR!T103</f>
        <v>5.2179537384162396E-3</v>
      </c>
      <c r="E103" s="46">
        <f>+claims!R103</f>
        <v>1.7547885857579469E-3</v>
      </c>
      <c r="F103" s="46">
        <f>+costs!L103</f>
        <v>4.3237952021547617E-3</v>
      </c>
      <c r="G103" s="43"/>
      <c r="H103" s="48">
        <f t="shared" si="6"/>
        <v>4.1438675421293855E-3</v>
      </c>
      <c r="I103" s="43"/>
      <c r="J103" s="16">
        <f t="shared" si="7"/>
        <v>185136.44996423242</v>
      </c>
      <c r="K103" s="43"/>
      <c r="L103" s="47">
        <f>+J103/payroll!F103</f>
        <v>3.6201277008381608E-3</v>
      </c>
      <c r="M103" s="43"/>
      <c r="N103" s="43"/>
      <c r="O103" s="16">
        <v>219442.38849734858</v>
      </c>
      <c r="P103" s="16">
        <f t="shared" si="4"/>
        <v>-34305.938533116161</v>
      </c>
      <c r="Q103" s="43"/>
      <c r="R103" s="48">
        <v>4.1438675421293855E-3</v>
      </c>
      <c r="S103" s="46">
        <f t="shared" si="5"/>
        <v>0</v>
      </c>
      <c r="W103" s="16"/>
      <c r="Y103" s="16"/>
    </row>
    <row r="104" spans="1:25" x14ac:dyDescent="0.2">
      <c r="A104" s="43" t="s">
        <v>153</v>
      </c>
      <c r="B104" s="43" t="s">
        <v>154</v>
      </c>
      <c r="C104" s="46">
        <f>+payroll!G104</f>
        <v>7.8764052790567217E-3</v>
      </c>
      <c r="D104" s="46">
        <f>+IFR!T104</f>
        <v>4.7988866056423649E-3</v>
      </c>
      <c r="E104" s="46">
        <f>+claims!R104</f>
        <v>7.444557636548866E-4</v>
      </c>
      <c r="F104" s="46">
        <f>+costs!L104</f>
        <v>2.237032157995425E-4</v>
      </c>
      <c r="G104" s="43"/>
      <c r="H104" s="48">
        <f t="shared" si="6"/>
        <v>1.8303017796153444E-3</v>
      </c>
      <c r="I104" s="43"/>
      <c r="J104" s="16">
        <f t="shared" si="7"/>
        <v>81772.781199245583</v>
      </c>
      <c r="K104" s="43"/>
      <c r="L104" s="47">
        <f>+J104/payroll!F104</f>
        <v>1.0298631823600405E-3</v>
      </c>
      <c r="M104" s="43"/>
      <c r="N104" s="43"/>
      <c r="O104" s="16">
        <v>96925.345732298068</v>
      </c>
      <c r="P104" s="16">
        <f t="shared" si="4"/>
        <v>-15152.564533052486</v>
      </c>
      <c r="Q104" s="43"/>
      <c r="R104" s="48">
        <v>1.8303017796153444E-3</v>
      </c>
      <c r="S104" s="46">
        <f t="shared" si="5"/>
        <v>0</v>
      </c>
      <c r="W104" s="16"/>
      <c r="Y104" s="16"/>
    </row>
    <row r="105" spans="1:25" x14ac:dyDescent="0.2">
      <c r="A105" s="43" t="s">
        <v>155</v>
      </c>
      <c r="B105" s="43" t="s">
        <v>156</v>
      </c>
      <c r="C105" s="46">
        <f>+payroll!G105</f>
        <v>7.8578762479079266E-3</v>
      </c>
      <c r="D105" s="46">
        <f>+IFR!T105</f>
        <v>6.7778457267024441E-3</v>
      </c>
      <c r="E105" s="46">
        <f>+claims!R105</f>
        <v>3.4032263481366242E-3</v>
      </c>
      <c r="F105" s="46">
        <f>+costs!L105</f>
        <v>5.1588114927410582E-3</v>
      </c>
      <c r="G105" s="43"/>
      <c r="H105" s="48">
        <f t="shared" si="6"/>
        <v>5.4352360946914244E-3</v>
      </c>
      <c r="I105" s="43"/>
      <c r="J105" s="16">
        <f t="shared" si="7"/>
        <v>242831.19695750406</v>
      </c>
      <c r="K105" s="43"/>
      <c r="L105" s="47">
        <f>+J105/payroll!F105</f>
        <v>3.0654773649332499E-3</v>
      </c>
      <c r="M105" s="43"/>
      <c r="N105" s="43"/>
      <c r="O105" s="16">
        <v>287828.02021060511</v>
      </c>
      <c r="P105" s="16">
        <f t="shared" si="4"/>
        <v>-44996.823253101058</v>
      </c>
      <c r="Q105" s="43"/>
      <c r="R105" s="48">
        <v>5.4352360946914244E-3</v>
      </c>
      <c r="S105" s="46">
        <f t="shared" si="5"/>
        <v>0</v>
      </c>
      <c r="W105" s="16"/>
      <c r="Y105" s="16"/>
    </row>
    <row r="106" spans="1:25" x14ac:dyDescent="0.2">
      <c r="A106" s="43" t="s">
        <v>157</v>
      </c>
      <c r="B106" s="43" t="s">
        <v>158</v>
      </c>
      <c r="C106" s="46">
        <f>+payroll!G106</f>
        <v>8.2914601451451984E-3</v>
      </c>
      <c r="D106" s="46">
        <f>+IFR!T106</f>
        <v>8.8325890739140815E-3</v>
      </c>
      <c r="E106" s="46">
        <f>+claims!R106</f>
        <v>5.2111903455842054E-3</v>
      </c>
      <c r="F106" s="46">
        <f>+costs!L106</f>
        <v>3.0887168930292946E-3</v>
      </c>
      <c r="G106" s="43"/>
      <c r="H106" s="48">
        <f t="shared" si="6"/>
        <v>4.775414840037618E-3</v>
      </c>
      <c r="I106" s="43"/>
      <c r="J106" s="16">
        <f t="shared" si="7"/>
        <v>213352.22267668537</v>
      </c>
      <c r="K106" s="43"/>
      <c r="L106" s="47">
        <f>+J106/payroll!F106</f>
        <v>2.5524954238359586E-3</v>
      </c>
      <c r="M106" s="43"/>
      <c r="N106" s="43"/>
      <c r="O106" s="16">
        <v>252886.56741789717</v>
      </c>
      <c r="P106" s="16">
        <f t="shared" si="4"/>
        <v>-39534.344741211797</v>
      </c>
      <c r="Q106" s="43"/>
      <c r="R106" s="48">
        <v>4.775414840037618E-3</v>
      </c>
      <c r="S106" s="46">
        <f t="shared" si="5"/>
        <v>0</v>
      </c>
      <c r="W106" s="16"/>
      <c r="Y106" s="16"/>
    </row>
    <row r="107" spans="1:25" x14ac:dyDescent="0.2">
      <c r="A107" s="43" t="s">
        <v>159</v>
      </c>
      <c r="B107" s="43" t="s">
        <v>160</v>
      </c>
      <c r="C107" s="46">
        <f>+payroll!G107</f>
        <v>5.1883153569046207E-2</v>
      </c>
      <c r="D107" s="46">
        <f>+IFR!T107</f>
        <v>3.6419676441522657E-2</v>
      </c>
      <c r="E107" s="46">
        <f>+claims!R107</f>
        <v>1.1592239748340376E-2</v>
      </c>
      <c r="F107" s="46">
        <f>+costs!L107</f>
        <v>1.4945791055801995E-2</v>
      </c>
      <c r="G107" s="43"/>
      <c r="H107" s="48">
        <f t="shared" si="6"/>
        <v>2.1744164347053362E-2</v>
      </c>
      <c r="I107" s="43"/>
      <c r="J107" s="16">
        <f t="shared" si="7"/>
        <v>971468.64703683567</v>
      </c>
      <c r="K107" s="43"/>
      <c r="L107" s="47">
        <f>+J107/payroll!F107</f>
        <v>1.8573820378965089E-3</v>
      </c>
      <c r="M107" s="43"/>
      <c r="N107" s="43"/>
      <c r="O107" s="16">
        <v>1151482.5972802041</v>
      </c>
      <c r="P107" s="16">
        <f t="shared" si="4"/>
        <v>-180013.9502433684</v>
      </c>
      <c r="Q107" s="43"/>
      <c r="R107" s="48">
        <v>2.1744164347053362E-2</v>
      </c>
      <c r="S107" s="46">
        <f t="shared" si="5"/>
        <v>0</v>
      </c>
      <c r="W107" s="16"/>
      <c r="Y107" s="16"/>
    </row>
    <row r="108" spans="1:25" x14ac:dyDescent="0.2">
      <c r="A108" s="43" t="s">
        <v>161</v>
      </c>
      <c r="B108" s="43" t="s">
        <v>162</v>
      </c>
      <c r="C108" s="46">
        <f>+payroll!G108</f>
        <v>1.1854352787422247E-2</v>
      </c>
      <c r="D108" s="46">
        <f>+IFR!T108</f>
        <v>9.7682654043936487E-3</v>
      </c>
      <c r="E108" s="46">
        <f>+claims!R108</f>
        <v>6.0619969326183619E-3</v>
      </c>
      <c r="F108" s="46">
        <f>+costs!L108</f>
        <v>2.9901970849652909E-3</v>
      </c>
      <c r="G108" s="43"/>
      <c r="H108" s="48">
        <f t="shared" si="6"/>
        <v>5.4062450648489158E-3</v>
      </c>
      <c r="I108" s="43"/>
      <c r="J108" s="16">
        <f t="shared" si="7"/>
        <v>241535.95856214475</v>
      </c>
      <c r="K108" s="43"/>
      <c r="L108" s="47">
        <f>+J108/payroll!F108</f>
        <v>2.0211696376955419E-3</v>
      </c>
      <c r="M108" s="43"/>
      <c r="N108" s="43"/>
      <c r="O108" s="16">
        <v>286292.7730607001</v>
      </c>
      <c r="P108" s="16">
        <f t="shared" si="4"/>
        <v>-44756.814498555352</v>
      </c>
      <c r="Q108" s="43"/>
      <c r="R108" s="48">
        <v>5.4062450648489158E-3</v>
      </c>
      <c r="S108" s="46">
        <f t="shared" si="5"/>
        <v>0</v>
      </c>
      <c r="W108" s="16"/>
      <c r="Y108" s="16"/>
    </row>
    <row r="109" spans="1:25" x14ac:dyDescent="0.2">
      <c r="A109" s="43" t="s">
        <v>163</v>
      </c>
      <c r="B109" s="43" t="s">
        <v>164</v>
      </c>
      <c r="C109" s="46">
        <f>+payroll!G109</f>
        <v>4.1449902223315779E-2</v>
      </c>
      <c r="D109" s="46">
        <f>+IFR!T109</f>
        <v>3.6988526768033061E-2</v>
      </c>
      <c r="E109" s="46">
        <f>+claims!R109</f>
        <v>1.5899448095200792E-2</v>
      </c>
      <c r="F109" s="46">
        <f>+costs!L109</f>
        <v>1.581799524296822E-2</v>
      </c>
      <c r="G109" s="43"/>
      <c r="H109" s="48">
        <f t="shared" si="6"/>
        <v>2.1680517983979655E-2</v>
      </c>
      <c r="I109" s="43"/>
      <c r="J109" s="16">
        <f t="shared" si="7"/>
        <v>968625.10496103228</v>
      </c>
      <c r="K109" s="43"/>
      <c r="L109" s="47">
        <f>+J109/payroll!F109</f>
        <v>2.318093923738559E-3</v>
      </c>
      <c r="M109" s="43"/>
      <c r="N109" s="43"/>
      <c r="O109" s="16">
        <v>1148112.1444869936</v>
      </c>
      <c r="P109" s="16">
        <f t="shared" si="4"/>
        <v>-179487.03952596127</v>
      </c>
      <c r="Q109" s="43"/>
      <c r="R109" s="48">
        <v>2.1680517983979655E-2</v>
      </c>
      <c r="S109" s="46">
        <f t="shared" si="5"/>
        <v>0</v>
      </c>
      <c r="W109" s="16"/>
      <c r="Y109" s="16"/>
    </row>
    <row r="110" spans="1:25" x14ac:dyDescent="0.2">
      <c r="A110" s="43" t="s">
        <v>165</v>
      </c>
      <c r="B110" s="43" t="s">
        <v>166</v>
      </c>
      <c r="C110" s="46">
        <f>+payroll!G110</f>
        <v>9.6352864408096022E-3</v>
      </c>
      <c r="D110" s="46">
        <f>+IFR!T110</f>
        <v>7.6488064341432857E-3</v>
      </c>
      <c r="E110" s="46">
        <f>+claims!R110</f>
        <v>3.030998466309181E-3</v>
      </c>
      <c r="F110" s="46">
        <f>+costs!L110</f>
        <v>3.1716487801399696E-3</v>
      </c>
      <c r="G110" s="43"/>
      <c r="H110" s="48">
        <f t="shared" si="6"/>
        <v>4.5181506473994694E-3</v>
      </c>
      <c r="I110" s="43"/>
      <c r="J110" s="16">
        <f t="shared" si="7"/>
        <v>201858.37572243006</v>
      </c>
      <c r="K110" s="43"/>
      <c r="L110" s="47">
        <f>+J110/payroll!F110</f>
        <v>2.0781694793424454E-3</v>
      </c>
      <c r="M110" s="43"/>
      <c r="N110" s="43"/>
      <c r="O110" s="16">
        <v>239262.90104019552</v>
      </c>
      <c r="P110" s="16">
        <f t="shared" si="4"/>
        <v>-37404.525317765452</v>
      </c>
      <c r="Q110" s="43"/>
      <c r="R110" s="48">
        <v>4.5181506473994694E-3</v>
      </c>
      <c r="S110" s="46">
        <f t="shared" si="5"/>
        <v>0</v>
      </c>
      <c r="W110" s="16"/>
      <c r="Y110" s="16"/>
    </row>
    <row r="111" spans="1:25" x14ac:dyDescent="0.2">
      <c r="A111" s="43" t="s">
        <v>167</v>
      </c>
      <c r="B111" s="43" t="s">
        <v>168</v>
      </c>
      <c r="C111" s="46">
        <f>+payroll!G111</f>
        <v>4.3654898181286848E-3</v>
      </c>
      <c r="D111" s="46">
        <f>+IFR!T111</f>
        <v>4.0907861109382897E-3</v>
      </c>
      <c r="E111" s="46">
        <f>+claims!R111</f>
        <v>1.3293852922408689E-3</v>
      </c>
      <c r="F111" s="46">
        <f>+costs!L111</f>
        <v>3.4006085602929632E-4</v>
      </c>
      <c r="G111" s="43"/>
      <c r="H111" s="48">
        <f t="shared" si="6"/>
        <v>1.46047879858708E-3</v>
      </c>
      <c r="I111" s="43"/>
      <c r="J111" s="16">
        <f t="shared" si="7"/>
        <v>65250.121358728706</v>
      </c>
      <c r="K111" s="43"/>
      <c r="L111" s="47">
        <f>+J111/payroll!F111</f>
        <v>1.4826790878064156E-3</v>
      </c>
      <c r="M111" s="43"/>
      <c r="N111" s="43"/>
      <c r="O111" s="16">
        <v>77341.023247813093</v>
      </c>
      <c r="P111" s="16">
        <f t="shared" si="4"/>
        <v>-12090.901889084387</v>
      </c>
      <c r="Q111" s="43"/>
      <c r="R111" s="48">
        <v>1.46047879858708E-3</v>
      </c>
      <c r="S111" s="46">
        <f t="shared" si="5"/>
        <v>0</v>
      </c>
      <c r="W111" s="16"/>
      <c r="Y111" s="16"/>
    </row>
    <row r="112" spans="1:25" x14ac:dyDescent="0.2">
      <c r="A112" s="43" t="s">
        <v>169</v>
      </c>
      <c r="B112" s="43" t="s">
        <v>170</v>
      </c>
      <c r="C112" s="46">
        <f>+payroll!G112</f>
        <v>5.1964257800107888E-3</v>
      </c>
      <c r="D112" s="46">
        <f>+IFR!T112</f>
        <v>5.2450896686283398E-3</v>
      </c>
      <c r="E112" s="46">
        <f>+claims!R112</f>
        <v>1.7016131740683121E-3</v>
      </c>
      <c r="F112" s="46">
        <f>+costs!L112</f>
        <v>7.4449609195054774E-4</v>
      </c>
      <c r="G112" s="43"/>
      <c r="H112" s="48">
        <f t="shared" si="6"/>
        <v>2.0071290623604665E-3</v>
      </c>
      <c r="I112" s="43"/>
      <c r="J112" s="16">
        <f t="shared" si="7"/>
        <v>89672.931252649796</v>
      </c>
      <c r="K112" s="43"/>
      <c r="L112" s="47">
        <f>+J112/payroll!F112</f>
        <v>1.7118095923839333E-3</v>
      </c>
      <c r="M112" s="43"/>
      <c r="N112" s="43"/>
      <c r="O112" s="16">
        <v>106289.40017722994</v>
      </c>
      <c r="P112" s="16">
        <f t="shared" si="4"/>
        <v>-16616.468924580142</v>
      </c>
      <c r="Q112" s="43"/>
      <c r="R112" s="48">
        <v>2.0071290623604665E-3</v>
      </c>
      <c r="S112" s="46">
        <f t="shared" si="5"/>
        <v>0</v>
      </c>
      <c r="W112" s="16"/>
      <c r="Y112" s="16"/>
    </row>
    <row r="113" spans="1:25" x14ac:dyDescent="0.2">
      <c r="A113" s="43" t="s">
        <v>171</v>
      </c>
      <c r="B113" s="43" t="s">
        <v>533</v>
      </c>
      <c r="C113" s="46">
        <f>+payroll!G113</f>
        <v>3.5199328230497144E-2</v>
      </c>
      <c r="D113" s="46">
        <f>+IFR!T113</f>
        <v>2.4520660306444991E-2</v>
      </c>
      <c r="E113" s="46">
        <f>+claims!R113</f>
        <v>7.7104346949970386E-3</v>
      </c>
      <c r="F113" s="46">
        <f>+costs!L113</f>
        <v>7.7195414548624237E-3</v>
      </c>
      <c r="G113" s="43"/>
      <c r="H113" s="48">
        <f t="shared" si="6"/>
        <v>1.3253288644284777E-2</v>
      </c>
      <c r="I113" s="43"/>
      <c r="J113" s="16">
        <f t="shared" si="7"/>
        <v>592119.99056642305</v>
      </c>
      <c r="K113" s="43"/>
      <c r="L113" s="47">
        <f>+J113/payroll!F113</f>
        <v>1.6686842483900994E-3</v>
      </c>
      <c r="M113" s="43"/>
      <c r="N113" s="43"/>
      <c r="O113" s="16">
        <v>701840.31848956004</v>
      </c>
      <c r="P113" s="16">
        <f t="shared" si="4"/>
        <v>-109720.327923137</v>
      </c>
      <c r="Q113" s="43"/>
      <c r="R113" s="48">
        <v>1.3253288644284777E-2</v>
      </c>
      <c r="S113" s="46">
        <f t="shared" si="5"/>
        <v>0</v>
      </c>
      <c r="W113" s="16"/>
      <c r="Y113" s="16"/>
    </row>
    <row r="114" spans="1:25" x14ac:dyDescent="0.2">
      <c r="A114" s="43" t="s">
        <v>172</v>
      </c>
      <c r="B114" s="43" t="s">
        <v>173</v>
      </c>
      <c r="C114" s="46">
        <f>+payroll!G114</f>
        <v>3.1794042897366294E-2</v>
      </c>
      <c r="D114" s="46">
        <f>+IFR!T114</f>
        <v>2.9214149709462563E-2</v>
      </c>
      <c r="E114" s="46">
        <f>+claims!R114</f>
        <v>1.2921625040581246E-2</v>
      </c>
      <c r="F114" s="46">
        <f>+costs!L114</f>
        <v>6.9423133861716202E-3</v>
      </c>
      <c r="G114" s="43"/>
      <c r="H114" s="48">
        <f t="shared" si="6"/>
        <v>1.3729655863643764E-2</v>
      </c>
      <c r="I114" s="43"/>
      <c r="J114" s="16">
        <f t="shared" si="7"/>
        <v>613402.74996324896</v>
      </c>
      <c r="K114" s="43"/>
      <c r="L114" s="47">
        <f>+J114/payroll!F114</f>
        <v>1.913809829519037E-3</v>
      </c>
      <c r="M114" s="43"/>
      <c r="N114" s="43"/>
      <c r="O114" s="16">
        <v>727066.7909467998</v>
      </c>
      <c r="P114" s="16">
        <f t="shared" si="4"/>
        <v>-113664.04098355083</v>
      </c>
      <c r="Q114" s="43"/>
      <c r="R114" s="48">
        <v>1.3729655863643764E-2</v>
      </c>
      <c r="S114" s="46">
        <f t="shared" si="5"/>
        <v>0</v>
      </c>
      <c r="W114" s="16"/>
      <c r="Y114" s="16"/>
    </row>
    <row r="115" spans="1:25" x14ac:dyDescent="0.2">
      <c r="A115" s="43" t="s">
        <v>174</v>
      </c>
      <c r="B115" s="43" t="s">
        <v>175</v>
      </c>
      <c r="C115" s="46">
        <f>+payroll!G115</f>
        <v>1.6371219509462756E-2</v>
      </c>
      <c r="D115" s="46">
        <f>+IFR!T115</f>
        <v>1.4176537435667096E-2</v>
      </c>
      <c r="E115" s="46">
        <f>+claims!R115</f>
        <v>3.4032263481366242E-3</v>
      </c>
      <c r="F115" s="46">
        <f>+costs!L115</f>
        <v>3.9398423514902274E-3</v>
      </c>
      <c r="G115" s="43"/>
      <c r="H115" s="48">
        <f t="shared" si="6"/>
        <v>6.6928589812558607E-3</v>
      </c>
      <c r="I115" s="43"/>
      <c r="J115" s="16">
        <f t="shared" si="7"/>
        <v>299018.28166645841</v>
      </c>
      <c r="K115" s="43"/>
      <c r="L115" s="47">
        <f>+J115/payroll!F115</f>
        <v>1.8118219960631249E-3</v>
      </c>
      <c r="M115" s="43"/>
      <c r="N115" s="43"/>
      <c r="O115" s="16">
        <v>354426.61856126954</v>
      </c>
      <c r="P115" s="16">
        <f t="shared" si="4"/>
        <v>-55408.336894811131</v>
      </c>
      <c r="Q115" s="43"/>
      <c r="R115" s="48">
        <v>6.6928589812558607E-3</v>
      </c>
      <c r="S115" s="46">
        <f t="shared" si="5"/>
        <v>0</v>
      </c>
      <c r="W115" s="16"/>
      <c r="Y115" s="16"/>
    </row>
    <row r="116" spans="1:25" x14ac:dyDescent="0.2">
      <c r="A116" s="43" t="s">
        <v>176</v>
      </c>
      <c r="B116" s="45" t="s">
        <v>552</v>
      </c>
      <c r="C116" s="46">
        <f>+payroll!G116</f>
        <v>2.9521590744313292E-2</v>
      </c>
      <c r="D116" s="46">
        <f>+IFR!T116</f>
        <v>2.4833727711827853E-2</v>
      </c>
      <c r="E116" s="46">
        <f>+claims!R116</f>
        <v>9.3056970456860816E-3</v>
      </c>
      <c r="F116" s="46">
        <f>+costs!L116</f>
        <v>4.939698311476678E-3</v>
      </c>
      <c r="G116" s="43"/>
      <c r="H116" s="48">
        <f t="shared" si="6"/>
        <v>1.1154088350756562E-2</v>
      </c>
      <c r="I116" s="43"/>
      <c r="J116" s="16">
        <f t="shared" si="7"/>
        <v>498333.57337124873</v>
      </c>
      <c r="K116" s="43"/>
      <c r="L116" s="47">
        <f>+J116/payroll!F116</f>
        <v>1.6744770895254439E-3</v>
      </c>
      <c r="M116" s="43"/>
      <c r="N116" s="43"/>
      <c r="O116" s="16">
        <v>590675.1999950984</v>
      </c>
      <c r="P116" s="16">
        <f t="shared" si="4"/>
        <v>-92341.626623849676</v>
      </c>
      <c r="Q116" s="43"/>
      <c r="R116" s="48">
        <v>1.1154088350756562E-2</v>
      </c>
      <c r="S116" s="46">
        <f t="shared" si="5"/>
        <v>0</v>
      </c>
      <c r="W116" s="16"/>
      <c r="Y116" s="16"/>
    </row>
    <row r="117" spans="1:25" x14ac:dyDescent="0.2">
      <c r="A117" s="43" t="s">
        <v>177</v>
      </c>
      <c r="B117" s="43" t="s">
        <v>178</v>
      </c>
      <c r="C117" s="46">
        <f>+payroll!G117</f>
        <v>9.994051767629436E-3</v>
      </c>
      <c r="D117" s="46">
        <f>+IFR!T117</f>
        <v>8.7135792747190712E-3</v>
      </c>
      <c r="E117" s="46">
        <f>+claims!R117</f>
        <v>4.9984886988256672E-3</v>
      </c>
      <c r="F117" s="46">
        <f>+costs!L117</f>
        <v>1.9385202849506549E-3</v>
      </c>
      <c r="G117" s="43"/>
      <c r="H117" s="48">
        <f t="shared" si="6"/>
        <v>4.2513393560878066E-3</v>
      </c>
      <c r="I117" s="43"/>
      <c r="J117" s="16">
        <f t="shared" si="7"/>
        <v>189937.99101379362</v>
      </c>
      <c r="K117" s="43"/>
      <c r="L117" s="47">
        <f>+J117/payroll!F117</f>
        <v>1.8852504949744935E-3</v>
      </c>
      <c r="M117" s="43"/>
      <c r="N117" s="43"/>
      <c r="O117" s="16">
        <v>225133.65910660644</v>
      </c>
      <c r="P117" s="16">
        <f t="shared" si="4"/>
        <v>-35195.668092812819</v>
      </c>
      <c r="Q117" s="43"/>
      <c r="R117" s="48">
        <v>4.2513393560878066E-3</v>
      </c>
      <c r="S117" s="46">
        <f t="shared" si="5"/>
        <v>0</v>
      </c>
      <c r="W117" s="16"/>
      <c r="Y117" s="16"/>
    </row>
    <row r="118" spans="1:25" x14ac:dyDescent="0.2">
      <c r="A118" s="43" t="s">
        <v>179</v>
      </c>
      <c r="B118" s="43" t="s">
        <v>180</v>
      </c>
      <c r="C118" s="46">
        <f>+payroll!G118</f>
        <v>2.2680973693757485E-3</v>
      </c>
      <c r="D118" s="46">
        <f>+IFR!T118</f>
        <v>2.4397566728278919E-3</v>
      </c>
      <c r="E118" s="46">
        <f>+claims!R118</f>
        <v>1.2230344688615993E-3</v>
      </c>
      <c r="F118" s="46">
        <f>+costs!L118</f>
        <v>1.1818099353954228E-3</v>
      </c>
      <c r="G118" s="43"/>
      <c r="H118" s="48">
        <f t="shared" si="6"/>
        <v>1.4810228868419486E-3</v>
      </c>
      <c r="I118" s="43"/>
      <c r="J118" s="16">
        <f t="shared" si="7"/>
        <v>66167.97395140685</v>
      </c>
      <c r="K118" s="43"/>
      <c r="L118" s="47">
        <f>+J118/payroll!F118</f>
        <v>2.8939095967970719E-3</v>
      </c>
      <c r="M118" s="43"/>
      <c r="N118" s="43"/>
      <c r="O118" s="16">
        <v>78428.954691160368</v>
      </c>
      <c r="P118" s="16">
        <f t="shared" si="4"/>
        <v>-12260.980739753519</v>
      </c>
      <c r="Q118" s="43"/>
      <c r="R118" s="48">
        <v>1.4810228868419486E-3</v>
      </c>
      <c r="S118" s="46">
        <f t="shared" si="5"/>
        <v>0</v>
      </c>
      <c r="W118" s="16"/>
      <c r="Y118" s="16"/>
    </row>
    <row r="119" spans="1:25" x14ac:dyDescent="0.2">
      <c r="A119" s="43" t="s">
        <v>181</v>
      </c>
      <c r="B119" s="43" t="s">
        <v>534</v>
      </c>
      <c r="C119" s="46">
        <f>+payroll!G119</f>
        <v>6.5686033279660147E-4</v>
      </c>
      <c r="D119" s="46">
        <f>+IFR!T119</f>
        <v>2.2579057720890721E-4</v>
      </c>
      <c r="E119" s="46">
        <f>+claims!R119</f>
        <v>0</v>
      </c>
      <c r="F119" s="46">
        <f>+costs!L119</f>
        <v>0</v>
      </c>
      <c r="G119" s="43"/>
      <c r="H119" s="48">
        <f t="shared" si="6"/>
        <v>1.1033136375068858E-4</v>
      </c>
      <c r="I119" s="43"/>
      <c r="J119" s="16">
        <f t="shared" si="7"/>
        <v>4929.297762741352</v>
      </c>
      <c r="K119" s="43"/>
      <c r="L119" s="47">
        <f>+J119/payroll!F119</f>
        <v>7.4440766324380926E-4</v>
      </c>
      <c r="M119" s="43"/>
      <c r="N119" s="43"/>
      <c r="O119" s="16">
        <v>5842.7007479055483</v>
      </c>
      <c r="P119" s="16">
        <f t="shared" si="4"/>
        <v>-913.40298516419625</v>
      </c>
      <c r="Q119" s="43"/>
      <c r="R119" s="48">
        <v>1.1033136375068858E-4</v>
      </c>
      <c r="S119" s="46">
        <f t="shared" si="5"/>
        <v>0</v>
      </c>
      <c r="W119" s="16"/>
      <c r="Y119" s="16"/>
    </row>
    <row r="120" spans="1:25" x14ac:dyDescent="0.2">
      <c r="A120" s="43" t="s">
        <v>182</v>
      </c>
      <c r="B120" s="43" t="s">
        <v>183</v>
      </c>
      <c r="C120" s="46">
        <f>+payroll!G120</f>
        <v>6.3769014364034576E-3</v>
      </c>
      <c r="D120" s="46">
        <f>+IFR!T120</f>
        <v>5.488732831503103E-3</v>
      </c>
      <c r="E120" s="46">
        <f>+claims!R120</f>
        <v>1.8611394091372162E-3</v>
      </c>
      <c r="F120" s="46">
        <f>+costs!L120</f>
        <v>1.9211435262068007E-3</v>
      </c>
      <c r="G120" s="43"/>
      <c r="H120" s="48">
        <f t="shared" si="6"/>
        <v>2.915061310582983E-3</v>
      </c>
      <c r="I120" s="43"/>
      <c r="J120" s="16">
        <f t="shared" si="7"/>
        <v>130236.81306958279</v>
      </c>
      <c r="K120" s="43"/>
      <c r="L120" s="47">
        <f>+J120/payroll!F120</f>
        <v>2.0259227155942075E-3</v>
      </c>
      <c r="M120" s="43"/>
      <c r="N120" s="43"/>
      <c r="O120" s="16">
        <v>154369.80311436989</v>
      </c>
      <c r="P120" s="16">
        <f t="shared" si="4"/>
        <v>-24132.990044787104</v>
      </c>
      <c r="Q120" s="43"/>
      <c r="R120" s="48">
        <v>2.915061310582983E-3</v>
      </c>
      <c r="S120" s="46">
        <f t="shared" si="5"/>
        <v>0</v>
      </c>
      <c r="V120" s="45"/>
      <c r="W120" s="16"/>
      <c r="Y120" s="16"/>
    </row>
    <row r="121" spans="1:25" x14ac:dyDescent="0.2">
      <c r="A121" s="43" t="s">
        <v>184</v>
      </c>
      <c r="B121" s="43" t="s">
        <v>185</v>
      </c>
      <c r="C121" s="46">
        <f>+payroll!G121</f>
        <v>1.0677142148161865E-2</v>
      </c>
      <c r="D121" s="46">
        <f>+IFR!T121</f>
        <v>6.9497214952004673E-3</v>
      </c>
      <c r="E121" s="46">
        <f>+claims!R121</f>
        <v>3.0841738779988151E-3</v>
      </c>
      <c r="F121" s="46">
        <f>+costs!L121</f>
        <v>2.5390482468131636E-3</v>
      </c>
      <c r="G121" s="43"/>
      <c r="H121" s="48">
        <f t="shared" si="6"/>
        <v>4.1894129852080115E-3</v>
      </c>
      <c r="I121" s="43"/>
      <c r="J121" s="16">
        <f t="shared" si="7"/>
        <v>187171.29339440924</v>
      </c>
      <c r="K121" s="43"/>
      <c r="L121" s="47">
        <f>+J121/payroll!F121</f>
        <v>1.7389337430738859E-3</v>
      </c>
      <c r="M121" s="43"/>
      <c r="N121" s="43"/>
      <c r="O121" s="16">
        <v>221854.29011165738</v>
      </c>
      <c r="P121" s="16">
        <f t="shared" si="4"/>
        <v>-34682.996717248141</v>
      </c>
      <c r="Q121" s="43"/>
      <c r="R121" s="48">
        <v>4.1894129852080115E-3</v>
      </c>
      <c r="S121" s="46">
        <f t="shared" si="5"/>
        <v>0</v>
      </c>
      <c r="W121" s="16"/>
      <c r="Y121" s="16"/>
    </row>
    <row r="122" spans="1:25" x14ac:dyDescent="0.2">
      <c r="A122" s="43" t="s">
        <v>186</v>
      </c>
      <c r="B122" s="43" t="s">
        <v>535</v>
      </c>
      <c r="C122" s="46">
        <f>+payroll!G122</f>
        <v>2.7995537240653487E-3</v>
      </c>
      <c r="D122" s="46">
        <f>+IFR!T122</f>
        <v>2.535669689317701E-3</v>
      </c>
      <c r="E122" s="46">
        <f>+claims!R122</f>
        <v>8.5080658703415605E-4</v>
      </c>
      <c r="F122" s="46">
        <f>+costs!L122</f>
        <v>3.7738902907105394E-4</v>
      </c>
      <c r="G122" s="43"/>
      <c r="H122" s="48">
        <f t="shared" si="6"/>
        <v>1.020957332170637E-3</v>
      </c>
      <c r="I122" s="43"/>
      <c r="J122" s="16">
        <f t="shared" si="7"/>
        <v>45613.527488838743</v>
      </c>
      <c r="K122" s="43"/>
      <c r="L122" s="47">
        <f>+J122/payroll!F122</f>
        <v>1.6162318888696277E-3</v>
      </c>
      <c r="M122" s="43"/>
      <c r="N122" s="43"/>
      <c r="O122" s="16">
        <v>54065.752162116325</v>
      </c>
      <c r="P122" s="16">
        <f t="shared" si="4"/>
        <v>-8452.224673277582</v>
      </c>
      <c r="Q122" s="43"/>
      <c r="R122" s="48">
        <v>1.020957332170637E-3</v>
      </c>
      <c r="S122" s="46">
        <f t="shared" si="5"/>
        <v>0</v>
      </c>
      <c r="W122" s="16"/>
      <c r="Y122" s="16"/>
    </row>
    <row r="123" spans="1:25" x14ac:dyDescent="0.2">
      <c r="A123" s="43" t="s">
        <v>475</v>
      </c>
      <c r="B123" s="43" t="s">
        <v>476</v>
      </c>
      <c r="C123" s="46">
        <f>+payroll!G123</f>
        <v>3.3697762417492995E-3</v>
      </c>
      <c r="D123" s="46">
        <f>+IFR!T123</f>
        <v>2.4298708035154245E-3</v>
      </c>
      <c r="E123" s="46">
        <f>+claims!R123</f>
        <v>3.722278818274433E-4</v>
      </c>
      <c r="F123" s="46">
        <f>+costs!L123</f>
        <v>2.6643727975089238E-4</v>
      </c>
      <c r="G123" s="43"/>
      <c r="H123" s="48">
        <f t="shared" si="6"/>
        <v>9.4065243078274242E-4</v>
      </c>
      <c r="I123" s="43"/>
      <c r="J123" s="16">
        <f t="shared" si="7"/>
        <v>42025.728359998167</v>
      </c>
      <c r="K123" s="43"/>
      <c r="L123" s="47">
        <f>+J123/payroll!F123</f>
        <v>1.23712334728773E-3</v>
      </c>
      <c r="M123" s="43"/>
      <c r="N123" s="43"/>
      <c r="O123" s="16">
        <v>49813.130863427767</v>
      </c>
      <c r="P123" s="16">
        <f t="shared" si="4"/>
        <v>-7787.4025034295992</v>
      </c>
      <c r="Q123" s="43"/>
      <c r="R123" s="48">
        <v>9.4065243078274242E-4</v>
      </c>
      <c r="S123" s="46">
        <f t="shared" si="5"/>
        <v>0</v>
      </c>
      <c r="W123" s="16"/>
      <c r="Y123" s="16"/>
    </row>
    <row r="124" spans="1:25" x14ac:dyDescent="0.2">
      <c r="A124" s="43" t="s">
        <v>187</v>
      </c>
      <c r="B124" s="43" t="s">
        <v>495</v>
      </c>
      <c r="C124" s="46">
        <f>+payroll!G124</f>
        <v>1.9826976858119366E-3</v>
      </c>
      <c r="D124" s="46">
        <f>+IFR!T124</f>
        <v>1.8768200153193046E-3</v>
      </c>
      <c r="E124" s="46">
        <f>+claims!R124</f>
        <v>1.6484377623786773E-3</v>
      </c>
      <c r="F124" s="46">
        <f>+costs!L124</f>
        <v>1.7938397006295754E-3</v>
      </c>
      <c r="G124" s="43"/>
      <c r="H124" s="48">
        <f t="shared" si="6"/>
        <v>1.8060091973759519E-3</v>
      </c>
      <c r="I124" s="43"/>
      <c r="J124" s="16">
        <f t="shared" si="7"/>
        <v>80687.456344978098</v>
      </c>
      <c r="K124" s="43"/>
      <c r="L124" s="47">
        <f>+J124/payroll!F124</f>
        <v>4.0369032679787378E-3</v>
      </c>
      <c r="M124" s="43"/>
      <c r="N124" s="43"/>
      <c r="O124" s="16">
        <v>95638.909277661471</v>
      </c>
      <c r="P124" s="16">
        <f t="shared" si="4"/>
        <v>-14951.452932683373</v>
      </c>
      <c r="Q124" s="43"/>
      <c r="R124" s="48">
        <v>1.8060091973759519E-3</v>
      </c>
      <c r="S124" s="46">
        <f t="shared" si="5"/>
        <v>0</v>
      </c>
      <c r="W124" s="16"/>
      <c r="Y124" s="16"/>
    </row>
    <row r="125" spans="1:25" x14ac:dyDescent="0.2">
      <c r="A125" s="43" t="s">
        <v>188</v>
      </c>
      <c r="B125" s="43" t="s">
        <v>189</v>
      </c>
      <c r="C125" s="46">
        <f>+payroll!G125</f>
        <v>2.367522142173123E-3</v>
      </c>
      <c r="D125" s="46">
        <f>+IFR!T125</f>
        <v>2.2148810406343602E-3</v>
      </c>
      <c r="E125" s="46">
        <f>+claims!R125</f>
        <v>3.6942917594904147E-3</v>
      </c>
      <c r="F125" s="46">
        <f>+costs!L125</f>
        <v>1.4880440421055578E-3</v>
      </c>
      <c r="G125" s="43"/>
      <c r="H125" s="48">
        <f t="shared" si="6"/>
        <v>2.0197705870378321E-3</v>
      </c>
      <c r="I125" s="43"/>
      <c r="J125" s="16">
        <f t="shared" si="7"/>
        <v>90237.719334582565</v>
      </c>
      <c r="K125" s="43"/>
      <c r="L125" s="47">
        <f>+J125/payroll!F125</f>
        <v>3.7808798728280382E-3</v>
      </c>
      <c r="M125" s="43"/>
      <c r="N125" s="43"/>
      <c r="O125" s="16">
        <v>106958.84396162846</v>
      </c>
      <c r="P125" s="16">
        <f t="shared" si="4"/>
        <v>-16721.124627045894</v>
      </c>
      <c r="Q125" s="43"/>
      <c r="R125" s="48">
        <v>2.0197705870378321E-3</v>
      </c>
      <c r="S125" s="46">
        <f t="shared" si="5"/>
        <v>0</v>
      </c>
      <c r="W125" s="16"/>
      <c r="Y125" s="16"/>
    </row>
    <row r="126" spans="1:25" x14ac:dyDescent="0.2">
      <c r="A126" s="43" t="s">
        <v>545</v>
      </c>
      <c r="B126" s="43" t="s">
        <v>546</v>
      </c>
      <c r="C126" s="46">
        <f>+payroll!G126</f>
        <v>2.6773937052072434E-3</v>
      </c>
      <c r="D126" s="46">
        <f>+IFR!T126</f>
        <v>2.1934133063711688E-3</v>
      </c>
      <c r="E126" s="46">
        <f>+claims!R126</f>
        <v>5.8492952858598226E-4</v>
      </c>
      <c r="F126" s="46">
        <f>+costs!L126</f>
        <v>3.9741659894981346E-4</v>
      </c>
      <c r="G126" s="43"/>
      <c r="H126" s="48">
        <f t="shared" si="6"/>
        <v>9.3504026510508691E-4</v>
      </c>
      <c r="I126" s="43"/>
      <c r="J126" s="16">
        <f t="shared" si="7"/>
        <v>41774.992442498653</v>
      </c>
      <c r="K126" s="43"/>
      <c r="L126" s="47">
        <f>+J126/payroll!F126</f>
        <v>1.5477576528623578E-3</v>
      </c>
      <c r="M126" s="43"/>
      <c r="N126" s="43"/>
      <c r="O126" s="16">
        <v>49515.933371368279</v>
      </c>
      <c r="P126" s="16">
        <f t="shared" si="4"/>
        <v>-7740.9409288696261</v>
      </c>
      <c r="Q126" s="43"/>
      <c r="R126" s="48">
        <v>9.3504026510508691E-4</v>
      </c>
      <c r="S126" s="46">
        <f t="shared" si="5"/>
        <v>0</v>
      </c>
      <c r="V126" s="45"/>
      <c r="W126" s="16"/>
      <c r="Y126" s="16"/>
    </row>
    <row r="127" spans="1:25" s="43" customFormat="1" x14ac:dyDescent="0.2">
      <c r="A127" s="45" t="s">
        <v>562</v>
      </c>
      <c r="B127" s="45" t="s">
        <v>557</v>
      </c>
      <c r="C127" s="46">
        <f>+payroll!G127</f>
        <v>1.394816458291313E-2</v>
      </c>
      <c r="D127" s="46">
        <f>+IFR!T127</f>
        <v>9.2774978244392816E-3</v>
      </c>
      <c r="E127" s="46">
        <f>+claims!R127</f>
        <v>6.2215231676872656E-3</v>
      </c>
      <c r="F127" s="46">
        <f>+costs!L127</f>
        <v>1.7302622104250355E-3</v>
      </c>
      <c r="H127" s="48">
        <f t="shared" si="6"/>
        <v>4.8745936023271621E-3</v>
      </c>
      <c r="J127" s="16">
        <f t="shared" si="7"/>
        <v>217783.25329613834</v>
      </c>
      <c r="L127" s="47">
        <f>+J127/payroll!F127</f>
        <v>1.5488388580962337E-3</v>
      </c>
      <c r="O127" s="16">
        <v>258138.67170544024</v>
      </c>
      <c r="P127" s="16">
        <f t="shared" si="4"/>
        <v>-40355.418409301899</v>
      </c>
      <c r="R127" s="48">
        <v>4.8745936023271621E-3</v>
      </c>
      <c r="S127" s="46">
        <f t="shared" si="5"/>
        <v>0</v>
      </c>
      <c r="W127" s="16"/>
      <c r="Y127" s="16"/>
    </row>
    <row r="128" spans="1:25" x14ac:dyDescent="0.2">
      <c r="A128" s="43" t="s">
        <v>190</v>
      </c>
      <c r="B128" s="43" t="s">
        <v>191</v>
      </c>
      <c r="C128" s="46">
        <f>+payroll!G128</f>
        <v>1.7449578783892625E-3</v>
      </c>
      <c r="D128" s="46">
        <f>+IFR!T128</f>
        <v>1.2725992534584258E-3</v>
      </c>
      <c r="E128" s="46">
        <f>+claims!R128</f>
        <v>5.3175411689634753E-5</v>
      </c>
      <c r="F128" s="46">
        <f>+costs!L128</f>
        <v>6.383301095244362E-5</v>
      </c>
      <c r="G128" s="43"/>
      <c r="H128" s="48">
        <f t="shared" si="6"/>
        <v>4.2347075980587242E-4</v>
      </c>
      <c r="I128" s="43"/>
      <c r="J128" s="16">
        <f t="shared" si="7"/>
        <v>18919.493042923976</v>
      </c>
      <c r="K128" s="43"/>
      <c r="L128" s="47">
        <f>+J128/payroll!F128</f>
        <v>1.0755320713369348E-3</v>
      </c>
      <c r="M128" s="43"/>
      <c r="N128" s="43"/>
      <c r="O128" s="16">
        <v>22425.290877621912</v>
      </c>
      <c r="P128" s="16">
        <f t="shared" si="4"/>
        <v>-3505.7978346979362</v>
      </c>
      <c r="Q128" s="43"/>
      <c r="R128" s="48">
        <v>4.2347075980587242E-4</v>
      </c>
      <c r="S128" s="46">
        <f t="shared" si="5"/>
        <v>0</v>
      </c>
      <c r="W128" s="16"/>
      <c r="Y128" s="16"/>
    </row>
    <row r="129" spans="1:25" x14ac:dyDescent="0.2">
      <c r="A129" s="43" t="s">
        <v>192</v>
      </c>
      <c r="B129" s="43" t="s">
        <v>536</v>
      </c>
      <c r="C129" s="46">
        <f>+payroll!G129</f>
        <v>8.7909982871139762E-4</v>
      </c>
      <c r="D129" s="46">
        <f>+IFR!T129</f>
        <v>3.2694779073806076E-4</v>
      </c>
      <c r="E129" s="46">
        <f>+claims!R129</f>
        <v>0</v>
      </c>
      <c r="F129" s="46">
        <f>+costs!L129</f>
        <v>9.4352047078316701E-8</v>
      </c>
      <c r="G129" s="43"/>
      <c r="H129" s="48">
        <f t="shared" si="6"/>
        <v>1.5081256365942928E-4</v>
      </c>
      <c r="I129" s="43"/>
      <c r="J129" s="16">
        <f t="shared" si="7"/>
        <v>6737.8849256277126</v>
      </c>
      <c r="K129" s="43"/>
      <c r="L129" s="47">
        <f>+J129/payroll!F129</f>
        <v>7.6029863736412954E-4</v>
      </c>
      <c r="M129" s="43"/>
      <c r="N129" s="43"/>
      <c r="O129" s="16">
        <v>7986.4206199572263</v>
      </c>
      <c r="P129" s="16">
        <f t="shared" si="4"/>
        <v>-1248.5356943295137</v>
      </c>
      <c r="Q129" s="43"/>
      <c r="R129" s="48">
        <v>1.5081256365942928E-4</v>
      </c>
      <c r="S129" s="46">
        <f t="shared" si="5"/>
        <v>0</v>
      </c>
      <c r="W129" s="16"/>
      <c r="Y129" s="16"/>
    </row>
    <row r="130" spans="1:25" x14ac:dyDescent="0.2">
      <c r="A130" s="43" t="s">
        <v>193</v>
      </c>
      <c r="B130" s="43" t="s">
        <v>194</v>
      </c>
      <c r="C130" s="46">
        <f>+payroll!G130</f>
        <v>8.0615892512921217E-3</v>
      </c>
      <c r="D130" s="46">
        <f>+IFR!T130</f>
        <v>6.3107997699515823E-3</v>
      </c>
      <c r="E130" s="46">
        <f>+claims!R130</f>
        <v>1.1698590571719645E-3</v>
      </c>
      <c r="F130" s="46">
        <f>+costs!L130</f>
        <v>1.1952175538404496E-3</v>
      </c>
      <c r="G130" s="43"/>
      <c r="H130" s="48">
        <f t="shared" si="6"/>
        <v>2.6891580185355278E-3</v>
      </c>
      <c r="I130" s="43"/>
      <c r="J130" s="16">
        <f t="shared" si="7"/>
        <v>120144.08372925069</v>
      </c>
      <c r="K130" s="43"/>
      <c r="L130" s="47">
        <f>+J130/payroll!F130</f>
        <v>1.4783611501132149E-3</v>
      </c>
      <c r="M130" s="43"/>
      <c r="N130" s="43"/>
      <c r="O130" s="16">
        <v>142406.88261261224</v>
      </c>
      <c r="P130" s="16">
        <f t="shared" si="4"/>
        <v>-22262.798883361553</v>
      </c>
      <c r="Q130" s="43"/>
      <c r="R130" s="48">
        <v>2.6891580185355278E-3</v>
      </c>
      <c r="S130" s="46">
        <f t="shared" si="5"/>
        <v>0</v>
      </c>
      <c r="W130" s="16"/>
      <c r="Y130" s="16"/>
    </row>
    <row r="131" spans="1:25" x14ac:dyDescent="0.2">
      <c r="A131" s="43" t="s">
        <v>195</v>
      </c>
      <c r="B131" s="43" t="s">
        <v>537</v>
      </c>
      <c r="C131" s="46">
        <f>+payroll!G131</f>
        <v>8.5831019980538495E-4</v>
      </c>
      <c r="D131" s="46">
        <f>+IFR!T131</f>
        <v>8.143233794159154E-4</v>
      </c>
      <c r="E131" s="46">
        <f>+claims!R131</f>
        <v>3.1905247013780852E-4</v>
      </c>
      <c r="F131" s="46">
        <f>+costs!L131</f>
        <v>3.6706970717105883E-4</v>
      </c>
      <c r="G131" s="43"/>
      <c r="H131" s="48">
        <f t="shared" si="6"/>
        <v>4.7717889222596914E-4</v>
      </c>
      <c r="I131" s="43"/>
      <c r="J131" s="16">
        <f t="shared" si="7"/>
        <v>21319.022677830231</v>
      </c>
      <c r="K131" s="43"/>
      <c r="L131" s="47">
        <f>+J131/payroll!F131</f>
        <v>2.463892956731076E-3</v>
      </c>
      <c r="M131" s="43"/>
      <c r="N131" s="43"/>
      <c r="O131" s="16">
        <v>25269.455354448211</v>
      </c>
      <c r="P131" s="16">
        <f t="shared" si="4"/>
        <v>-3950.4326766179802</v>
      </c>
      <c r="Q131" s="43"/>
      <c r="R131" s="48">
        <v>4.7717889222596914E-4</v>
      </c>
      <c r="S131" s="46">
        <f t="shared" si="5"/>
        <v>0</v>
      </c>
      <c r="W131" s="16"/>
      <c r="Y131" s="16"/>
    </row>
    <row r="132" spans="1:25" x14ac:dyDescent="0.2">
      <c r="A132" s="43" t="s">
        <v>196</v>
      </c>
      <c r="B132" s="43" t="s">
        <v>538</v>
      </c>
      <c r="C132" s="46">
        <f>+payroll!G132</f>
        <v>9.4690445298447484E-4</v>
      </c>
      <c r="D132" s="46">
        <f>+IFR!T132</f>
        <v>9.7916969230800845E-4</v>
      </c>
      <c r="E132" s="46">
        <f>+claims!R132</f>
        <v>4.2540329351707803E-4</v>
      </c>
      <c r="F132" s="46">
        <f>+costs!L132</f>
        <v>4.5169444330599726E-4</v>
      </c>
      <c r="G132" s="43"/>
      <c r="H132" s="48">
        <f t="shared" si="6"/>
        <v>5.7558642817272048E-4</v>
      </c>
      <c r="I132" s="43"/>
      <c r="J132" s="16">
        <f t="shared" si="7"/>
        <v>25715.597054227201</v>
      </c>
      <c r="K132" s="43"/>
      <c r="L132" s="47">
        <f>+J132/payroll!F132</f>
        <v>2.6939483889225012E-3</v>
      </c>
      <c r="M132" s="43"/>
      <c r="N132" s="43"/>
      <c r="O132" s="16">
        <v>30480.71862836961</v>
      </c>
      <c r="P132" s="16">
        <f t="shared" si="4"/>
        <v>-4765.1215741424094</v>
      </c>
      <c r="Q132" s="43"/>
      <c r="R132" s="48">
        <v>5.7558642817272048E-4</v>
      </c>
      <c r="S132" s="46">
        <f t="shared" si="5"/>
        <v>0</v>
      </c>
      <c r="W132" s="16"/>
      <c r="Y132" s="16"/>
    </row>
    <row r="133" spans="1:25" x14ac:dyDescent="0.2">
      <c r="A133" s="43" t="s">
        <v>197</v>
      </c>
      <c r="B133" s="43" t="s">
        <v>496</v>
      </c>
      <c r="C133" s="46">
        <f>+payroll!G133</f>
        <v>1.1582507916256099E-3</v>
      </c>
      <c r="D133" s="46">
        <f>+IFR!T133</f>
        <v>1.0388196441640479E-3</v>
      </c>
      <c r="E133" s="46">
        <f>+claims!R133</f>
        <v>2.6587705844817374E-4</v>
      </c>
      <c r="F133" s="46">
        <f>+costs!L133</f>
        <v>2.3025846868670712E-4</v>
      </c>
      <c r="G133" s="43"/>
      <c r="H133" s="48">
        <f t="shared" si="6"/>
        <v>4.5267044445295747E-4</v>
      </c>
      <c r="I133" s="43"/>
      <c r="J133" s="16">
        <f t="shared" si="7"/>
        <v>20224.053553286845</v>
      </c>
      <c r="K133" s="43"/>
      <c r="L133" s="47">
        <f>+J133/payroll!F133</f>
        <v>1.7320659292632428E-3</v>
      </c>
      <c r="M133" s="43"/>
      <c r="N133" s="43"/>
      <c r="O133" s="16">
        <v>23971.587538212814</v>
      </c>
      <c r="P133" s="16">
        <f t="shared" ref="P133:P196" si="8">+J133-O133</f>
        <v>-3747.533984925969</v>
      </c>
      <c r="Q133" s="43"/>
      <c r="R133" s="48">
        <v>4.5267044445295747E-4</v>
      </c>
      <c r="S133" s="46">
        <f t="shared" ref="S133:S196" si="9">+H133-R133</f>
        <v>0</v>
      </c>
      <c r="W133" s="16"/>
      <c r="Y133" s="16"/>
    </row>
    <row r="134" spans="1:25" x14ac:dyDescent="0.2">
      <c r="A134" s="43" t="s">
        <v>198</v>
      </c>
      <c r="B134" s="43" t="s">
        <v>539</v>
      </c>
      <c r="C134" s="46">
        <f>+payroll!G134</f>
        <v>1.6139595434807204E-2</v>
      </c>
      <c r="D134" s="46">
        <f>+IFR!T134</f>
        <v>1.5862066995576758E-2</v>
      </c>
      <c r="E134" s="46">
        <f>+claims!R134</f>
        <v>1.6058974330269697E-2</v>
      </c>
      <c r="F134" s="46">
        <f>+costs!L134</f>
        <v>1.8916143874711779E-2</v>
      </c>
      <c r="G134" s="43"/>
      <c r="H134" s="48">
        <f t="shared" ref="H134:H197" si="10">(C134*$C$3)+(D134*$D$3)+(E134*$E$3)+(F134*$F$3)</f>
        <v>1.7758740278165517E-2</v>
      </c>
      <c r="I134" s="43"/>
      <c r="J134" s="16">
        <f t="shared" ref="J134:J197" si="11">(+H134*$J$271)</f>
        <v>793411.00976574933</v>
      </c>
      <c r="K134" s="43"/>
      <c r="L134" s="47">
        <f>+J134/payroll!F134</f>
        <v>4.8764569715987914E-3</v>
      </c>
      <c r="M134" s="43"/>
      <c r="N134" s="43"/>
      <c r="O134" s="16">
        <v>940430.73136989563</v>
      </c>
      <c r="P134" s="16">
        <f t="shared" si="8"/>
        <v>-147019.7216041463</v>
      </c>
      <c r="Q134" s="43"/>
      <c r="R134" s="48">
        <v>1.7758740278165517E-2</v>
      </c>
      <c r="S134" s="46">
        <f t="shared" si="9"/>
        <v>0</v>
      </c>
      <c r="W134" s="16"/>
      <c r="Y134" s="16"/>
    </row>
    <row r="135" spans="1:25" x14ac:dyDescent="0.2">
      <c r="A135" s="43" t="s">
        <v>199</v>
      </c>
      <c r="B135" s="43" t="s">
        <v>200</v>
      </c>
      <c r="C135" s="46">
        <f>+payroll!G135</f>
        <v>1.3438564679393605E-3</v>
      </c>
      <c r="D135" s="46">
        <f>+IFR!T135</f>
        <v>1.3180117682459454E-3</v>
      </c>
      <c r="E135" s="46">
        <f>+claims!R135</f>
        <v>3.722278818274433E-4</v>
      </c>
      <c r="F135" s="46">
        <f>+costs!L135</f>
        <v>1.1216956467066526E-4</v>
      </c>
      <c r="G135" s="43"/>
      <c r="H135" s="48">
        <f t="shared" si="10"/>
        <v>4.558694505996789E-4</v>
      </c>
      <c r="I135" s="43"/>
      <c r="J135" s="16">
        <f t="shared" si="11"/>
        <v>20366.976230084911</v>
      </c>
      <c r="K135" s="43"/>
      <c r="L135" s="47">
        <f>+J135/payroll!F135</f>
        <v>1.5033928785010348E-3</v>
      </c>
      <c r="M135" s="43"/>
      <c r="N135" s="43"/>
      <c r="O135" s="16">
        <v>24140.993906181207</v>
      </c>
      <c r="P135" s="16">
        <f t="shared" si="8"/>
        <v>-3774.0176760962968</v>
      </c>
      <c r="Q135" s="43"/>
      <c r="R135" s="48">
        <v>4.558694505996789E-4</v>
      </c>
      <c r="S135" s="46">
        <f t="shared" si="9"/>
        <v>0</v>
      </c>
      <c r="W135" s="16"/>
      <c r="Y135" s="16"/>
    </row>
    <row r="136" spans="1:25" x14ac:dyDescent="0.2">
      <c r="A136" s="43" t="s">
        <v>201</v>
      </c>
      <c r="B136" s="43" t="s">
        <v>202</v>
      </c>
      <c r="C136" s="46">
        <f>+payroll!G136</f>
        <v>1.2048216647085274E-3</v>
      </c>
      <c r="D136" s="46">
        <f>+IFR!T136</f>
        <v>1.0332853426076327E-3</v>
      </c>
      <c r="E136" s="46">
        <f>+claims!R136</f>
        <v>9.0398199872379094E-4</v>
      </c>
      <c r="F136" s="46">
        <f>+costs!L136</f>
        <v>2.173986697803288E-4</v>
      </c>
      <c r="G136" s="43"/>
      <c r="H136" s="48">
        <f t="shared" si="10"/>
        <v>5.4579987759128591E-4</v>
      </c>
      <c r="I136" s="43"/>
      <c r="J136" s="16">
        <f t="shared" si="11"/>
        <v>24384.817009917893</v>
      </c>
      <c r="K136" s="43"/>
      <c r="L136" s="47">
        <f>+J136/payroll!F136</f>
        <v>2.0076848908617156E-3</v>
      </c>
      <c r="M136" s="43"/>
      <c r="N136" s="43"/>
      <c r="O136" s="16">
        <v>28903.343932331849</v>
      </c>
      <c r="P136" s="16">
        <f t="shared" si="8"/>
        <v>-4518.5269224139556</v>
      </c>
      <c r="Q136" s="43"/>
      <c r="R136" s="48">
        <v>5.4579987759128591E-4</v>
      </c>
      <c r="S136" s="46">
        <f t="shared" si="9"/>
        <v>0</v>
      </c>
      <c r="W136" s="16"/>
      <c r="Y136" s="16"/>
    </row>
    <row r="137" spans="1:25" x14ac:dyDescent="0.2">
      <c r="A137" s="43" t="s">
        <v>203</v>
      </c>
      <c r="B137" s="43" t="s">
        <v>204</v>
      </c>
      <c r="C137" s="46">
        <f>+payroll!G137</f>
        <v>8.4863352737405627E-5</v>
      </c>
      <c r="D137" s="46">
        <f>+IFR!T137</f>
        <v>7.3932020388724003E-5</v>
      </c>
      <c r="E137" s="46">
        <f>+claims!R137</f>
        <v>0</v>
      </c>
      <c r="F137" s="46">
        <f>+costs!L137</f>
        <v>1.7330930606701824E-6</v>
      </c>
      <c r="G137" s="43"/>
      <c r="H137" s="48">
        <f t="shared" si="10"/>
        <v>2.0889277477168313E-5</v>
      </c>
      <c r="I137" s="43"/>
      <c r="J137" s="16">
        <f t="shared" si="11"/>
        <v>933.27468484994995</v>
      </c>
      <c r="K137" s="43"/>
      <c r="L137" s="47">
        <f>+J137/payroll!F137</f>
        <v>1.0909079786814808E-3</v>
      </c>
      <c r="M137" s="43"/>
      <c r="N137" s="43"/>
      <c r="O137" s="16">
        <v>1106.2112620564442</v>
      </c>
      <c r="P137" s="16">
        <f t="shared" si="8"/>
        <v>-172.93657720649423</v>
      </c>
      <c r="Q137" s="43"/>
      <c r="R137" s="48">
        <v>2.0889277477168313E-5</v>
      </c>
      <c r="S137" s="46">
        <f t="shared" si="9"/>
        <v>0</v>
      </c>
      <c r="W137" s="16"/>
      <c r="Y137" s="16"/>
    </row>
    <row r="138" spans="1:25" x14ac:dyDescent="0.2">
      <c r="A138" s="43" t="s">
        <v>205</v>
      </c>
      <c r="B138" s="43" t="s">
        <v>456</v>
      </c>
      <c r="C138" s="46">
        <f>+payroll!G138</f>
        <v>7.0084808821228568E-5</v>
      </c>
      <c r="D138" s="46">
        <f>+IFR!T138</f>
        <v>4.4363675379650868E-5</v>
      </c>
      <c r="E138" s="46">
        <f>+claims!R138</f>
        <v>0</v>
      </c>
      <c r="F138" s="46">
        <f>+costs!L138</f>
        <v>0</v>
      </c>
      <c r="G138" s="43"/>
      <c r="H138" s="48">
        <f t="shared" si="10"/>
        <v>1.430606052510993E-5</v>
      </c>
      <c r="I138" s="43"/>
      <c r="J138" s="16">
        <f t="shared" si="11"/>
        <v>639.15490340004646</v>
      </c>
      <c r="K138" s="43"/>
      <c r="L138" s="47">
        <f>+J138/payroll!F138</f>
        <v>9.0465096352415066E-4</v>
      </c>
      <c r="M138" s="43"/>
      <c r="N138" s="43"/>
      <c r="O138" s="16">
        <v>757.59083988590839</v>
      </c>
      <c r="P138" s="16">
        <f t="shared" si="8"/>
        <v>-118.43593648586193</v>
      </c>
      <c r="Q138" s="43"/>
      <c r="R138" s="48">
        <v>1.430606052510993E-5</v>
      </c>
      <c r="S138" s="46">
        <f t="shared" si="9"/>
        <v>0</v>
      </c>
      <c r="W138" s="16"/>
      <c r="Y138" s="16"/>
    </row>
    <row r="139" spans="1:25" outlineLevel="1" x14ac:dyDescent="0.2">
      <c r="A139" s="43" t="s">
        <v>206</v>
      </c>
      <c r="B139" s="43" t="s">
        <v>207</v>
      </c>
      <c r="C139" s="46">
        <f>+payroll!G139</f>
        <v>8.6661460523298575E-5</v>
      </c>
      <c r="D139" s="46">
        <f>+IFR!T139</f>
        <v>8.7031355121045459E-5</v>
      </c>
      <c r="E139" s="46">
        <f>+claims!R139</f>
        <v>0</v>
      </c>
      <c r="F139" s="46">
        <f>+costs!L139</f>
        <v>0</v>
      </c>
      <c r="G139" s="43"/>
      <c r="H139" s="48">
        <f t="shared" si="10"/>
        <v>2.1711601955543004E-5</v>
      </c>
      <c r="I139" s="43"/>
      <c r="J139" s="16">
        <f t="shared" si="11"/>
        <v>970.01385015800599</v>
      </c>
      <c r="K139" s="43"/>
      <c r="L139" s="47">
        <f>+J139/payroll!F139</f>
        <v>1.1103266128739599E-3</v>
      </c>
      <c r="M139" s="43"/>
      <c r="N139" s="43"/>
      <c r="O139" s="16">
        <v>1149.7582253268122</v>
      </c>
      <c r="P139" s="16">
        <f t="shared" si="8"/>
        <v>-179.74437516880619</v>
      </c>
      <c r="Q139" s="43"/>
      <c r="R139" s="48">
        <v>2.1711601955543004E-5</v>
      </c>
      <c r="S139" s="46">
        <f t="shared" si="9"/>
        <v>0</v>
      </c>
      <c r="W139" s="16"/>
      <c r="Y139" s="16"/>
    </row>
    <row r="140" spans="1:25" outlineLevel="1" x14ac:dyDescent="0.2">
      <c r="A140" s="43" t="s">
        <v>208</v>
      </c>
      <c r="B140" s="43" t="s">
        <v>209</v>
      </c>
      <c r="C140" s="46">
        <f>+payroll!G140</f>
        <v>2.0372504885393792E-5</v>
      </c>
      <c r="D140" s="46">
        <f>+IFR!T140</f>
        <v>3.1242024915247088E-5</v>
      </c>
      <c r="E140" s="46">
        <f>+claims!R140</f>
        <v>0</v>
      </c>
      <c r="F140" s="46">
        <f>+costs!L140</f>
        <v>0</v>
      </c>
      <c r="G140" s="43"/>
      <c r="H140" s="48">
        <f t="shared" si="10"/>
        <v>6.4518162250801104E-6</v>
      </c>
      <c r="I140" s="43"/>
      <c r="J140" s="16">
        <f t="shared" si="11"/>
        <v>288.24916327300684</v>
      </c>
      <c r="K140" s="43"/>
      <c r="L140" s="47">
        <f>+J140/payroll!F140</f>
        <v>1.4035324003838447E-3</v>
      </c>
      <c r="M140" s="43"/>
      <c r="N140" s="43"/>
      <c r="O140" s="16">
        <v>341.66197355092015</v>
      </c>
      <c r="P140" s="16">
        <f t="shared" si="8"/>
        <v>-53.412810277913309</v>
      </c>
      <c r="Q140" s="43"/>
      <c r="R140" s="48">
        <v>6.4518162250801104E-6</v>
      </c>
      <c r="S140" s="46">
        <f t="shared" si="9"/>
        <v>0</v>
      </c>
      <c r="W140" s="16"/>
      <c r="Y140" s="16"/>
    </row>
    <row r="141" spans="1:25" outlineLevel="1" x14ac:dyDescent="0.2">
      <c r="A141" s="43" t="s">
        <v>210</v>
      </c>
      <c r="B141" s="43" t="s">
        <v>211</v>
      </c>
      <c r="C141" s="46">
        <f>+payroll!G141</f>
        <v>1.1228005562812661E-4</v>
      </c>
      <c r="D141" s="46">
        <f>+IFR!T141</f>
        <v>1.3657228034379441E-4</v>
      </c>
      <c r="E141" s="46">
        <f>+claims!R141</f>
        <v>0</v>
      </c>
      <c r="F141" s="46">
        <f>+costs!L141</f>
        <v>0</v>
      </c>
      <c r="G141" s="43"/>
      <c r="H141" s="48">
        <f t="shared" si="10"/>
        <v>3.1106541996490125E-5</v>
      </c>
      <c r="I141" s="43"/>
      <c r="J141" s="16">
        <f t="shared" si="11"/>
        <v>1389.7535810071206</v>
      </c>
      <c r="K141" s="43"/>
      <c r="L141" s="47">
        <f>+J141/payroll!F141</f>
        <v>1.2278180134755727E-3</v>
      </c>
      <c r="M141" s="43"/>
      <c r="N141" s="43"/>
      <c r="O141" s="16">
        <v>1647.2760782539854</v>
      </c>
      <c r="P141" s="16">
        <f t="shared" si="8"/>
        <v>-257.52249724686476</v>
      </c>
      <c r="Q141" s="43"/>
      <c r="R141" s="48">
        <v>3.1106541996490125E-5</v>
      </c>
      <c r="S141" s="46">
        <f t="shared" si="9"/>
        <v>0</v>
      </c>
      <c r="W141" s="16"/>
      <c r="Y141" s="16"/>
    </row>
    <row r="142" spans="1:25" outlineLevel="1" x14ac:dyDescent="0.2">
      <c r="A142" s="43" t="s">
        <v>499</v>
      </c>
      <c r="B142" s="43" t="s">
        <v>497</v>
      </c>
      <c r="C142" s="46">
        <f>+payroll!G142</f>
        <v>9.4923798949677466E-5</v>
      </c>
      <c r="D142" s="46">
        <f>+IFR!T142</f>
        <v>1.3478702177720887E-4</v>
      </c>
      <c r="E142" s="46">
        <f>+claims!R142</f>
        <v>0</v>
      </c>
      <c r="F142" s="46">
        <f>+costs!L142</f>
        <v>0</v>
      </c>
      <c r="G142" s="43"/>
      <c r="H142" s="48">
        <f t="shared" si="10"/>
        <v>2.8713852590860794E-5</v>
      </c>
      <c r="I142" s="43"/>
      <c r="J142" s="16">
        <f t="shared" si="11"/>
        <v>1282.8548884399313</v>
      </c>
      <c r="K142" s="43"/>
      <c r="L142" s="47">
        <f>+J142/payroll!F142</f>
        <v>1.3406062527967573E-3</v>
      </c>
      <c r="M142" s="43"/>
      <c r="N142" s="43"/>
      <c r="O142" s="16">
        <v>1520.568968828911</v>
      </c>
      <c r="P142" s="16">
        <f t="shared" si="8"/>
        <v>-237.71408038897971</v>
      </c>
      <c r="Q142" s="43"/>
      <c r="R142" s="48">
        <v>2.8713852590860794E-5</v>
      </c>
      <c r="S142" s="46">
        <f t="shared" si="9"/>
        <v>0</v>
      </c>
      <c r="W142" s="16"/>
      <c r="Y142" s="16"/>
    </row>
    <row r="143" spans="1:25" outlineLevel="1" x14ac:dyDescent="0.2">
      <c r="A143" s="43" t="s">
        <v>212</v>
      </c>
      <c r="B143" s="43" t="s">
        <v>213</v>
      </c>
      <c r="C143" s="46">
        <f>+payroll!G143</f>
        <v>1.1497433644290625E-4</v>
      </c>
      <c r="D143" s="46">
        <f>+IFR!T143</f>
        <v>1.3210913392733056E-4</v>
      </c>
      <c r="E143" s="46">
        <f>+claims!R143</f>
        <v>0</v>
      </c>
      <c r="F143" s="46">
        <f>+costs!L143</f>
        <v>1.7438568962450353E-5</v>
      </c>
      <c r="G143" s="43"/>
      <c r="H143" s="48">
        <f t="shared" si="10"/>
        <v>4.1348575173749813E-5</v>
      </c>
      <c r="I143" s="43"/>
      <c r="J143" s="16">
        <f t="shared" si="11"/>
        <v>1847.3390717536156</v>
      </c>
      <c r="K143" s="43"/>
      <c r="L143" s="47">
        <f>+J143/payroll!F143</f>
        <v>1.5938392663379746E-3</v>
      </c>
      <c r="M143" s="43"/>
      <c r="N143" s="43"/>
      <c r="O143" s="16">
        <v>2189.652541940859</v>
      </c>
      <c r="P143" s="16">
        <f t="shared" si="8"/>
        <v>-342.31347018724341</v>
      </c>
      <c r="Q143" s="43"/>
      <c r="R143" s="48">
        <v>4.1348575173749813E-5</v>
      </c>
      <c r="S143" s="46">
        <f t="shared" si="9"/>
        <v>0</v>
      </c>
      <c r="W143" s="16"/>
      <c r="Y143" s="16"/>
    </row>
    <row r="144" spans="1:25" outlineLevel="1" x14ac:dyDescent="0.2">
      <c r="A144" s="43" t="s">
        <v>214</v>
      </c>
      <c r="B144" s="43" t="s">
        <v>215</v>
      </c>
      <c r="C144" s="46">
        <f>+payroll!G144</f>
        <v>7.4239869788205314E-6</v>
      </c>
      <c r="D144" s="46">
        <f>+IFR!T144</f>
        <v>1.6959956382562705E-5</v>
      </c>
      <c r="E144" s="46">
        <f>+claims!R144</f>
        <v>0</v>
      </c>
      <c r="F144" s="46">
        <f>+costs!L144</f>
        <v>0</v>
      </c>
      <c r="G144" s="43"/>
      <c r="H144" s="48">
        <f t="shared" si="10"/>
        <v>3.0479929201729044E-6</v>
      </c>
      <c r="I144" s="43"/>
      <c r="J144" s="16">
        <f t="shared" si="11"/>
        <v>136.17582681394174</v>
      </c>
      <c r="K144" s="43"/>
      <c r="L144" s="47">
        <f>+J144/payroll!F144</f>
        <v>1.8195401257935493E-3</v>
      </c>
      <c r="M144" s="43"/>
      <c r="N144" s="43"/>
      <c r="O144" s="16">
        <v>161.40932105712236</v>
      </c>
      <c r="P144" s="16">
        <f t="shared" si="8"/>
        <v>-25.233494243180616</v>
      </c>
      <c r="Q144" s="43"/>
      <c r="R144" s="48">
        <v>3.0479929201729044E-6</v>
      </c>
      <c r="S144" s="46">
        <f t="shared" si="9"/>
        <v>0</v>
      </c>
      <c r="W144" s="16"/>
      <c r="Y144" s="16"/>
    </row>
    <row r="145" spans="1:25" outlineLevel="1" x14ac:dyDescent="0.2">
      <c r="A145" s="43" t="s">
        <v>216</v>
      </c>
      <c r="B145" s="43" t="s">
        <v>217</v>
      </c>
      <c r="C145" s="46">
        <f>+payroll!G145</f>
        <v>2.9909285145767904E-4</v>
      </c>
      <c r="D145" s="46">
        <f>+IFR!T145</f>
        <v>3.7713587219119705E-4</v>
      </c>
      <c r="E145" s="46">
        <f>+claims!R145</f>
        <v>0</v>
      </c>
      <c r="F145" s="46">
        <f>+costs!L145</f>
        <v>0</v>
      </c>
      <c r="G145" s="43"/>
      <c r="H145" s="48">
        <f t="shared" si="10"/>
        <v>8.4528590456109517E-5</v>
      </c>
      <c r="I145" s="43"/>
      <c r="J145" s="16">
        <f t="shared" si="11"/>
        <v>3776.5017820726448</v>
      </c>
      <c r="K145" s="43"/>
      <c r="L145" s="47">
        <f>+J145/payroll!F145</f>
        <v>1.2525136825223418E-3</v>
      </c>
      <c r="M145" s="43"/>
      <c r="N145" s="43"/>
      <c r="O145" s="16">
        <v>4476.2907108925365</v>
      </c>
      <c r="P145" s="16">
        <f t="shared" si="8"/>
        <v>-699.78892881989168</v>
      </c>
      <c r="Q145" s="43"/>
      <c r="R145" s="48">
        <v>8.4528590456109517E-5</v>
      </c>
      <c r="S145" s="46">
        <f t="shared" si="9"/>
        <v>0</v>
      </c>
      <c r="W145" s="16"/>
      <c r="Y145" s="16"/>
    </row>
    <row r="146" spans="1:25" outlineLevel="1" x14ac:dyDescent="0.2">
      <c r="A146" s="43" t="s">
        <v>218</v>
      </c>
      <c r="B146" s="43" t="s">
        <v>219</v>
      </c>
      <c r="C146" s="46">
        <f>+payroll!G146</f>
        <v>1.8052805410098507E-3</v>
      </c>
      <c r="D146" s="46">
        <f>+IFR!T146</f>
        <v>2.3418129247185925E-3</v>
      </c>
      <c r="E146" s="46">
        <f>+claims!R146</f>
        <v>1.7547885857579469E-3</v>
      </c>
      <c r="F146" s="46">
        <f>+costs!L146</f>
        <v>5.7875032518236464E-3</v>
      </c>
      <c r="G146" s="43"/>
      <c r="H146" s="48">
        <f t="shared" si="10"/>
        <v>4.254106922173935E-3</v>
      </c>
      <c r="I146" s="43"/>
      <c r="J146" s="16">
        <f t="shared" si="11"/>
        <v>190061.63815140555</v>
      </c>
      <c r="K146" s="43"/>
      <c r="L146" s="47">
        <f>+J146/payroll!F146</f>
        <v>1.0443560458583894E-2</v>
      </c>
      <c r="M146" s="43"/>
      <c r="N146" s="43"/>
      <c r="O146" s="16">
        <v>225280.21816190681</v>
      </c>
      <c r="P146" s="16">
        <f t="shared" si="8"/>
        <v>-35218.58001050126</v>
      </c>
      <c r="Q146" s="43"/>
      <c r="R146" s="48">
        <v>4.254106922173935E-3</v>
      </c>
      <c r="S146" s="46">
        <f t="shared" si="9"/>
        <v>0</v>
      </c>
      <c r="W146" s="16"/>
      <c r="Y146" s="16"/>
    </row>
    <row r="147" spans="1:25" outlineLevel="1" x14ac:dyDescent="0.2">
      <c r="A147" s="43" t="s">
        <v>220</v>
      </c>
      <c r="B147" s="43" t="s">
        <v>221</v>
      </c>
      <c r="C147" s="46">
        <f>+payroll!G147</f>
        <v>2.9283776911563647E-4</v>
      </c>
      <c r="D147" s="46">
        <f>+IFR!T147</f>
        <v>4.5881145161248585E-4</v>
      </c>
      <c r="E147" s="46">
        <f>+claims!R147</f>
        <v>1.0635082337926951E-4</v>
      </c>
      <c r="F147" s="46">
        <f>+costs!L147</f>
        <v>1.1574781791731089E-5</v>
      </c>
      <c r="G147" s="43"/>
      <c r="H147" s="48">
        <f t="shared" si="10"/>
        <v>1.1685364517294435E-4</v>
      </c>
      <c r="I147" s="43"/>
      <c r="J147" s="16">
        <f t="shared" si="11"/>
        <v>5220.6951145890416</v>
      </c>
      <c r="K147" s="43"/>
      <c r="L147" s="47">
        <f>+J147/payroll!F147</f>
        <v>1.768479621756632E-3</v>
      </c>
      <c r="M147" s="43"/>
      <c r="N147" s="43"/>
      <c r="O147" s="16">
        <v>6188.0942719987952</v>
      </c>
      <c r="P147" s="16">
        <f t="shared" si="8"/>
        <v>-967.39915740975357</v>
      </c>
      <c r="Q147" s="43"/>
      <c r="R147" s="48">
        <v>1.1685364517294435E-4</v>
      </c>
      <c r="S147" s="46">
        <f t="shared" si="9"/>
        <v>0</v>
      </c>
      <c r="W147" s="16"/>
      <c r="Y147" s="16"/>
    </row>
    <row r="148" spans="1:25" outlineLevel="1" x14ac:dyDescent="0.2">
      <c r="A148" s="43" t="s">
        <v>222</v>
      </c>
      <c r="B148" s="43" t="s">
        <v>223</v>
      </c>
      <c r="C148" s="46">
        <f>+payroll!G148</f>
        <v>3.5759323854498348E-4</v>
      </c>
      <c r="D148" s="46">
        <f>+IFR!T148</f>
        <v>4.0391475068998024E-4</v>
      </c>
      <c r="E148" s="46">
        <f>+claims!R148</f>
        <v>1.0635082337926951E-4</v>
      </c>
      <c r="F148" s="46">
        <f>+costs!L148</f>
        <v>6.3348156963579942E-5</v>
      </c>
      <c r="G148" s="43"/>
      <c r="H148" s="48">
        <f t="shared" si="10"/>
        <v>1.4915001633940885E-4</v>
      </c>
      <c r="I148" s="43"/>
      <c r="J148" s="16">
        <f t="shared" si="11"/>
        <v>6663.6069460357385</v>
      </c>
      <c r="K148" s="43"/>
      <c r="L148" s="47">
        <f>+J148/payroll!F148</f>
        <v>1.8484976032377331E-3</v>
      </c>
      <c r="M148" s="43"/>
      <c r="N148" s="43"/>
      <c r="O148" s="16">
        <v>7898.378868818706</v>
      </c>
      <c r="P148" s="16">
        <f t="shared" si="8"/>
        <v>-1234.7719227829675</v>
      </c>
      <c r="Q148" s="43"/>
      <c r="R148" s="48">
        <v>1.4915001633940885E-4</v>
      </c>
      <c r="S148" s="46">
        <f t="shared" si="9"/>
        <v>0</v>
      </c>
      <c r="W148" s="16"/>
      <c r="Y148" s="16"/>
    </row>
    <row r="149" spans="1:25" outlineLevel="1" x14ac:dyDescent="0.2">
      <c r="A149" s="43" t="s">
        <v>224</v>
      </c>
      <c r="B149" s="43" t="s">
        <v>225</v>
      </c>
      <c r="C149" s="46">
        <f>+payroll!G149</f>
        <v>2.1847972921183899E-4</v>
      </c>
      <c r="D149" s="46">
        <f>+IFR!T149</f>
        <v>2.3565413078929234E-4</v>
      </c>
      <c r="E149" s="46">
        <f>+claims!R149</f>
        <v>1.0635082337926951E-4</v>
      </c>
      <c r="F149" s="46">
        <f>+costs!L149</f>
        <v>3.1005815666717937E-5</v>
      </c>
      <c r="G149" s="43"/>
      <c r="H149" s="48">
        <f t="shared" si="10"/>
        <v>9.1322845407062597E-5</v>
      </c>
      <c r="I149" s="43"/>
      <c r="J149" s="16">
        <f t="shared" si="11"/>
        <v>4080.050153004644</v>
      </c>
      <c r="K149" s="43"/>
      <c r="L149" s="47">
        <f>+J149/payroll!F149</f>
        <v>1.852478476697249E-3</v>
      </c>
      <c r="M149" s="43"/>
      <c r="N149" s="43"/>
      <c r="O149" s="16">
        <v>4836.0868480371464</v>
      </c>
      <c r="P149" s="16">
        <f t="shared" si="8"/>
        <v>-756.03669503250239</v>
      </c>
      <c r="Q149" s="43"/>
      <c r="R149" s="48">
        <v>9.1322845407062597E-5</v>
      </c>
      <c r="S149" s="46">
        <f t="shared" si="9"/>
        <v>0</v>
      </c>
      <c r="W149" s="16"/>
      <c r="Y149" s="16"/>
    </row>
    <row r="150" spans="1:25" outlineLevel="1" x14ac:dyDescent="0.2">
      <c r="A150" s="43" t="s">
        <v>226</v>
      </c>
      <c r="B150" s="43" t="s">
        <v>227</v>
      </c>
      <c r="C150" s="46">
        <f>+payroll!G150</f>
        <v>5.2965978748017358E-5</v>
      </c>
      <c r="D150" s="46">
        <f>+IFR!T150</f>
        <v>5.5343015564151986E-5</v>
      </c>
      <c r="E150" s="46">
        <f>+claims!R150</f>
        <v>0</v>
      </c>
      <c r="F150" s="46">
        <f>+costs!L150</f>
        <v>0</v>
      </c>
      <c r="G150" s="43"/>
      <c r="H150" s="48">
        <f t="shared" si="10"/>
        <v>1.3538624289021169E-5</v>
      </c>
      <c r="I150" s="43"/>
      <c r="J150" s="16">
        <f t="shared" si="11"/>
        <v>604.86799174592159</v>
      </c>
      <c r="K150" s="43"/>
      <c r="L150" s="47">
        <f>+J150/payroll!F150</f>
        <v>1.1328239424380844E-3</v>
      </c>
      <c r="M150" s="43"/>
      <c r="N150" s="43"/>
      <c r="O150" s="16">
        <v>716.95053491607484</v>
      </c>
      <c r="P150" s="16">
        <f t="shared" si="8"/>
        <v>-112.08254317015326</v>
      </c>
      <c r="Q150" s="43"/>
      <c r="R150" s="48">
        <v>1.3538624289021169E-5</v>
      </c>
      <c r="S150" s="46">
        <f t="shared" si="9"/>
        <v>0</v>
      </c>
      <c r="W150" s="16"/>
      <c r="Y150" s="16"/>
    </row>
    <row r="151" spans="1:25" outlineLevel="1" x14ac:dyDescent="0.2">
      <c r="A151" s="43" t="s">
        <v>228</v>
      </c>
      <c r="B151" s="43" t="s">
        <v>229</v>
      </c>
      <c r="C151" s="46">
        <f>+payroll!G151</f>
        <v>1.7373332808818151E-4</v>
      </c>
      <c r="D151" s="46">
        <f>+IFR!T151</f>
        <v>2.325299282977676E-4</v>
      </c>
      <c r="E151" s="46">
        <f>+claims!R151</f>
        <v>1.5952623506890426E-4</v>
      </c>
      <c r="F151" s="46">
        <f>+costs!L151</f>
        <v>9.0697156862819706E-5</v>
      </c>
      <c r="G151" s="43"/>
      <c r="H151" s="48">
        <f t="shared" si="10"/>
        <v>1.2913013642627108E-4</v>
      </c>
      <c r="I151" s="43"/>
      <c r="J151" s="16">
        <f t="shared" si="11"/>
        <v>5769.1745207357781</v>
      </c>
      <c r="K151" s="43"/>
      <c r="L151" s="47">
        <f>+J151/payroll!F151</f>
        <v>3.294043694366546E-3</v>
      </c>
      <c r="M151" s="43"/>
      <c r="N151" s="43"/>
      <c r="O151" s="16">
        <v>6838.207369391017</v>
      </c>
      <c r="P151" s="16">
        <f t="shared" si="8"/>
        <v>-1069.0328486552389</v>
      </c>
      <c r="Q151" s="43"/>
      <c r="R151" s="48">
        <v>1.2913013642627108E-4</v>
      </c>
      <c r="S151" s="46">
        <f t="shared" si="9"/>
        <v>0</v>
      </c>
      <c r="W151" s="16"/>
      <c r="Y151" s="16"/>
    </row>
    <row r="152" spans="1:25" outlineLevel="1" x14ac:dyDescent="0.2">
      <c r="A152" s="43" t="s">
        <v>230</v>
      </c>
      <c r="B152" s="43" t="s">
        <v>231</v>
      </c>
      <c r="C152" s="46">
        <f>+payroll!G152</f>
        <v>4.1550784874611291E-4</v>
      </c>
      <c r="D152" s="46">
        <f>+IFR!T152</f>
        <v>4.9005347652773291E-4</v>
      </c>
      <c r="E152" s="46">
        <f>+claims!R152</f>
        <v>1.0635082337926951E-4</v>
      </c>
      <c r="F152" s="46">
        <f>+costs!L152</f>
        <v>4.0219774451910868E-5</v>
      </c>
      <c r="G152" s="43"/>
      <c r="H152" s="48">
        <f t="shared" si="10"/>
        <v>1.5327965383726767E-4</v>
      </c>
      <c r="I152" s="43"/>
      <c r="J152" s="16">
        <f t="shared" si="11"/>
        <v>6848.1076372909147</v>
      </c>
      <c r="K152" s="43"/>
      <c r="L152" s="47">
        <f>+J152/payroll!F152</f>
        <v>1.6348961236333616E-3</v>
      </c>
      <c r="M152" s="43"/>
      <c r="N152" s="43"/>
      <c r="O152" s="16">
        <v>8117.0676919881553</v>
      </c>
      <c r="P152" s="16">
        <f t="shared" si="8"/>
        <v>-1268.9600546972406</v>
      </c>
      <c r="Q152" s="43"/>
      <c r="R152" s="48">
        <v>1.5327965383726767E-4</v>
      </c>
      <c r="S152" s="46">
        <f t="shared" si="9"/>
        <v>0</v>
      </c>
      <c r="W152" s="16"/>
      <c r="Y152" s="16"/>
    </row>
    <row r="153" spans="1:25" outlineLevel="1" x14ac:dyDescent="0.2">
      <c r="A153" s="43" t="s">
        <v>232</v>
      </c>
      <c r="B153" s="43" t="s">
        <v>233</v>
      </c>
      <c r="C153" s="46">
        <f>+payroll!G153</f>
        <v>5.1800661383944206E-4</v>
      </c>
      <c r="D153" s="46">
        <f>+IFR!T153</f>
        <v>6.4001519612091895E-4</v>
      </c>
      <c r="E153" s="46">
        <f>+claims!R153</f>
        <v>3.722278818274433E-4</v>
      </c>
      <c r="F153" s="46">
        <f>+costs!L153</f>
        <v>2.8519802898122689E-4</v>
      </c>
      <c r="G153" s="43"/>
      <c r="H153" s="48">
        <f t="shared" si="10"/>
        <v>3.7170572590789771E-4</v>
      </c>
      <c r="I153" s="43"/>
      <c r="J153" s="16">
        <f t="shared" si="11"/>
        <v>16606.775633229816</v>
      </c>
      <c r="K153" s="43"/>
      <c r="L153" s="47">
        <f>+J153/payroll!F153</f>
        <v>3.1801589796985881E-3</v>
      </c>
      <c r="M153" s="43"/>
      <c r="N153" s="43"/>
      <c r="O153" s="16">
        <v>19684.025003717899</v>
      </c>
      <c r="P153" s="16">
        <f t="shared" si="8"/>
        <v>-3077.2493704880835</v>
      </c>
      <c r="Q153" s="43"/>
      <c r="R153" s="48">
        <v>3.7170572590789771E-4</v>
      </c>
      <c r="S153" s="46">
        <f t="shared" si="9"/>
        <v>0</v>
      </c>
      <c r="W153" s="16"/>
      <c r="Y153" s="16"/>
    </row>
    <row r="154" spans="1:25" outlineLevel="1" x14ac:dyDescent="0.2">
      <c r="A154" s="43" t="s">
        <v>234</v>
      </c>
      <c r="B154" s="43" t="s">
        <v>235</v>
      </c>
      <c r="C154" s="46">
        <f>+payroll!G154</f>
        <v>6.454543405235241E-5</v>
      </c>
      <c r="D154" s="46">
        <f>+IFR!T154</f>
        <v>8.5692411196106304E-5</v>
      </c>
      <c r="E154" s="46">
        <f>+claims!R154</f>
        <v>0</v>
      </c>
      <c r="F154" s="46">
        <f>+costs!L154</f>
        <v>0</v>
      </c>
      <c r="G154" s="43"/>
      <c r="H154" s="48">
        <f t="shared" si="10"/>
        <v>1.8779730656057339E-5</v>
      </c>
      <c r="I154" s="43"/>
      <c r="J154" s="16">
        <f t="shared" si="11"/>
        <v>839.02601364528937</v>
      </c>
      <c r="K154" s="43"/>
      <c r="L154" s="47">
        <f>+J154/payroll!F154</f>
        <v>1.2894625058436214E-3</v>
      </c>
      <c r="M154" s="43"/>
      <c r="N154" s="43"/>
      <c r="O154" s="16">
        <v>994.49823349914118</v>
      </c>
      <c r="P154" s="16">
        <f t="shared" si="8"/>
        <v>-155.47221985385181</v>
      </c>
      <c r="Q154" s="43"/>
      <c r="R154" s="48">
        <v>1.8779730656057339E-5</v>
      </c>
      <c r="S154" s="46">
        <f t="shared" si="9"/>
        <v>0</v>
      </c>
      <c r="W154" s="16"/>
      <c r="Y154" s="16"/>
    </row>
    <row r="155" spans="1:25" outlineLevel="1" x14ac:dyDescent="0.2">
      <c r="A155" s="43" t="s">
        <v>236</v>
      </c>
      <c r="B155" s="43" t="s">
        <v>237</v>
      </c>
      <c r="C155" s="46">
        <f>+payroll!G155</f>
        <v>5.172484545987606E-5</v>
      </c>
      <c r="D155" s="46">
        <f>+IFR!T155</f>
        <v>6.8732454813543603E-5</v>
      </c>
      <c r="E155" s="46">
        <f>+claims!R155</f>
        <v>0</v>
      </c>
      <c r="F155" s="46">
        <f>+costs!L155</f>
        <v>0</v>
      </c>
      <c r="G155" s="43"/>
      <c r="H155" s="48">
        <f t="shared" si="10"/>
        <v>1.5057162534177457E-5</v>
      </c>
      <c r="I155" s="43"/>
      <c r="J155" s="16">
        <f t="shared" si="11"/>
        <v>672.71204732562387</v>
      </c>
      <c r="K155" s="43"/>
      <c r="L155" s="47">
        <f>+J155/payroll!F155</f>
        <v>1.2901161789330953E-3</v>
      </c>
      <c r="M155" s="43"/>
      <c r="N155" s="43"/>
      <c r="O155" s="16">
        <v>797.36615055866173</v>
      </c>
      <c r="P155" s="16">
        <f t="shared" si="8"/>
        <v>-124.65410323303786</v>
      </c>
      <c r="Q155" s="43"/>
      <c r="R155" s="48">
        <v>1.5057162534177457E-5</v>
      </c>
      <c r="S155" s="46">
        <f t="shared" si="9"/>
        <v>0</v>
      </c>
      <c r="W155" s="16"/>
      <c r="Y155" s="16"/>
    </row>
    <row r="156" spans="1:25" outlineLevel="1" x14ac:dyDescent="0.2">
      <c r="A156" s="43" t="s">
        <v>238</v>
      </c>
      <c r="B156" s="43" t="s">
        <v>239</v>
      </c>
      <c r="C156" s="46">
        <f>+payroll!G156</f>
        <v>3.3007859439124967E-5</v>
      </c>
      <c r="D156" s="46">
        <f>+IFR!T156</f>
        <v>3.1242024915247088E-5</v>
      </c>
      <c r="E156" s="46">
        <f>+claims!R156</f>
        <v>0</v>
      </c>
      <c r="F156" s="46">
        <f>+costs!L156</f>
        <v>0</v>
      </c>
      <c r="G156" s="43"/>
      <c r="H156" s="48">
        <f t="shared" si="10"/>
        <v>8.0312355442965069E-6</v>
      </c>
      <c r="I156" s="43"/>
      <c r="J156" s="16">
        <f t="shared" si="11"/>
        <v>358.81321552415346</v>
      </c>
      <c r="K156" s="43"/>
      <c r="L156" s="47">
        <f>+J156/payroll!F156</f>
        <v>1.0783255289007871E-3</v>
      </c>
      <c r="M156" s="43"/>
      <c r="N156" s="43"/>
      <c r="O156" s="16">
        <v>425.3016035159265</v>
      </c>
      <c r="P156" s="16">
        <f t="shared" si="8"/>
        <v>-66.488387991773038</v>
      </c>
      <c r="Q156" s="43"/>
      <c r="R156" s="48">
        <v>8.0312355442965069E-6</v>
      </c>
      <c r="S156" s="46">
        <f t="shared" si="9"/>
        <v>0</v>
      </c>
      <c r="W156" s="16"/>
      <c r="Y156" s="16"/>
    </row>
    <row r="157" spans="1:25" outlineLevel="1" x14ac:dyDescent="0.2">
      <c r="A157" s="43" t="s">
        <v>240</v>
      </c>
      <c r="B157" s="43" t="s">
        <v>241</v>
      </c>
      <c r="C157" s="46">
        <f>+payroll!G157</f>
        <v>5.0184296377515252E-4</v>
      </c>
      <c r="D157" s="46">
        <f>+IFR!T157</f>
        <v>5.7574588772383922E-4</v>
      </c>
      <c r="E157" s="46">
        <f>+claims!R157</f>
        <v>1.0635082337926951E-4</v>
      </c>
      <c r="F157" s="46">
        <f>+costs!L157</f>
        <v>1.6328488245294242E-5</v>
      </c>
      <c r="G157" s="43"/>
      <c r="H157" s="48">
        <f t="shared" si="10"/>
        <v>1.6044832289144093E-4</v>
      </c>
      <c r="I157" s="43"/>
      <c r="J157" s="16">
        <f t="shared" si="11"/>
        <v>7168.3837866043395</v>
      </c>
      <c r="K157" s="43"/>
      <c r="L157" s="47">
        <f>+J157/payroll!F157</f>
        <v>1.4169425024338068E-3</v>
      </c>
      <c r="M157" s="43"/>
      <c r="N157" s="43"/>
      <c r="O157" s="16">
        <v>8496.691278794804</v>
      </c>
      <c r="P157" s="16">
        <f t="shared" si="8"/>
        <v>-1328.3074921904645</v>
      </c>
      <c r="Q157" s="43"/>
      <c r="R157" s="48">
        <v>1.6044832289144093E-4</v>
      </c>
      <c r="S157" s="46">
        <f t="shared" si="9"/>
        <v>0</v>
      </c>
      <c r="W157" s="16"/>
      <c r="Y157" s="16"/>
    </row>
    <row r="158" spans="1:25" outlineLevel="1" x14ac:dyDescent="0.2">
      <c r="A158" s="43" t="s">
        <v>242</v>
      </c>
      <c r="B158" s="43" t="s">
        <v>243</v>
      </c>
      <c r="C158" s="46">
        <f>+payroll!G158</f>
        <v>3.9000004650485007E-5</v>
      </c>
      <c r="D158" s="46">
        <f>+IFR!T158</f>
        <v>4.9987239864395342E-5</v>
      </c>
      <c r="E158" s="46">
        <f>+claims!R158</f>
        <v>0</v>
      </c>
      <c r="F158" s="46">
        <f>+costs!L158</f>
        <v>0</v>
      </c>
      <c r="G158" s="43"/>
      <c r="H158" s="48">
        <f t="shared" si="10"/>
        <v>1.1123405564360044E-5</v>
      </c>
      <c r="I158" s="43"/>
      <c r="J158" s="16">
        <f t="shared" si="11"/>
        <v>496.96275200914909</v>
      </c>
      <c r="K158" s="43"/>
      <c r="L158" s="47">
        <f>+J158/payroll!F158</f>
        <v>1.2640317952567583E-3</v>
      </c>
      <c r="M158" s="43"/>
      <c r="N158" s="43"/>
      <c r="O158" s="16">
        <v>589.05036429169991</v>
      </c>
      <c r="P158" s="16">
        <f t="shared" si="8"/>
        <v>-92.087612282550822</v>
      </c>
      <c r="Q158" s="43"/>
      <c r="R158" s="48">
        <v>1.1123405564360044E-5</v>
      </c>
      <c r="S158" s="46">
        <f t="shared" si="9"/>
        <v>0</v>
      </c>
      <c r="W158" s="16"/>
      <c r="Y158" s="16"/>
    </row>
    <row r="159" spans="1:25" outlineLevel="1" x14ac:dyDescent="0.2">
      <c r="A159" s="43" t="s">
        <v>244</v>
      </c>
      <c r="B159" s="43" t="s">
        <v>245</v>
      </c>
      <c r="C159" s="46">
        <f>+payroll!G159</f>
        <v>3.2465242896579804E-5</v>
      </c>
      <c r="D159" s="46">
        <f>+IFR!T159</f>
        <v>3.7490429898296508E-5</v>
      </c>
      <c r="E159" s="46">
        <f>+claims!R159</f>
        <v>0</v>
      </c>
      <c r="F159" s="46">
        <f>+costs!L159</f>
        <v>0</v>
      </c>
      <c r="G159" s="43"/>
      <c r="H159" s="48">
        <f t="shared" si="10"/>
        <v>8.7444590993595382E-6</v>
      </c>
      <c r="I159" s="43"/>
      <c r="J159" s="16">
        <f t="shared" si="11"/>
        <v>390.67805571819747</v>
      </c>
      <c r="K159" s="43"/>
      <c r="L159" s="47">
        <f>+J159/payroll!F159</f>
        <v>1.1937109542539356E-3</v>
      </c>
      <c r="M159" s="43"/>
      <c r="N159" s="43"/>
      <c r="O159" s="16">
        <v>463.07102516476044</v>
      </c>
      <c r="P159" s="16">
        <f t="shared" si="8"/>
        <v>-72.392969446562972</v>
      </c>
      <c r="Q159" s="43"/>
      <c r="R159" s="48">
        <v>8.7444590993595382E-6</v>
      </c>
      <c r="S159" s="46">
        <f t="shared" si="9"/>
        <v>0</v>
      </c>
      <c r="W159" s="16"/>
      <c r="Y159" s="16"/>
    </row>
    <row r="160" spans="1:25" outlineLevel="1" x14ac:dyDescent="0.2">
      <c r="A160" s="43" t="s">
        <v>246</v>
      </c>
      <c r="B160" s="43" t="s">
        <v>247</v>
      </c>
      <c r="C160" s="46">
        <f>+payroll!G160</f>
        <v>4.2439505290671471E-5</v>
      </c>
      <c r="D160" s="46">
        <f>+IFR!T160</f>
        <v>5.355775699756644E-5</v>
      </c>
      <c r="E160" s="46">
        <f>+claims!R160</f>
        <v>0</v>
      </c>
      <c r="F160" s="46">
        <f>+costs!L160</f>
        <v>0</v>
      </c>
      <c r="G160" s="43"/>
      <c r="H160" s="48">
        <f t="shared" si="10"/>
        <v>1.1999657786029738E-5</v>
      </c>
      <c r="I160" s="43"/>
      <c r="J160" s="16">
        <f t="shared" si="11"/>
        <v>536.11125855379521</v>
      </c>
      <c r="K160" s="43"/>
      <c r="L160" s="47">
        <f>+J160/payroll!F160</f>
        <v>1.2530933722368991E-3</v>
      </c>
      <c r="M160" s="43"/>
      <c r="N160" s="43"/>
      <c r="O160" s="16">
        <v>635.45312173855029</v>
      </c>
      <c r="P160" s="16">
        <f t="shared" si="8"/>
        <v>-99.341863184755084</v>
      </c>
      <c r="Q160" s="43"/>
      <c r="R160" s="48">
        <v>1.1999657786029738E-5</v>
      </c>
      <c r="S160" s="46">
        <f t="shared" si="9"/>
        <v>0</v>
      </c>
      <c r="W160" s="16"/>
      <c r="Y160" s="16"/>
    </row>
    <row r="161" spans="1:25" outlineLevel="1" x14ac:dyDescent="0.2">
      <c r="A161" s="43" t="s">
        <v>490</v>
      </c>
      <c r="B161" s="43" t="s">
        <v>491</v>
      </c>
      <c r="C161" s="46">
        <f>+payroll!G161</f>
        <v>3.2072237611101546E-6</v>
      </c>
      <c r="D161" s="46">
        <f>+IFR!T161</f>
        <v>1.0711551399513288E-5</v>
      </c>
      <c r="E161" s="46">
        <f>+claims!R161</f>
        <v>0</v>
      </c>
      <c r="F161" s="46">
        <f>+costs!L161</f>
        <v>0</v>
      </c>
      <c r="G161" s="43"/>
      <c r="H161" s="48">
        <f t="shared" si="10"/>
        <v>1.7398468950779302E-6</v>
      </c>
      <c r="I161" s="43"/>
      <c r="J161" s="16">
        <f t="shared" si="11"/>
        <v>77.731509118290987</v>
      </c>
      <c r="K161" s="43"/>
      <c r="L161" s="47">
        <f>+J161/payroll!F161</f>
        <v>2.4041782100389908E-3</v>
      </c>
      <c r="M161" s="43"/>
      <c r="N161" s="43"/>
      <c r="O161" s="16">
        <v>92.135222565392482</v>
      </c>
      <c r="P161" s="16">
        <f t="shared" si="8"/>
        <v>-14.403713447101495</v>
      </c>
      <c r="Q161" s="43"/>
      <c r="R161" s="48">
        <v>1.7398468950779302E-6</v>
      </c>
      <c r="S161" s="46">
        <f t="shared" si="9"/>
        <v>0</v>
      </c>
      <c r="W161" s="16"/>
      <c r="Y161" s="16"/>
    </row>
    <row r="162" spans="1:25" outlineLevel="1" x14ac:dyDescent="0.2">
      <c r="A162" s="43" t="s">
        <v>248</v>
      </c>
      <c r="B162" s="43" t="s">
        <v>249</v>
      </c>
      <c r="C162" s="46">
        <f>+payroll!G162</f>
        <v>2.388130408647402E-3</v>
      </c>
      <c r="D162" s="46">
        <f>+IFR!T162</f>
        <v>2.5189998374522079E-3</v>
      </c>
      <c r="E162" s="46">
        <f>+claims!R162</f>
        <v>7.9763117534452127E-4</v>
      </c>
      <c r="F162" s="46">
        <f>+costs!L162</f>
        <v>2.6856010453255545E-4</v>
      </c>
      <c r="G162" s="43"/>
      <c r="H162" s="48">
        <f t="shared" si="10"/>
        <v>8.9417201978366271E-4</v>
      </c>
      <c r="I162" s="43"/>
      <c r="J162" s="16">
        <f t="shared" si="11"/>
        <v>39949.11316953622</v>
      </c>
      <c r="K162" s="43"/>
      <c r="L162" s="47">
        <f>+J162/payroll!F162</f>
        <v>1.6593879126532928E-3</v>
      </c>
      <c r="M162" s="43"/>
      <c r="N162" s="43"/>
      <c r="O162" s="16">
        <v>47351.717146826399</v>
      </c>
      <c r="P162" s="16">
        <f t="shared" si="8"/>
        <v>-7402.6039772901786</v>
      </c>
      <c r="Q162" s="43"/>
      <c r="R162" s="48">
        <v>8.9417201978366271E-4</v>
      </c>
      <c r="S162" s="46">
        <f t="shared" si="9"/>
        <v>0</v>
      </c>
      <c r="W162" s="16"/>
      <c r="Y162" s="16"/>
    </row>
    <row r="163" spans="1:25" outlineLevel="1" x14ac:dyDescent="0.2">
      <c r="A163" s="43" t="s">
        <v>250</v>
      </c>
      <c r="B163" s="43" t="s">
        <v>251</v>
      </c>
      <c r="C163" s="46">
        <f>+payroll!G163</f>
        <v>4.1827117923153011E-5</v>
      </c>
      <c r="D163" s="46">
        <f>+IFR!T163</f>
        <v>4.6416722731224244E-5</v>
      </c>
      <c r="E163" s="46">
        <f>+claims!R163</f>
        <v>0</v>
      </c>
      <c r="F163" s="46">
        <f>+costs!L163</f>
        <v>0</v>
      </c>
      <c r="G163" s="43"/>
      <c r="H163" s="48">
        <f t="shared" si="10"/>
        <v>1.1030480081797156E-5</v>
      </c>
      <c r="I163" s="43"/>
      <c r="J163" s="16">
        <f t="shared" si="11"/>
        <v>492.81110049567775</v>
      </c>
      <c r="K163" s="43"/>
      <c r="L163" s="47">
        <f>+J163/payroll!F163</f>
        <v>1.1687492870653062E-3</v>
      </c>
      <c r="M163" s="43"/>
      <c r="N163" s="43"/>
      <c r="O163" s="16">
        <v>584.12940829140507</v>
      </c>
      <c r="P163" s="16">
        <f t="shared" si="8"/>
        <v>-91.318307795727321</v>
      </c>
      <c r="Q163" s="43"/>
      <c r="R163" s="48">
        <v>1.1030480081797156E-5</v>
      </c>
      <c r="S163" s="46">
        <f t="shared" si="9"/>
        <v>0</v>
      </c>
      <c r="W163" s="16"/>
      <c r="Y163" s="16"/>
    </row>
    <row r="164" spans="1:25" outlineLevel="1" x14ac:dyDescent="0.2">
      <c r="A164" s="43" t="s">
        <v>252</v>
      </c>
      <c r="B164" s="43" t="s">
        <v>253</v>
      </c>
      <c r="C164" s="46">
        <f>+payroll!G164</f>
        <v>4.4443651224964045E-5</v>
      </c>
      <c r="D164" s="46">
        <f>+IFR!T164</f>
        <v>4.9540925222748957E-5</v>
      </c>
      <c r="E164" s="46">
        <f>+claims!R164</f>
        <v>0</v>
      </c>
      <c r="F164" s="46">
        <f>+costs!L164</f>
        <v>0</v>
      </c>
      <c r="G164" s="43"/>
      <c r="H164" s="48">
        <f t="shared" si="10"/>
        <v>1.1748072055964124E-5</v>
      </c>
      <c r="I164" s="43"/>
      <c r="J164" s="16">
        <f t="shared" si="11"/>
        <v>524.87110947748738</v>
      </c>
      <c r="K164" s="43"/>
      <c r="L164" s="47">
        <f>+J164/payroll!F164</f>
        <v>1.1714985510628498E-3</v>
      </c>
      <c r="M164" s="43"/>
      <c r="N164" s="43"/>
      <c r="O164" s="16">
        <v>622.13016366709667</v>
      </c>
      <c r="P164" s="16">
        <f t="shared" si="8"/>
        <v>-97.259054189609287</v>
      </c>
      <c r="Q164" s="43"/>
      <c r="R164" s="48">
        <v>1.1748072055964124E-5</v>
      </c>
      <c r="S164" s="46">
        <f t="shared" si="9"/>
        <v>0</v>
      </c>
      <c r="W164" s="16"/>
      <c r="Y164" s="16"/>
    </row>
    <row r="165" spans="1:25" outlineLevel="1" x14ac:dyDescent="0.2">
      <c r="A165" s="43" t="s">
        <v>254</v>
      </c>
      <c r="B165" s="43" t="s">
        <v>255</v>
      </c>
      <c r="C165" s="46">
        <f>+payroll!G165</f>
        <v>4.4014715373561462E-4</v>
      </c>
      <c r="D165" s="46">
        <f>+IFR!T165</f>
        <v>4.7041563229529188E-4</v>
      </c>
      <c r="E165" s="46">
        <f>+claims!R165</f>
        <v>0</v>
      </c>
      <c r="F165" s="46">
        <f>+costs!L165</f>
        <v>0</v>
      </c>
      <c r="G165" s="43"/>
      <c r="H165" s="48">
        <f t="shared" si="10"/>
        <v>1.1382034825386332E-4</v>
      </c>
      <c r="I165" s="43"/>
      <c r="J165" s="16">
        <f t="shared" si="11"/>
        <v>5085.1758641359893</v>
      </c>
      <c r="K165" s="43"/>
      <c r="L165" s="47">
        <f>+J165/payroll!F165</f>
        <v>1.1460587922161286E-3</v>
      </c>
      <c r="M165" s="43"/>
      <c r="N165" s="43"/>
      <c r="O165" s="16">
        <v>6027.4631914496458</v>
      </c>
      <c r="P165" s="16">
        <f t="shared" si="8"/>
        <v>-942.28732731365653</v>
      </c>
      <c r="Q165" s="43"/>
      <c r="R165" s="48">
        <v>1.1382034825386332E-4</v>
      </c>
      <c r="S165" s="46">
        <f t="shared" si="9"/>
        <v>0</v>
      </c>
      <c r="W165" s="16"/>
      <c r="Y165" s="16"/>
    </row>
    <row r="166" spans="1:25" outlineLevel="1" x14ac:dyDescent="0.2">
      <c r="A166" s="43" t="s">
        <v>256</v>
      </c>
      <c r="B166" s="43" t="s">
        <v>257</v>
      </c>
      <c r="C166" s="46">
        <f>+payroll!G166</f>
        <v>4.0985125574614219E-5</v>
      </c>
      <c r="D166" s="46">
        <f>+IFR!T166</f>
        <v>3.7490429898296508E-5</v>
      </c>
      <c r="E166" s="46">
        <f>+claims!R166</f>
        <v>0</v>
      </c>
      <c r="F166" s="46">
        <f>+costs!L166</f>
        <v>0</v>
      </c>
      <c r="G166" s="43"/>
      <c r="H166" s="48">
        <f t="shared" si="10"/>
        <v>9.80944443411384E-6</v>
      </c>
      <c r="I166" s="43"/>
      <c r="J166" s="16">
        <f t="shared" si="11"/>
        <v>438.25863162605185</v>
      </c>
      <c r="K166" s="43"/>
      <c r="L166" s="47">
        <f>+J166/payroll!F166</f>
        <v>1.0607255412765544E-3</v>
      </c>
      <c r="M166" s="43"/>
      <c r="N166" s="43"/>
      <c r="O166" s="16">
        <v>519.46832145793314</v>
      </c>
      <c r="P166" s="16">
        <f t="shared" si="8"/>
        <v>-81.209689831881292</v>
      </c>
      <c r="Q166" s="43"/>
      <c r="R166" s="48">
        <v>9.80944443411384E-6</v>
      </c>
      <c r="S166" s="46">
        <f t="shared" si="9"/>
        <v>0</v>
      </c>
      <c r="W166" s="16"/>
      <c r="Y166" s="16"/>
    </row>
    <row r="167" spans="1:25" outlineLevel="1" x14ac:dyDescent="0.2">
      <c r="A167" s="43" t="s">
        <v>258</v>
      </c>
      <c r="B167" s="43" t="s">
        <v>259</v>
      </c>
      <c r="C167" s="46">
        <f>+payroll!G167</f>
        <v>2.0473889073594541E-4</v>
      </c>
      <c r="D167" s="46">
        <f>+IFR!T167</f>
        <v>1.6870693454233427E-4</v>
      </c>
      <c r="E167" s="46">
        <f>+claims!R167</f>
        <v>0</v>
      </c>
      <c r="F167" s="46">
        <f>+costs!L167</f>
        <v>0</v>
      </c>
      <c r="G167" s="43"/>
      <c r="H167" s="48">
        <f t="shared" si="10"/>
        <v>4.6680728159784958E-5</v>
      </c>
      <c r="I167" s="43"/>
      <c r="J167" s="16">
        <f t="shared" si="11"/>
        <v>2085.5648027801085</v>
      </c>
      <c r="K167" s="43"/>
      <c r="L167" s="47">
        <f>+J167/payroll!F167</f>
        <v>1.0104670606357418E-3</v>
      </c>
      <c r="M167" s="43"/>
      <c r="N167" s="43"/>
      <c r="O167" s="16">
        <v>2472.0216995436981</v>
      </c>
      <c r="P167" s="16">
        <f t="shared" si="8"/>
        <v>-386.45689676358961</v>
      </c>
      <c r="Q167" s="43"/>
      <c r="R167" s="48">
        <v>4.6680728159784958E-5</v>
      </c>
      <c r="S167" s="46">
        <f t="shared" si="9"/>
        <v>0</v>
      </c>
      <c r="W167" s="16"/>
      <c r="Y167" s="16"/>
    </row>
    <row r="168" spans="1:25" outlineLevel="1" x14ac:dyDescent="0.2">
      <c r="A168" s="43" t="s">
        <v>260</v>
      </c>
      <c r="B168" s="43" t="s">
        <v>261</v>
      </c>
      <c r="C168" s="46">
        <f>+payroll!G168</f>
        <v>1.5074822984887336E-4</v>
      </c>
      <c r="D168" s="46">
        <f>+IFR!T168</f>
        <v>1.472838317433077E-4</v>
      </c>
      <c r="E168" s="46">
        <f>+claims!R168</f>
        <v>1.0635082337926951E-4</v>
      </c>
      <c r="F168" s="46">
        <f>+costs!L168</f>
        <v>1.6529130761734256E-5</v>
      </c>
      <c r="G168" s="43"/>
      <c r="H168" s="48">
        <f t="shared" si="10"/>
        <v>6.3124109662953605E-5</v>
      </c>
      <c r="I168" s="43"/>
      <c r="J168" s="16">
        <f t="shared" si="11"/>
        <v>2820.2092492915008</v>
      </c>
      <c r="K168" s="43"/>
      <c r="L168" s="47">
        <f>+J168/payroll!F168</f>
        <v>1.8557861511450801E-3</v>
      </c>
      <c r="M168" s="43"/>
      <c r="N168" s="43"/>
      <c r="O168" s="16">
        <v>3342.7963744924623</v>
      </c>
      <c r="P168" s="16">
        <f t="shared" si="8"/>
        <v>-522.58712520096151</v>
      </c>
      <c r="Q168" s="43"/>
      <c r="R168" s="48">
        <v>6.3124109662953605E-5</v>
      </c>
      <c r="S168" s="46">
        <f t="shared" si="9"/>
        <v>0</v>
      </c>
      <c r="W168" s="16"/>
      <c r="Y168" s="16"/>
    </row>
    <row r="169" spans="1:25" outlineLevel="1" x14ac:dyDescent="0.2">
      <c r="A169" s="43" t="s">
        <v>262</v>
      </c>
      <c r="B169" s="43" t="s">
        <v>263</v>
      </c>
      <c r="C169" s="46">
        <f>+payroll!G169</f>
        <v>7.6044844951164475E-4</v>
      </c>
      <c r="D169" s="46">
        <f>+IFR!T169</f>
        <v>9.5422070383997532E-4</v>
      </c>
      <c r="E169" s="46">
        <f>+claims!R169</f>
        <v>1.3993529392009147E-3</v>
      </c>
      <c r="F169" s="46">
        <f>+costs!L169</f>
        <v>2.6324269273649888E-3</v>
      </c>
      <c r="G169" s="43"/>
      <c r="H169" s="48">
        <f t="shared" si="10"/>
        <v>2.0036927414680832E-3</v>
      </c>
      <c r="I169" s="43"/>
      <c r="J169" s="16">
        <f t="shared" si="11"/>
        <v>89519.406014575492</v>
      </c>
      <c r="K169" s="43"/>
      <c r="L169" s="47">
        <f>+J169/payroll!F169</f>
        <v>1.1677401997698433E-2</v>
      </c>
      <c r="M169" s="43"/>
      <c r="N169" s="43"/>
      <c r="O169" s="16">
        <v>106107.4265845411</v>
      </c>
      <c r="P169" s="16">
        <f t="shared" si="8"/>
        <v>-16588.020569965607</v>
      </c>
      <c r="Q169" s="43"/>
      <c r="R169" s="48">
        <v>2.0036927414680832E-3</v>
      </c>
      <c r="S169" s="46">
        <f t="shared" si="9"/>
        <v>0</v>
      </c>
      <c r="W169" s="16"/>
      <c r="Y169" s="16"/>
    </row>
    <row r="170" spans="1:25" outlineLevel="1" x14ac:dyDescent="0.2">
      <c r="A170" s="43" t="s">
        <v>264</v>
      </c>
      <c r="B170" s="43" t="s">
        <v>265</v>
      </c>
      <c r="C170" s="46">
        <f>+payroll!G170</f>
        <v>3.0708633618914123E-5</v>
      </c>
      <c r="D170" s="46">
        <f>+IFR!T170</f>
        <v>3.0349395631954315E-5</v>
      </c>
      <c r="E170" s="46">
        <f>+claims!R170</f>
        <v>0</v>
      </c>
      <c r="F170" s="46">
        <f>+costs!L170</f>
        <v>0</v>
      </c>
      <c r="G170" s="43"/>
      <c r="H170" s="48">
        <f t="shared" si="10"/>
        <v>7.6322536563585543E-6</v>
      </c>
      <c r="I170" s="43"/>
      <c r="J170" s="16">
        <f t="shared" si="11"/>
        <v>340.98781700890493</v>
      </c>
      <c r="K170" s="43"/>
      <c r="L170" s="47">
        <f>+J170/payroll!F170</f>
        <v>1.1014814501624909E-3</v>
      </c>
      <c r="M170" s="43"/>
      <c r="N170" s="43"/>
      <c r="O170" s="16">
        <v>404.17314379414324</v>
      </c>
      <c r="P170" s="16">
        <f t="shared" si="8"/>
        <v>-63.185326785238317</v>
      </c>
      <c r="Q170" s="43"/>
      <c r="R170" s="48">
        <v>7.6322536563585543E-6</v>
      </c>
      <c r="S170" s="46">
        <f t="shared" si="9"/>
        <v>0</v>
      </c>
      <c r="W170" s="16"/>
      <c r="Y170" s="16"/>
    </row>
    <row r="171" spans="1:25" outlineLevel="1" x14ac:dyDescent="0.2">
      <c r="A171" s="43" t="s">
        <v>266</v>
      </c>
      <c r="B171" s="43" t="s">
        <v>267</v>
      </c>
      <c r="C171" s="46">
        <f>+payroll!G171</f>
        <v>4.5158497701597414E-5</v>
      </c>
      <c r="D171" s="46">
        <f>+IFR!T171</f>
        <v>4.9987239864395342E-5</v>
      </c>
      <c r="E171" s="46">
        <f>+claims!R171</f>
        <v>0</v>
      </c>
      <c r="F171" s="46">
        <f>+costs!L171</f>
        <v>0</v>
      </c>
      <c r="G171" s="43"/>
      <c r="H171" s="48">
        <f t="shared" si="10"/>
        <v>1.1893217195749094E-5</v>
      </c>
      <c r="I171" s="43"/>
      <c r="J171" s="16">
        <f t="shared" si="11"/>
        <v>531.3557897034251</v>
      </c>
      <c r="K171" s="43"/>
      <c r="L171" s="47">
        <f>+J171/payroll!F171</f>
        <v>1.1671985769183696E-3</v>
      </c>
      <c r="M171" s="43"/>
      <c r="N171" s="43"/>
      <c r="O171" s="16">
        <v>629.81646054540568</v>
      </c>
      <c r="P171" s="16">
        <f t="shared" si="8"/>
        <v>-98.460670841980573</v>
      </c>
      <c r="Q171" s="43"/>
      <c r="R171" s="48">
        <v>1.1893217195749094E-5</v>
      </c>
      <c r="S171" s="46">
        <f t="shared" si="9"/>
        <v>0</v>
      </c>
      <c r="W171" s="16"/>
      <c r="Y171" s="16"/>
    </row>
    <row r="172" spans="1:25" outlineLevel="1" x14ac:dyDescent="0.2">
      <c r="A172" s="43" t="s">
        <v>268</v>
      </c>
      <c r="B172" s="43" t="s">
        <v>269</v>
      </c>
      <c r="C172" s="46">
        <f>+payroll!G172</f>
        <v>4.7003288343135607E-5</v>
      </c>
      <c r="D172" s="46">
        <f>+IFR!T172</f>
        <v>4.4631464164638698E-5</v>
      </c>
      <c r="E172" s="46">
        <f>+claims!R172</f>
        <v>0</v>
      </c>
      <c r="F172" s="46">
        <f>+costs!L172</f>
        <v>0</v>
      </c>
      <c r="G172" s="43"/>
      <c r="H172" s="48">
        <f t="shared" si="10"/>
        <v>1.1454344063471787E-5</v>
      </c>
      <c r="I172" s="43"/>
      <c r="J172" s="16">
        <f t="shared" si="11"/>
        <v>511.74816159551716</v>
      </c>
      <c r="K172" s="43"/>
      <c r="L172" s="47">
        <f>+J172/payroll!F172</f>
        <v>1.0800077378224592E-3</v>
      </c>
      <c r="M172" s="43"/>
      <c r="N172" s="43"/>
      <c r="O172" s="16">
        <v>606.57552260153591</v>
      </c>
      <c r="P172" s="16">
        <f t="shared" si="8"/>
        <v>-94.827361006018748</v>
      </c>
      <c r="Q172" s="43"/>
      <c r="R172" s="48">
        <v>1.1454344063471787E-5</v>
      </c>
      <c r="S172" s="46">
        <f t="shared" si="9"/>
        <v>0</v>
      </c>
      <c r="W172" s="16"/>
      <c r="Y172" s="16"/>
    </row>
    <row r="173" spans="1:25" outlineLevel="1" x14ac:dyDescent="0.2">
      <c r="A173" s="43" t="s">
        <v>270</v>
      </c>
      <c r="B173" s="43" t="s">
        <v>271</v>
      </c>
      <c r="C173" s="46">
        <f>+payroll!G173</f>
        <v>8.8203877126203641E-5</v>
      </c>
      <c r="D173" s="46">
        <f>+IFR!T173</f>
        <v>8.4799781912813535E-5</v>
      </c>
      <c r="E173" s="46">
        <f>+claims!R173</f>
        <v>0</v>
      </c>
      <c r="F173" s="46">
        <f>+costs!L173</f>
        <v>3.8800835196971847E-6</v>
      </c>
      <c r="G173" s="43"/>
      <c r="H173" s="48">
        <f t="shared" si="10"/>
        <v>2.3953507491695456E-5</v>
      </c>
      <c r="I173" s="43"/>
      <c r="J173" s="16">
        <f t="shared" si="11"/>
        <v>1070.1759397756534</v>
      </c>
      <c r="K173" s="43"/>
      <c r="L173" s="47">
        <f>+J173/payroll!F173</f>
        <v>1.2035560634951698E-3</v>
      </c>
      <c r="M173" s="43"/>
      <c r="N173" s="43"/>
      <c r="O173" s="16">
        <v>1268.4804336592526</v>
      </c>
      <c r="P173" s="16">
        <f t="shared" si="8"/>
        <v>-198.30449388359921</v>
      </c>
      <c r="Q173" s="43"/>
      <c r="R173" s="48">
        <v>2.3953507491695456E-5</v>
      </c>
      <c r="S173" s="46">
        <f t="shared" si="9"/>
        <v>0</v>
      </c>
      <c r="W173" s="16"/>
      <c r="Y173" s="16"/>
    </row>
    <row r="174" spans="1:25" outlineLevel="1" x14ac:dyDescent="0.2">
      <c r="A174" s="43" t="s">
        <v>272</v>
      </c>
      <c r="B174" s="43" t="s">
        <v>273</v>
      </c>
      <c r="C174" s="46">
        <f>+payroll!G174</f>
        <v>8.3880969088043759E-6</v>
      </c>
      <c r="D174" s="46">
        <f>+IFR!T174</f>
        <v>1.338943924939161E-5</v>
      </c>
      <c r="E174" s="46">
        <f>+claims!R174</f>
        <v>0</v>
      </c>
      <c r="F174" s="46">
        <f>+costs!L174</f>
        <v>0</v>
      </c>
      <c r="G174" s="43"/>
      <c r="H174" s="48">
        <f t="shared" si="10"/>
        <v>2.722192019774498E-6</v>
      </c>
      <c r="I174" s="43"/>
      <c r="J174" s="16">
        <f t="shared" si="11"/>
        <v>121.61995081605298</v>
      </c>
      <c r="K174" s="43"/>
      <c r="L174" s="47">
        <f>+J174/payroll!F174</f>
        <v>1.4382692725465932E-3</v>
      </c>
      <c r="M174" s="43"/>
      <c r="N174" s="43"/>
      <c r="O174" s="16">
        <v>144.15622910108107</v>
      </c>
      <c r="P174" s="16">
        <f t="shared" si="8"/>
        <v>-22.536278285028089</v>
      </c>
      <c r="Q174" s="43"/>
      <c r="R174" s="48">
        <v>2.722192019774498E-6</v>
      </c>
      <c r="S174" s="46">
        <f t="shared" si="9"/>
        <v>0</v>
      </c>
      <c r="W174" s="16"/>
      <c r="Y174" s="16"/>
    </row>
    <row r="175" spans="1:25" outlineLevel="1" x14ac:dyDescent="0.2">
      <c r="A175" s="43" t="s">
        <v>274</v>
      </c>
      <c r="B175" s="43" t="s">
        <v>275</v>
      </c>
      <c r="C175" s="46">
        <f>+payroll!G175</f>
        <v>3.5045190996053861E-4</v>
      </c>
      <c r="D175" s="46">
        <f>+IFR!T175</f>
        <v>4.0257580676504107E-4</v>
      </c>
      <c r="E175" s="46">
        <f>+claims!R175</f>
        <v>5.3175411689634753E-5</v>
      </c>
      <c r="F175" s="46">
        <f>+costs!L175</f>
        <v>5.8399103261525068E-6</v>
      </c>
      <c r="G175" s="43"/>
      <c r="H175" s="48">
        <f t="shared" si="10"/>
        <v>1.0560872253983418E-4</v>
      </c>
      <c r="I175" s="43"/>
      <c r="J175" s="16">
        <f t="shared" si="11"/>
        <v>4718.3033187000547</v>
      </c>
      <c r="K175" s="43"/>
      <c r="L175" s="47">
        <f>+J175/payroll!F175</f>
        <v>1.335537980398086E-3</v>
      </c>
      <c r="M175" s="43"/>
      <c r="N175" s="43"/>
      <c r="O175" s="16">
        <v>5592.6088574699388</v>
      </c>
      <c r="P175" s="16">
        <f t="shared" si="8"/>
        <v>-874.30553876988415</v>
      </c>
      <c r="Q175" s="43"/>
      <c r="R175" s="48">
        <v>1.0560872253983418E-4</v>
      </c>
      <c r="S175" s="46">
        <f t="shared" si="9"/>
        <v>0</v>
      </c>
      <c r="W175" s="16"/>
      <c r="Y175" s="16"/>
    </row>
    <row r="176" spans="1:25" outlineLevel="1" x14ac:dyDescent="0.2">
      <c r="A176" s="43" t="s">
        <v>276</v>
      </c>
      <c r="B176" s="43" t="s">
        <v>277</v>
      </c>
      <c r="C176" s="46">
        <f>+payroll!G176</f>
        <v>2.3854833532739706E-4</v>
      </c>
      <c r="D176" s="46">
        <f>+IFR!T176</f>
        <v>3.0260132703625035E-4</v>
      </c>
      <c r="E176" s="46">
        <f>+claims!R176</f>
        <v>5.3175411689634753E-5</v>
      </c>
      <c r="F176" s="46">
        <f>+costs!L176</f>
        <v>6.3085896783741845E-6</v>
      </c>
      <c r="G176" s="43"/>
      <c r="H176" s="48">
        <f t="shared" si="10"/>
        <v>7.9405173355925646E-5</v>
      </c>
      <c r="I176" s="43"/>
      <c r="J176" s="16">
        <f t="shared" si="11"/>
        <v>3547.6017885350457</v>
      </c>
      <c r="K176" s="43"/>
      <c r="L176" s="47">
        <f>+J176/payroll!F176</f>
        <v>1.4752217030337357E-3</v>
      </c>
      <c r="M176" s="43"/>
      <c r="N176" s="43"/>
      <c r="O176" s="16">
        <v>4204.9753577104775</v>
      </c>
      <c r="P176" s="16">
        <f t="shared" si="8"/>
        <v>-657.37356917543184</v>
      </c>
      <c r="Q176" s="43"/>
      <c r="R176" s="48">
        <v>7.9405173355925646E-5</v>
      </c>
      <c r="S176" s="46">
        <f t="shared" si="9"/>
        <v>0</v>
      </c>
      <c r="W176" s="16"/>
      <c r="Y176" s="16"/>
    </row>
    <row r="177" spans="1:25" outlineLevel="1" x14ac:dyDescent="0.2">
      <c r="A177" s="43" t="s">
        <v>278</v>
      </c>
      <c r="B177" s="43" t="s">
        <v>279</v>
      </c>
      <c r="C177" s="46">
        <f>+payroll!G177</f>
        <v>2.2734004224809131E-5</v>
      </c>
      <c r="D177" s="46">
        <f>+IFR!T177</f>
        <v>1.8745214949148254E-5</v>
      </c>
      <c r="E177" s="46">
        <f>+claims!R177</f>
        <v>0</v>
      </c>
      <c r="F177" s="46">
        <f>+costs!L177</f>
        <v>0</v>
      </c>
      <c r="G177" s="43"/>
      <c r="H177" s="48">
        <f t="shared" si="10"/>
        <v>5.1849023967446732E-6</v>
      </c>
      <c r="I177" s="43"/>
      <c r="J177" s="16">
        <f t="shared" si="11"/>
        <v>231.64698518598962</v>
      </c>
      <c r="K177" s="43"/>
      <c r="L177" s="47">
        <f>+J177/payroll!F177</f>
        <v>1.0107634615008979E-3</v>
      </c>
      <c r="M177" s="43"/>
      <c r="N177" s="43"/>
      <c r="O177" s="16">
        <v>274.57136467315991</v>
      </c>
      <c r="P177" s="16">
        <f t="shared" si="8"/>
        <v>-42.924379487170285</v>
      </c>
      <c r="Q177" s="43"/>
      <c r="R177" s="48">
        <v>5.1849023967446732E-6</v>
      </c>
      <c r="S177" s="46">
        <f t="shared" si="9"/>
        <v>0</v>
      </c>
      <c r="W177" s="16"/>
      <c r="Y177" s="16"/>
    </row>
    <row r="178" spans="1:25" outlineLevel="1" x14ac:dyDescent="0.2">
      <c r="A178" s="43" t="s">
        <v>280</v>
      </c>
      <c r="B178" s="43" t="s">
        <v>281</v>
      </c>
      <c r="C178" s="46">
        <f>+payroll!G178</f>
        <v>1.7710539654115014E-4</v>
      </c>
      <c r="D178" s="46">
        <f>+IFR!T178</f>
        <v>2.026268473074597E-4</v>
      </c>
      <c r="E178" s="46">
        <f>+claims!R178</f>
        <v>1.0635082337926951E-4</v>
      </c>
      <c r="F178" s="46">
        <f>+costs!L178</f>
        <v>2.3004665796877617E-5</v>
      </c>
      <c r="G178" s="43"/>
      <c r="H178" s="48">
        <f t="shared" si="10"/>
        <v>7.7221953466093227E-5</v>
      </c>
      <c r="I178" s="43"/>
      <c r="J178" s="16">
        <f t="shared" si="11"/>
        <v>3450.0616099975878</v>
      </c>
      <c r="K178" s="43"/>
      <c r="L178" s="47">
        <f>+J178/payroll!F178</f>
        <v>1.9323859625567509E-3</v>
      </c>
      <c r="M178" s="43"/>
      <c r="N178" s="43"/>
      <c r="O178" s="16">
        <v>4089.3609027673647</v>
      </c>
      <c r="P178" s="16">
        <f t="shared" si="8"/>
        <v>-639.29929276977691</v>
      </c>
      <c r="Q178" s="43"/>
      <c r="R178" s="48">
        <v>7.7221953466093227E-5</v>
      </c>
      <c r="S178" s="46">
        <f t="shared" si="9"/>
        <v>0</v>
      </c>
      <c r="W178" s="16"/>
      <c r="Y178" s="16"/>
    </row>
    <row r="179" spans="1:25" outlineLevel="1" x14ac:dyDescent="0.2">
      <c r="A179" s="43" t="s">
        <v>282</v>
      </c>
      <c r="B179" s="43" t="s">
        <v>283</v>
      </c>
      <c r="C179" s="46">
        <f>+payroll!G179</f>
        <v>1.4485591445496834E-4</v>
      </c>
      <c r="D179" s="46">
        <f>+IFR!T179</f>
        <v>1.8700583484983614E-4</v>
      </c>
      <c r="E179" s="46">
        <f>+claims!R179</f>
        <v>5.3175411689634753E-5</v>
      </c>
      <c r="F179" s="46">
        <f>+costs!L179</f>
        <v>3.34289302798476E-5</v>
      </c>
      <c r="G179" s="43"/>
      <c r="H179" s="48">
        <f t="shared" si="10"/>
        <v>6.9516388584454331E-5</v>
      </c>
      <c r="I179" s="43"/>
      <c r="J179" s="16">
        <f t="shared" si="11"/>
        <v>3105.7984518121266</v>
      </c>
      <c r="K179" s="43"/>
      <c r="L179" s="47">
        <f>+J179/payroll!F179</f>
        <v>2.1268450709046581E-3</v>
      </c>
      <c r="M179" s="43"/>
      <c r="N179" s="43"/>
      <c r="O179" s="16">
        <v>3681.3054943458828</v>
      </c>
      <c r="P179" s="16">
        <f t="shared" si="8"/>
        <v>-575.50704253375625</v>
      </c>
      <c r="Q179" s="43"/>
      <c r="R179" s="48">
        <v>6.9516388584454331E-5</v>
      </c>
      <c r="S179" s="46">
        <f t="shared" si="9"/>
        <v>0</v>
      </c>
      <c r="W179" s="16"/>
      <c r="Y179" s="16"/>
    </row>
    <row r="180" spans="1:25" outlineLevel="1" x14ac:dyDescent="0.2">
      <c r="A180" s="43" t="s">
        <v>284</v>
      </c>
      <c r="B180" s="43" t="s">
        <v>285</v>
      </c>
      <c r="C180" s="46">
        <f>+payroll!G180</f>
        <v>1.0972016319894425E-4</v>
      </c>
      <c r="D180" s="46">
        <f>+IFR!T180</f>
        <v>1.3478702177720887E-4</v>
      </c>
      <c r="E180" s="46">
        <f>+claims!R180</f>
        <v>0</v>
      </c>
      <c r="F180" s="46">
        <f>+costs!L180</f>
        <v>0</v>
      </c>
      <c r="G180" s="43"/>
      <c r="H180" s="48">
        <f t="shared" si="10"/>
        <v>3.0563398122019142E-5</v>
      </c>
      <c r="I180" s="43"/>
      <c r="J180" s="16">
        <f t="shared" si="11"/>
        <v>1365.4874268125045</v>
      </c>
      <c r="K180" s="43"/>
      <c r="L180" s="47">
        <f>+J180/payroll!F180</f>
        <v>1.2345255389304484E-3</v>
      </c>
      <c r="M180" s="43"/>
      <c r="N180" s="43"/>
      <c r="O180" s="16">
        <v>1618.513385455564</v>
      </c>
      <c r="P180" s="16">
        <f t="shared" si="8"/>
        <v>-253.02595864305954</v>
      </c>
      <c r="Q180" s="43"/>
      <c r="R180" s="48">
        <v>3.0563398122019142E-5</v>
      </c>
      <c r="S180" s="46">
        <f t="shared" si="9"/>
        <v>0</v>
      </c>
      <c r="W180" s="16"/>
      <c r="Y180" s="16"/>
    </row>
    <row r="181" spans="1:25" outlineLevel="1" x14ac:dyDescent="0.2">
      <c r="A181" s="43" t="s">
        <v>286</v>
      </c>
      <c r="B181" s="43" t="s">
        <v>287</v>
      </c>
      <c r="C181" s="46">
        <f>+payroll!G181</f>
        <v>4.954232400786645E-5</v>
      </c>
      <c r="D181" s="46">
        <f>+IFR!T181</f>
        <v>5.8020903414030308E-5</v>
      </c>
      <c r="E181" s="46">
        <f>+claims!R181</f>
        <v>5.3175411689634753E-5</v>
      </c>
      <c r="F181" s="46">
        <f>+costs!L181</f>
        <v>2.5147708874343183E-6</v>
      </c>
      <c r="G181" s="43"/>
      <c r="H181" s="48">
        <f t="shared" si="10"/>
        <v>2.2930577713642897E-5</v>
      </c>
      <c r="I181" s="43"/>
      <c r="J181" s="16">
        <f t="shared" si="11"/>
        <v>1024.4742889033782</v>
      </c>
      <c r="K181" s="43"/>
      <c r="L181" s="47">
        <f>+J181/payroll!F181</f>
        <v>2.0512732010421718E-3</v>
      </c>
      <c r="M181" s="43"/>
      <c r="N181" s="43"/>
      <c r="O181" s="16">
        <v>1214.3102287772774</v>
      </c>
      <c r="P181" s="16">
        <f t="shared" si="8"/>
        <v>-189.83593987389918</v>
      </c>
      <c r="Q181" s="43"/>
      <c r="R181" s="48">
        <v>2.2930577713642897E-5</v>
      </c>
      <c r="S181" s="46">
        <f t="shared" si="9"/>
        <v>0</v>
      </c>
      <c r="W181" s="16"/>
      <c r="Y181" s="16"/>
    </row>
    <row r="182" spans="1:25" outlineLevel="1" x14ac:dyDescent="0.2">
      <c r="A182" s="43" t="s">
        <v>288</v>
      </c>
      <c r="B182" s="43" t="s">
        <v>289</v>
      </c>
      <c r="C182" s="46">
        <f>+payroll!G182</f>
        <v>7.54900630292004E-5</v>
      </c>
      <c r="D182" s="46">
        <f>+IFR!T182</f>
        <v>8.7031355121045459E-5</v>
      </c>
      <c r="E182" s="46">
        <f>+claims!R182</f>
        <v>0</v>
      </c>
      <c r="F182" s="46">
        <f>+costs!L182</f>
        <v>0</v>
      </c>
      <c r="G182" s="43"/>
      <c r="H182" s="48">
        <f t="shared" si="10"/>
        <v>2.0315177268780734E-5</v>
      </c>
      <c r="I182" s="43"/>
      <c r="J182" s="16">
        <f t="shared" si="11"/>
        <v>907.62548795260284</v>
      </c>
      <c r="K182" s="43"/>
      <c r="L182" s="47">
        <f>+J182/payroll!F182</f>
        <v>1.1926574168986729E-3</v>
      </c>
      <c r="M182" s="43"/>
      <c r="N182" s="43"/>
      <c r="O182" s="16">
        <v>1075.8092475893845</v>
      </c>
      <c r="P182" s="16">
        <f t="shared" si="8"/>
        <v>-168.1837596367817</v>
      </c>
      <c r="Q182" s="43"/>
      <c r="R182" s="48">
        <v>2.0315177268780734E-5</v>
      </c>
      <c r="S182" s="46">
        <f t="shared" si="9"/>
        <v>0</v>
      </c>
      <c r="W182" s="16"/>
      <c r="Y182" s="16"/>
    </row>
    <row r="183" spans="1:25" outlineLevel="1" x14ac:dyDescent="0.2">
      <c r="A183" s="43" t="s">
        <v>290</v>
      </c>
      <c r="B183" s="43" t="s">
        <v>291</v>
      </c>
      <c r="C183" s="46">
        <f>+payroll!G183</f>
        <v>2.9037088599334114E-3</v>
      </c>
      <c r="D183" s="46">
        <f>+IFR!T183</f>
        <v>3.283983133234115E-3</v>
      </c>
      <c r="E183" s="46">
        <f>+claims!R183</f>
        <v>1.1698590571719645E-3</v>
      </c>
      <c r="F183" s="46">
        <f>+costs!L183</f>
        <v>9.143943789604867E-4</v>
      </c>
      <c r="G183" s="43"/>
      <c r="H183" s="48">
        <f t="shared" si="10"/>
        <v>1.4975769850980275E-3</v>
      </c>
      <c r="I183" s="43"/>
      <c r="J183" s="16">
        <f t="shared" si="11"/>
        <v>66907.564913794282</v>
      </c>
      <c r="K183" s="43"/>
      <c r="L183" s="47">
        <f>+J183/payroll!F183</f>
        <v>2.2857091794850175E-3</v>
      </c>
      <c r="M183" s="43"/>
      <c r="N183" s="43"/>
      <c r="O183" s="16">
        <v>79305.592475501078</v>
      </c>
      <c r="P183" s="16">
        <f t="shared" si="8"/>
        <v>-12398.027561706796</v>
      </c>
      <c r="Q183" s="43"/>
      <c r="R183" s="48">
        <v>1.4975769850980275E-3</v>
      </c>
      <c r="S183" s="46">
        <f t="shared" si="9"/>
        <v>0</v>
      </c>
      <c r="W183" s="16"/>
      <c r="Y183" s="16"/>
    </row>
    <row r="184" spans="1:25" outlineLevel="1" x14ac:dyDescent="0.2">
      <c r="A184" s="43" t="s">
        <v>292</v>
      </c>
      <c r="B184" s="43" t="s">
        <v>293</v>
      </c>
      <c r="C184" s="46">
        <f>+payroll!G184</f>
        <v>6.0482506847523988E-5</v>
      </c>
      <c r="D184" s="46">
        <f>+IFR!T184</f>
        <v>7.1856657305068296E-5</v>
      </c>
      <c r="E184" s="46">
        <f>+claims!R184</f>
        <v>0</v>
      </c>
      <c r="F184" s="46">
        <f>+costs!L184</f>
        <v>0</v>
      </c>
      <c r="G184" s="43"/>
      <c r="H184" s="48">
        <f t="shared" si="10"/>
        <v>1.6542395519074034E-5</v>
      </c>
      <c r="I184" s="43"/>
      <c r="J184" s="16">
        <f t="shared" si="11"/>
        <v>739.06811672166327</v>
      </c>
      <c r="K184" s="43"/>
      <c r="L184" s="47">
        <f>+J184/payroll!F184</f>
        <v>1.2121420070265927E-3</v>
      </c>
      <c r="M184" s="43"/>
      <c r="N184" s="43"/>
      <c r="O184" s="16">
        <v>876.01805493716688</v>
      </c>
      <c r="P184" s="16">
        <f t="shared" si="8"/>
        <v>-136.94993821550361</v>
      </c>
      <c r="Q184" s="43"/>
      <c r="R184" s="48">
        <v>1.6542395519074034E-5</v>
      </c>
      <c r="S184" s="46">
        <f t="shared" si="9"/>
        <v>0</v>
      </c>
      <c r="W184" s="16"/>
      <c r="Y184" s="16"/>
    </row>
    <row r="185" spans="1:25" outlineLevel="1" x14ac:dyDescent="0.2">
      <c r="A185" s="43" t="s">
        <v>294</v>
      </c>
      <c r="B185" s="43" t="s">
        <v>295</v>
      </c>
      <c r="C185" s="46">
        <f>+payroll!G185</f>
        <v>7.7585411631220107E-6</v>
      </c>
      <c r="D185" s="46">
        <f>+IFR!T185</f>
        <v>1.6067327099269932E-5</v>
      </c>
      <c r="E185" s="46">
        <f>+claims!R185</f>
        <v>0</v>
      </c>
      <c r="F185" s="46">
        <f>+costs!L185</f>
        <v>0</v>
      </c>
      <c r="G185" s="43"/>
      <c r="H185" s="48">
        <f t="shared" si="10"/>
        <v>2.9782335327989928E-6</v>
      </c>
      <c r="I185" s="43"/>
      <c r="J185" s="16">
        <f t="shared" si="11"/>
        <v>133.05917185362196</v>
      </c>
      <c r="K185" s="43"/>
      <c r="L185" s="47">
        <f>+J185/payroll!F185</f>
        <v>1.7012320876316444E-3</v>
      </c>
      <c r="M185" s="43"/>
      <c r="N185" s="43"/>
      <c r="O185" s="16">
        <v>157.7151473341909</v>
      </c>
      <c r="P185" s="16">
        <f t="shared" si="8"/>
        <v>-24.655975480568941</v>
      </c>
      <c r="Q185" s="43"/>
      <c r="R185" s="48">
        <v>2.9782335327989928E-6</v>
      </c>
      <c r="S185" s="46">
        <f t="shared" si="9"/>
        <v>0</v>
      </c>
      <c r="W185" s="16"/>
      <c r="Y185" s="16"/>
    </row>
    <row r="186" spans="1:25" outlineLevel="1" x14ac:dyDescent="0.2">
      <c r="A186" s="43" t="s">
        <v>296</v>
      </c>
      <c r="B186" s="43" t="s">
        <v>297</v>
      </c>
      <c r="C186" s="46">
        <f>+payroll!G186</f>
        <v>6.2218775646746829E-5</v>
      </c>
      <c r="D186" s="46">
        <f>+IFR!T186</f>
        <v>6.783982553025082E-5</v>
      </c>
      <c r="E186" s="46">
        <f>+claims!R186</f>
        <v>0</v>
      </c>
      <c r="F186" s="46">
        <f>+costs!L186</f>
        <v>0</v>
      </c>
      <c r="G186" s="43"/>
      <c r="H186" s="48">
        <f t="shared" si="10"/>
        <v>1.6257325147124706E-5</v>
      </c>
      <c r="I186" s="43"/>
      <c r="J186" s="16">
        <f t="shared" si="11"/>
        <v>726.33196719079251</v>
      </c>
      <c r="K186" s="43"/>
      <c r="L186" s="47">
        <f>+J186/payroll!F186</f>
        <v>1.1580105498973149E-3</v>
      </c>
      <c r="M186" s="43"/>
      <c r="N186" s="43"/>
      <c r="O186" s="16">
        <v>860.92188627965163</v>
      </c>
      <c r="P186" s="16">
        <f t="shared" si="8"/>
        <v>-134.58991908885912</v>
      </c>
      <c r="Q186" s="43"/>
      <c r="R186" s="48">
        <v>1.6257325147124706E-5</v>
      </c>
      <c r="S186" s="46">
        <f t="shared" si="9"/>
        <v>0</v>
      </c>
      <c r="W186" s="16"/>
      <c r="Y186" s="16"/>
    </row>
    <row r="187" spans="1:25" outlineLevel="1" x14ac:dyDescent="0.2">
      <c r="A187" s="43" t="s">
        <v>298</v>
      </c>
      <c r="B187" s="43" t="s">
        <v>299</v>
      </c>
      <c r="C187" s="46">
        <f>+payroll!G187</f>
        <v>9.2906146885338018E-4</v>
      </c>
      <c r="D187" s="46">
        <f>+IFR!T187</f>
        <v>1.2630704358592751E-3</v>
      </c>
      <c r="E187" s="46">
        <f>+claims!R187</f>
        <v>2.1270164675853901E-4</v>
      </c>
      <c r="F187" s="46">
        <f>+costs!L187</f>
        <v>2.2820737071634341E-4</v>
      </c>
      <c r="G187" s="43"/>
      <c r="H187" s="48">
        <f t="shared" si="10"/>
        <v>4.4284615753266882E-4</v>
      </c>
      <c r="I187" s="43"/>
      <c r="J187" s="16">
        <f t="shared" si="11"/>
        <v>19785.131800754752</v>
      </c>
      <c r="K187" s="43"/>
      <c r="L187" s="47">
        <f>+J187/payroll!F187</f>
        <v>2.1124834581534939E-3</v>
      </c>
      <c r="M187" s="43"/>
      <c r="N187" s="43"/>
      <c r="O187" s="16">
        <v>23451.333218992084</v>
      </c>
      <c r="P187" s="16">
        <f t="shared" si="8"/>
        <v>-3666.2014182373314</v>
      </c>
      <c r="Q187" s="43"/>
      <c r="R187" s="48">
        <v>4.4284615753266882E-4</v>
      </c>
      <c r="S187" s="46">
        <f t="shared" si="9"/>
        <v>0</v>
      </c>
      <c r="W187" s="16"/>
      <c r="Y187" s="16"/>
    </row>
    <row r="188" spans="1:25" outlineLevel="1" x14ac:dyDescent="0.2">
      <c r="A188" s="43" t="s">
        <v>300</v>
      </c>
      <c r="B188" s="43" t="s">
        <v>301</v>
      </c>
      <c r="C188" s="46">
        <f>+payroll!G188</f>
        <v>5.7057053123354239E-5</v>
      </c>
      <c r="D188" s="46">
        <f>+IFR!T188</f>
        <v>5.6235644847444762E-5</v>
      </c>
      <c r="E188" s="46">
        <f>+claims!R188</f>
        <v>0</v>
      </c>
      <c r="F188" s="46">
        <f>+costs!L188</f>
        <v>0</v>
      </c>
      <c r="G188" s="43"/>
      <c r="H188" s="48">
        <f t="shared" si="10"/>
        <v>1.4161587246349874E-5</v>
      </c>
      <c r="I188" s="43"/>
      <c r="J188" s="16">
        <f t="shared" si="11"/>
        <v>632.70024005176163</v>
      </c>
      <c r="K188" s="43"/>
      <c r="L188" s="47">
        <f>+J188/payroll!F188</f>
        <v>1.0999868156507584E-3</v>
      </c>
      <c r="M188" s="43"/>
      <c r="N188" s="43"/>
      <c r="O188" s="16">
        <v>749.9401220377074</v>
      </c>
      <c r="P188" s="16">
        <f t="shared" si="8"/>
        <v>-117.23988198594577</v>
      </c>
      <c r="Q188" s="43"/>
      <c r="R188" s="48">
        <v>1.4161587246349874E-5</v>
      </c>
      <c r="S188" s="46">
        <f t="shared" si="9"/>
        <v>0</v>
      </c>
      <c r="W188" s="16"/>
      <c r="Y188" s="16"/>
    </row>
    <row r="189" spans="1:25" outlineLevel="1" x14ac:dyDescent="0.2">
      <c r="A189" s="43" t="s">
        <v>302</v>
      </c>
      <c r="B189" s="43" t="s">
        <v>303</v>
      </c>
      <c r="C189" s="46">
        <f>+payroll!G189</f>
        <v>2.4044125183715003E-5</v>
      </c>
      <c r="D189" s="46">
        <f>+IFR!T189</f>
        <v>2.8564137065368766E-5</v>
      </c>
      <c r="E189" s="46">
        <f>+claims!R189</f>
        <v>0</v>
      </c>
      <c r="F189" s="46">
        <f>+costs!L189</f>
        <v>0</v>
      </c>
      <c r="G189" s="43"/>
      <c r="H189" s="48">
        <f t="shared" si="10"/>
        <v>6.5760327811354715E-6</v>
      </c>
      <c r="I189" s="43"/>
      <c r="J189" s="16">
        <f t="shared" si="11"/>
        <v>293.79881272030923</v>
      </c>
      <c r="K189" s="43"/>
      <c r="L189" s="47">
        <f>+J189/payroll!F189</f>
        <v>1.2121039710152966E-3</v>
      </c>
      <c r="M189" s="43"/>
      <c r="N189" s="43"/>
      <c r="O189" s="16">
        <v>348.23997766774482</v>
      </c>
      <c r="P189" s="16">
        <f t="shared" si="8"/>
        <v>-54.441164947435595</v>
      </c>
      <c r="Q189" s="43"/>
      <c r="R189" s="48">
        <v>6.5760327811354715E-6</v>
      </c>
      <c r="S189" s="46">
        <f t="shared" si="9"/>
        <v>0</v>
      </c>
      <c r="W189" s="16"/>
      <c r="Y189" s="16"/>
    </row>
    <row r="190" spans="1:25" outlineLevel="1" x14ac:dyDescent="0.2">
      <c r="A190" s="43" t="s">
        <v>304</v>
      </c>
      <c r="B190" s="43" t="s">
        <v>305</v>
      </c>
      <c r="C190" s="46">
        <f>+payroll!G190</f>
        <v>6.8027135745381737E-5</v>
      </c>
      <c r="D190" s="46">
        <f>+IFR!T190</f>
        <v>7.8551376929764108E-5</v>
      </c>
      <c r="E190" s="46">
        <f>+claims!R190</f>
        <v>0</v>
      </c>
      <c r="F190" s="46">
        <f>+costs!L190</f>
        <v>4.1618880521443609E-6</v>
      </c>
      <c r="G190" s="43"/>
      <c r="H190" s="48">
        <f t="shared" si="10"/>
        <v>2.0819446915679847E-5</v>
      </c>
      <c r="I190" s="43"/>
      <c r="J190" s="16">
        <f t="shared" si="11"/>
        <v>930.15485002860328</v>
      </c>
      <c r="K190" s="43"/>
      <c r="L190" s="47">
        <f>+J190/payroll!F190</f>
        <v>1.3563503612727711E-3</v>
      </c>
      <c r="M190" s="43"/>
      <c r="N190" s="43"/>
      <c r="O190" s="16">
        <v>1102.5133192415863</v>
      </c>
      <c r="P190" s="16">
        <f t="shared" si="8"/>
        <v>-172.35846921298298</v>
      </c>
      <c r="Q190" s="43"/>
      <c r="R190" s="48">
        <v>2.0819446915679847E-5</v>
      </c>
      <c r="S190" s="46">
        <f t="shared" si="9"/>
        <v>0</v>
      </c>
      <c r="W190" s="16"/>
      <c r="Y190" s="16"/>
    </row>
    <row r="191" spans="1:25" outlineLevel="1" x14ac:dyDescent="0.2">
      <c r="A191" s="43" t="s">
        <v>306</v>
      </c>
      <c r="B191" s="43" t="s">
        <v>307</v>
      </c>
      <c r="C191" s="46">
        <f>+payroll!G191</f>
        <v>8.317556402616135E-5</v>
      </c>
      <c r="D191" s="46">
        <f>+IFR!T191</f>
        <v>7.0517713380129142E-5</v>
      </c>
      <c r="E191" s="46">
        <f>+claims!R191</f>
        <v>0</v>
      </c>
      <c r="F191" s="46">
        <f>+costs!L191</f>
        <v>0</v>
      </c>
      <c r="G191" s="43"/>
      <c r="H191" s="48">
        <f t="shared" si="10"/>
        <v>1.921165967578631E-5</v>
      </c>
      <c r="I191" s="43"/>
      <c r="J191" s="16">
        <f t="shared" si="11"/>
        <v>858.32339816257081</v>
      </c>
      <c r="K191" s="43"/>
      <c r="L191" s="47">
        <f>+J191/payroll!F191</f>
        <v>1.0236559501203891E-3</v>
      </c>
      <c r="M191" s="43"/>
      <c r="N191" s="43"/>
      <c r="O191" s="16">
        <v>1017.3714394563802</v>
      </c>
      <c r="P191" s="16">
        <f t="shared" si="8"/>
        <v>-159.04804129380943</v>
      </c>
      <c r="Q191" s="43"/>
      <c r="R191" s="48">
        <v>1.921165967578631E-5</v>
      </c>
      <c r="S191" s="46">
        <f t="shared" si="9"/>
        <v>0</v>
      </c>
      <c r="W191" s="16"/>
      <c r="Y191" s="16"/>
    </row>
    <row r="192" spans="1:25" outlineLevel="1" x14ac:dyDescent="0.2">
      <c r="A192" s="43" t="s">
        <v>308</v>
      </c>
      <c r="B192" s="43" t="s">
        <v>309</v>
      </c>
      <c r="C192" s="46">
        <f>+payroll!G192</f>
        <v>3.8772747762635598E-5</v>
      </c>
      <c r="D192" s="46">
        <f>+IFR!T192</f>
        <v>3.6151485973357347E-5</v>
      </c>
      <c r="E192" s="46">
        <f>+claims!R192</f>
        <v>0</v>
      </c>
      <c r="F192" s="46">
        <f>+costs!L192</f>
        <v>1.3548761405248158E-5</v>
      </c>
      <c r="G192" s="43"/>
      <c r="H192" s="48">
        <f t="shared" si="10"/>
        <v>1.7494786060148012E-5</v>
      </c>
      <c r="I192" s="43"/>
      <c r="J192" s="16">
        <f t="shared" si="11"/>
        <v>781.61827112726121</v>
      </c>
      <c r="K192" s="43"/>
      <c r="L192" s="47">
        <f>+J192/payroll!F192</f>
        <v>1.9997096440676539E-3</v>
      </c>
      <c r="M192" s="43"/>
      <c r="N192" s="43"/>
      <c r="O192" s="16">
        <v>926.45278842967627</v>
      </c>
      <c r="P192" s="16">
        <f t="shared" si="8"/>
        <v>-144.83451730241507</v>
      </c>
      <c r="Q192" s="43"/>
      <c r="R192" s="48">
        <v>1.7494786060148012E-5</v>
      </c>
      <c r="S192" s="46">
        <f t="shared" si="9"/>
        <v>0</v>
      </c>
      <c r="W192" s="16"/>
      <c r="Y192" s="16"/>
    </row>
    <row r="193" spans="1:25" outlineLevel="1" x14ac:dyDescent="0.2">
      <c r="A193" s="43" t="s">
        <v>310</v>
      </c>
      <c r="B193" s="43" t="s">
        <v>311</v>
      </c>
      <c r="C193" s="46">
        <f>+payroll!G193</f>
        <v>1.0552299532215197E-4</v>
      </c>
      <c r="D193" s="46">
        <f>+IFR!T193</f>
        <v>9.9528165087144286E-5</v>
      </c>
      <c r="E193" s="46">
        <f>+claims!R193</f>
        <v>0</v>
      </c>
      <c r="F193" s="46">
        <f>+costs!L193</f>
        <v>0</v>
      </c>
      <c r="G193" s="43"/>
      <c r="H193" s="48">
        <f t="shared" si="10"/>
        <v>2.563139505116203E-5</v>
      </c>
      <c r="I193" s="43"/>
      <c r="J193" s="16">
        <f t="shared" si="11"/>
        <v>1145.1392785022495</v>
      </c>
      <c r="K193" s="43"/>
      <c r="L193" s="47">
        <f>+J193/payroll!F193</f>
        <v>1.0764900474823911E-3</v>
      </c>
      <c r="M193" s="43"/>
      <c r="N193" s="43"/>
      <c r="O193" s="16">
        <v>1357.3345415514482</v>
      </c>
      <c r="P193" s="16">
        <f t="shared" si="8"/>
        <v>-212.19526304919873</v>
      </c>
      <c r="Q193" s="43"/>
      <c r="R193" s="48">
        <v>2.563139505116203E-5</v>
      </c>
      <c r="S193" s="46">
        <f t="shared" si="9"/>
        <v>0</v>
      </c>
      <c r="W193" s="16"/>
      <c r="Y193" s="16"/>
    </row>
    <row r="194" spans="1:25" outlineLevel="1" x14ac:dyDescent="0.2">
      <c r="A194" s="43" t="s">
        <v>312</v>
      </c>
      <c r="B194" s="43" t="s">
        <v>313</v>
      </c>
      <c r="C194" s="46">
        <f>+payroll!G194</f>
        <v>2.9543985721131375E-5</v>
      </c>
      <c r="D194" s="46">
        <f>+IFR!T194</f>
        <v>3.5705171331710962E-5</v>
      </c>
      <c r="E194" s="46">
        <f>+claims!R194</f>
        <v>5.3175411689634753E-5</v>
      </c>
      <c r="F194" s="46">
        <f>+costs!L194</f>
        <v>7.5888891906675071E-6</v>
      </c>
      <c r="G194" s="43"/>
      <c r="H194" s="48">
        <f t="shared" si="10"/>
        <v>2.068578989945101E-5</v>
      </c>
      <c r="I194" s="43"/>
      <c r="J194" s="16">
        <f t="shared" si="11"/>
        <v>924.18342713782636</v>
      </c>
      <c r="K194" s="43"/>
      <c r="L194" s="47">
        <f>+J194/payroll!F194</f>
        <v>3.1030438273141055E-3</v>
      </c>
      <c r="M194" s="43"/>
      <c r="N194" s="43"/>
      <c r="O194" s="16">
        <v>1095.435386710564</v>
      </c>
      <c r="P194" s="16">
        <f t="shared" si="8"/>
        <v>-171.25195957273763</v>
      </c>
      <c r="Q194" s="43"/>
      <c r="R194" s="48">
        <v>2.068578989945101E-5</v>
      </c>
      <c r="S194" s="46">
        <f t="shared" si="9"/>
        <v>0</v>
      </c>
      <c r="W194" s="16"/>
      <c r="Y194" s="16"/>
    </row>
    <row r="195" spans="1:25" outlineLevel="1" x14ac:dyDescent="0.2">
      <c r="A195" s="43" t="s">
        <v>314</v>
      </c>
      <c r="B195" s="43" t="s">
        <v>315</v>
      </c>
      <c r="C195" s="46">
        <f>+payroll!G195</f>
        <v>9.1711320415597094E-5</v>
      </c>
      <c r="D195" s="46">
        <f>+IFR!T195</f>
        <v>1.1157866041159674E-4</v>
      </c>
      <c r="E195" s="46">
        <f>+claims!R195</f>
        <v>0</v>
      </c>
      <c r="F195" s="46">
        <f>+costs!L195</f>
        <v>0</v>
      </c>
      <c r="G195" s="43"/>
      <c r="H195" s="48">
        <f t="shared" si="10"/>
        <v>2.5411247603399228E-5</v>
      </c>
      <c r="I195" s="43"/>
      <c r="J195" s="16">
        <f t="shared" si="11"/>
        <v>1135.3037042390461</v>
      </c>
      <c r="K195" s="43"/>
      <c r="L195" s="47">
        <f>+J195/payroll!F195</f>
        <v>1.2279704800376204E-3</v>
      </c>
      <c r="M195" s="43"/>
      <c r="N195" s="43"/>
      <c r="O195" s="16">
        <v>1345.6764271770105</v>
      </c>
      <c r="P195" s="16">
        <f t="shared" si="8"/>
        <v>-210.37272293796445</v>
      </c>
      <c r="Q195" s="43"/>
      <c r="R195" s="48">
        <v>2.5411247603399228E-5</v>
      </c>
      <c r="S195" s="46">
        <f t="shared" si="9"/>
        <v>0</v>
      </c>
      <c r="W195" s="16"/>
      <c r="Y195" s="16"/>
    </row>
    <row r="196" spans="1:25" outlineLevel="1" x14ac:dyDescent="0.2">
      <c r="A196" s="43" t="s">
        <v>316</v>
      </c>
      <c r="B196" s="43" t="s">
        <v>317</v>
      </c>
      <c r="C196" s="46">
        <f>+payroll!G196</f>
        <v>4.3783594462851454E-4</v>
      </c>
      <c r="D196" s="46">
        <f>+IFR!T196</f>
        <v>5.1147657932675949E-4</v>
      </c>
      <c r="E196" s="46">
        <f>+claims!R196</f>
        <v>0</v>
      </c>
      <c r="F196" s="46">
        <f>+costs!L196</f>
        <v>6.9757934398565771E-6</v>
      </c>
      <c r="G196" s="43"/>
      <c r="H196" s="48">
        <f t="shared" si="10"/>
        <v>1.2284954155832321E-4</v>
      </c>
      <c r="I196" s="43"/>
      <c r="J196" s="16">
        <f t="shared" si="11"/>
        <v>5488.5750503873751</v>
      </c>
      <c r="K196" s="43"/>
      <c r="L196" s="47">
        <f>+J196/payroll!F196</f>
        <v>1.2435035016295144E-3</v>
      </c>
      <c r="M196" s="43"/>
      <c r="N196" s="43"/>
      <c r="O196" s="16">
        <v>6505.6125832414455</v>
      </c>
      <c r="P196" s="16">
        <f t="shared" si="8"/>
        <v>-1017.0375328540704</v>
      </c>
      <c r="Q196" s="43"/>
      <c r="R196" s="48">
        <v>1.2284954155832321E-4</v>
      </c>
      <c r="S196" s="46">
        <f t="shared" si="9"/>
        <v>0</v>
      </c>
      <c r="W196" s="16"/>
      <c r="Y196" s="16"/>
    </row>
    <row r="197" spans="1:25" outlineLevel="1" x14ac:dyDescent="0.2">
      <c r="A197" s="43" t="s">
        <v>318</v>
      </c>
      <c r="B197" s="43" t="s">
        <v>319</v>
      </c>
      <c r="C197" s="46">
        <f>+payroll!G197</f>
        <v>7.5967527365029277E-5</v>
      </c>
      <c r="D197" s="46">
        <f>+IFR!T197</f>
        <v>7.9444006213056891E-5</v>
      </c>
      <c r="E197" s="46">
        <f>+claims!R197</f>
        <v>0</v>
      </c>
      <c r="F197" s="46">
        <f>+costs!L197</f>
        <v>0</v>
      </c>
      <c r="G197" s="43"/>
      <c r="H197" s="48">
        <f t="shared" si="10"/>
        <v>1.9426441697260771E-5</v>
      </c>
      <c r="I197" s="43"/>
      <c r="J197" s="16">
        <f t="shared" si="11"/>
        <v>867.91926013635623</v>
      </c>
      <c r="K197" s="43"/>
      <c r="L197" s="47">
        <f>+J197/payroll!F197</f>
        <v>1.133313737331554E-3</v>
      </c>
      <c r="M197" s="43"/>
      <c r="N197" s="43"/>
      <c r="O197" s="16">
        <v>1028.7454226543146</v>
      </c>
      <c r="P197" s="16">
        <f t="shared" ref="P197:P260" si="12">+J197-O197</f>
        <v>-160.82616251795832</v>
      </c>
      <c r="Q197" s="43"/>
      <c r="R197" s="48">
        <v>1.9426441697260771E-5</v>
      </c>
      <c r="S197" s="46">
        <f t="shared" ref="S197:S260" si="13">+H197-R197</f>
        <v>0</v>
      </c>
      <c r="W197" s="16"/>
      <c r="Y197" s="16"/>
    </row>
    <row r="198" spans="1:25" outlineLevel="1" x14ac:dyDescent="0.2">
      <c r="A198" s="43" t="s">
        <v>320</v>
      </c>
      <c r="B198" s="43" t="s">
        <v>321</v>
      </c>
      <c r="C198" s="46">
        <f>+payroll!G198</f>
        <v>2.3135815636339272E-4</v>
      </c>
      <c r="D198" s="46">
        <f>+IFR!T198</f>
        <v>2.6823509962947857E-4</v>
      </c>
      <c r="E198" s="46">
        <f>+claims!R198</f>
        <v>5.3175411689634753E-5</v>
      </c>
      <c r="F198" s="46">
        <f>+costs!L198</f>
        <v>2.1981831839989232E-4</v>
      </c>
      <c r="G198" s="43"/>
      <c r="H198" s="48">
        <f t="shared" ref="H198:H260" si="14">(C198*$C$3)+(D198*$D$3)+(E198*$E$3)+(F198*$F$3)</f>
        <v>2.023164597924895E-4</v>
      </c>
      <c r="I198" s="43"/>
      <c r="J198" s="16">
        <f t="shared" ref="J198:J261" si="15">(+H198*$J$271)</f>
        <v>9038.9354279566323</v>
      </c>
      <c r="K198" s="43"/>
      <c r="L198" s="47">
        <f>+J198/payroll!F198</f>
        <v>3.8755316424067474E-3</v>
      </c>
      <c r="M198" s="43"/>
      <c r="N198" s="43"/>
      <c r="O198" s="16">
        <v>10713.857698834106</v>
      </c>
      <c r="P198" s="16">
        <f t="shared" si="12"/>
        <v>-1674.9222708774741</v>
      </c>
      <c r="Q198" s="43"/>
      <c r="R198" s="48">
        <v>2.023164597924895E-4</v>
      </c>
      <c r="S198" s="46">
        <f t="shared" si="13"/>
        <v>0</v>
      </c>
      <c r="W198" s="16"/>
      <c r="Y198" s="16"/>
    </row>
    <row r="199" spans="1:25" outlineLevel="1" x14ac:dyDescent="0.2">
      <c r="A199" s="43" t="s">
        <v>322</v>
      </c>
      <c r="B199" s="43" t="s">
        <v>323</v>
      </c>
      <c r="C199" s="46">
        <f>+payroll!G199</f>
        <v>2.2417309758805746E-5</v>
      </c>
      <c r="D199" s="46">
        <f>+IFR!T199</f>
        <v>3.7490429898296508E-5</v>
      </c>
      <c r="E199" s="46">
        <f>+claims!R199</f>
        <v>0</v>
      </c>
      <c r="F199" s="46">
        <f>+costs!L199</f>
        <v>0</v>
      </c>
      <c r="G199" s="43"/>
      <c r="H199" s="48">
        <f t="shared" si="14"/>
        <v>7.4884674571377822E-6</v>
      </c>
      <c r="I199" s="43"/>
      <c r="J199" s="16">
        <f t="shared" si="15"/>
        <v>334.56385045907052</v>
      </c>
      <c r="K199" s="43"/>
      <c r="L199" s="47">
        <f>+J199/payroll!F199</f>
        <v>1.4804520269144686E-3</v>
      </c>
      <c r="M199" s="43"/>
      <c r="N199" s="43"/>
      <c r="O199" s="16">
        <v>396.55881088673857</v>
      </c>
      <c r="P199" s="16">
        <f t="shared" si="12"/>
        <v>-61.994960427668047</v>
      </c>
      <c r="Q199" s="43"/>
      <c r="R199" s="48">
        <v>7.4884674571377822E-6</v>
      </c>
      <c r="S199" s="46">
        <f t="shared" si="13"/>
        <v>0</v>
      </c>
      <c r="W199" s="16"/>
      <c r="Y199" s="16"/>
    </row>
    <row r="200" spans="1:25" outlineLevel="1" x14ac:dyDescent="0.2">
      <c r="A200" s="43" t="s">
        <v>324</v>
      </c>
      <c r="B200" s="43" t="s">
        <v>325</v>
      </c>
      <c r="C200" s="46">
        <f>+payroll!G200</f>
        <v>1.0157702977540537E-4</v>
      </c>
      <c r="D200" s="46">
        <f>+IFR!T200</f>
        <v>1.1157866041159674E-4</v>
      </c>
      <c r="E200" s="46">
        <f>+claims!R200</f>
        <v>0</v>
      </c>
      <c r="F200" s="46">
        <f>+costs!L200</f>
        <v>0</v>
      </c>
      <c r="G200" s="43"/>
      <c r="H200" s="48">
        <f t="shared" si="14"/>
        <v>2.6644461273375264E-5</v>
      </c>
      <c r="I200" s="43"/>
      <c r="J200" s="16">
        <f t="shared" si="15"/>
        <v>1190.4002531961596</v>
      </c>
      <c r="K200" s="43"/>
      <c r="L200" s="47">
        <f>+J200/payroll!F200</f>
        <v>1.16250898758522E-3</v>
      </c>
      <c r="M200" s="43"/>
      <c r="N200" s="43"/>
      <c r="O200" s="16">
        <v>1410.9824125918003</v>
      </c>
      <c r="P200" s="16">
        <f t="shared" si="12"/>
        <v>-220.5821593956407</v>
      </c>
      <c r="Q200" s="43"/>
      <c r="R200" s="48">
        <v>2.6644461273375264E-5</v>
      </c>
      <c r="S200" s="46">
        <f t="shared" si="13"/>
        <v>0</v>
      </c>
      <c r="W200" s="16"/>
      <c r="Y200" s="16"/>
    </row>
    <row r="201" spans="1:25" outlineLevel="1" x14ac:dyDescent="0.2">
      <c r="A201" s="43" t="s">
        <v>500</v>
      </c>
      <c r="B201" s="43" t="s">
        <v>498</v>
      </c>
      <c r="C201" s="46">
        <f>+payroll!G201</f>
        <v>3.109576096481201E-5</v>
      </c>
      <c r="D201" s="46">
        <f>+IFR!T201</f>
        <v>2.9456766348661542E-5</v>
      </c>
      <c r="E201" s="46">
        <f>+claims!R201</f>
        <v>5.3175411689634753E-5</v>
      </c>
      <c r="F201" s="46">
        <f>+costs!L201</f>
        <v>3.9463577715178932E-4</v>
      </c>
      <c r="G201" s="43"/>
      <c r="H201" s="48">
        <f t="shared" si="14"/>
        <v>2.5232684395870298E-4</v>
      </c>
      <c r="I201" s="43"/>
      <c r="J201" s="16">
        <f t="shared" si="15"/>
        <v>11273.259979055214</v>
      </c>
      <c r="K201" s="43"/>
      <c r="L201" s="47">
        <f>+J201/payroll!F201</f>
        <v>3.5962274483908867E-2</v>
      </c>
      <c r="M201" s="43"/>
      <c r="N201" s="43"/>
      <c r="O201" s="16">
        <v>13362.204452085905</v>
      </c>
      <c r="P201" s="16">
        <f t="shared" si="12"/>
        <v>-2088.9444730306914</v>
      </c>
      <c r="Q201" s="43"/>
      <c r="R201" s="48">
        <v>2.5232684395870298E-4</v>
      </c>
      <c r="S201" s="46">
        <f t="shared" si="13"/>
        <v>0</v>
      </c>
      <c r="W201" s="16"/>
      <c r="Y201" s="16"/>
    </row>
    <row r="202" spans="1:25" outlineLevel="1" x14ac:dyDescent="0.2">
      <c r="A202" s="43" t="s">
        <v>326</v>
      </c>
      <c r="B202" s="43" t="s">
        <v>327</v>
      </c>
      <c r="C202" s="46">
        <f>+payroll!G202</f>
        <v>8.8169606377516832E-5</v>
      </c>
      <c r="D202" s="46">
        <f>+IFR!T202</f>
        <v>9.9974479728790684E-5</v>
      </c>
      <c r="E202" s="46">
        <f>+claims!R202</f>
        <v>0</v>
      </c>
      <c r="F202" s="46">
        <f>+costs!L202</f>
        <v>2.551356375076931E-6</v>
      </c>
      <c r="G202" s="43"/>
      <c r="H202" s="48">
        <f t="shared" si="14"/>
        <v>2.50488245883346E-5</v>
      </c>
      <c r="I202" s="43"/>
      <c r="J202" s="16">
        <f t="shared" si="15"/>
        <v>1119.1116542489733</v>
      </c>
      <c r="K202" s="43"/>
      <c r="L202" s="47">
        <f>+J202/payroll!F202</f>
        <v>1.259080026533218E-3</v>
      </c>
      <c r="M202" s="43"/>
      <c r="N202" s="43"/>
      <c r="O202" s="16">
        <v>1326.483976823898</v>
      </c>
      <c r="P202" s="16">
        <f t="shared" si="12"/>
        <v>-207.37232257492474</v>
      </c>
      <c r="Q202" s="43"/>
      <c r="R202" s="48">
        <v>2.50488245883346E-5</v>
      </c>
      <c r="S202" s="46">
        <f t="shared" si="13"/>
        <v>0</v>
      </c>
      <c r="W202" s="16"/>
      <c r="Y202" s="16"/>
    </row>
    <row r="203" spans="1:25" outlineLevel="1" x14ac:dyDescent="0.2">
      <c r="A203" s="43" t="s">
        <v>328</v>
      </c>
      <c r="B203" s="43" t="s">
        <v>329</v>
      </c>
      <c r="C203" s="46">
        <f>+payroll!G203</f>
        <v>6.0291147458228031E-5</v>
      </c>
      <c r="D203" s="46">
        <f>+IFR!T203</f>
        <v>1.0175973829537624E-4</v>
      </c>
      <c r="E203" s="46">
        <f>+claims!R203</f>
        <v>0</v>
      </c>
      <c r="F203" s="46">
        <f>+costs!L203</f>
        <v>0</v>
      </c>
      <c r="G203" s="43"/>
      <c r="H203" s="48">
        <f t="shared" si="14"/>
        <v>2.0256360719200533E-5</v>
      </c>
      <c r="I203" s="43"/>
      <c r="J203" s="16">
        <f t="shared" si="15"/>
        <v>904.99772847966653</v>
      </c>
      <c r="K203" s="43"/>
      <c r="L203" s="47">
        <f>+J203/payroll!F203</f>
        <v>1.4889933486774659E-3</v>
      </c>
      <c r="M203" s="43"/>
      <c r="N203" s="43"/>
      <c r="O203" s="16">
        <v>1072.6945620952581</v>
      </c>
      <c r="P203" s="16">
        <f t="shared" si="12"/>
        <v>-167.69683361559157</v>
      </c>
      <c r="Q203" s="43"/>
      <c r="R203" s="48">
        <v>2.0256360719200533E-5</v>
      </c>
      <c r="S203" s="46">
        <f t="shared" si="13"/>
        <v>0</v>
      </c>
      <c r="W203" s="16"/>
      <c r="Y203" s="16"/>
    </row>
    <row r="204" spans="1:25" outlineLevel="1" x14ac:dyDescent="0.2">
      <c r="A204" s="43" t="s">
        <v>330</v>
      </c>
      <c r="B204" s="43" t="s">
        <v>331</v>
      </c>
      <c r="C204" s="46">
        <f>+payroll!G204</f>
        <v>5.3132634253848164E-5</v>
      </c>
      <c r="D204" s="46">
        <f>+IFR!T204</f>
        <v>5.0879869147688118E-5</v>
      </c>
      <c r="E204" s="46">
        <f>+claims!R204</f>
        <v>0</v>
      </c>
      <c r="F204" s="46">
        <f>+costs!L204</f>
        <v>0</v>
      </c>
      <c r="G204" s="43"/>
      <c r="H204" s="48">
        <f t="shared" si="14"/>
        <v>1.3001562925192035E-5</v>
      </c>
      <c r="I204" s="43"/>
      <c r="J204" s="16">
        <f t="shared" si="15"/>
        <v>580.87358717062921</v>
      </c>
      <c r="K204" s="43"/>
      <c r="L204" s="47">
        <f>+J204/payroll!F204</f>
        <v>1.0844738866128223E-3</v>
      </c>
      <c r="M204" s="43"/>
      <c r="N204" s="43"/>
      <c r="O204" s="16">
        <v>688.50994716800517</v>
      </c>
      <c r="P204" s="16">
        <f t="shared" si="12"/>
        <v>-107.63635999737596</v>
      </c>
      <c r="Q204" s="43"/>
      <c r="R204" s="48">
        <v>1.3001562925192035E-5</v>
      </c>
      <c r="S204" s="46">
        <f t="shared" si="13"/>
        <v>0</v>
      </c>
      <c r="W204" s="16"/>
      <c r="Y204" s="16"/>
    </row>
    <row r="205" spans="1:25" outlineLevel="1" x14ac:dyDescent="0.2">
      <c r="A205" s="43" t="s">
        <v>332</v>
      </c>
      <c r="B205" s="43" t="s">
        <v>333</v>
      </c>
      <c r="C205" s="46">
        <f>+payroll!G205</f>
        <v>1.4545628153717224E-5</v>
      </c>
      <c r="D205" s="46">
        <f>+IFR!T205</f>
        <v>1.8745214949148254E-5</v>
      </c>
      <c r="E205" s="46">
        <f>+claims!R205</f>
        <v>0</v>
      </c>
      <c r="F205" s="46">
        <f>+costs!L205</f>
        <v>0</v>
      </c>
      <c r="G205" s="43"/>
      <c r="H205" s="48">
        <f t="shared" si="14"/>
        <v>4.1613553878581847E-6</v>
      </c>
      <c r="I205" s="43"/>
      <c r="J205" s="16">
        <f t="shared" si="15"/>
        <v>185.91775816070253</v>
      </c>
      <c r="K205" s="43"/>
      <c r="L205" s="47">
        <f>+J205/payroll!F205</f>
        <v>1.2679064493736881E-3</v>
      </c>
      <c r="M205" s="43"/>
      <c r="N205" s="43"/>
      <c r="O205" s="16">
        <v>220.3684737540286</v>
      </c>
      <c r="P205" s="16">
        <f t="shared" si="12"/>
        <v>-34.450715593326066</v>
      </c>
      <c r="Q205" s="43"/>
      <c r="R205" s="48">
        <v>4.1613553878581847E-6</v>
      </c>
      <c r="S205" s="46">
        <f t="shared" si="13"/>
        <v>0</v>
      </c>
      <c r="W205" s="16"/>
      <c r="Y205" s="16"/>
    </row>
    <row r="206" spans="1:25" outlineLevel="1" x14ac:dyDescent="0.2">
      <c r="A206" s="43" t="s">
        <v>334</v>
      </c>
      <c r="B206" s="43" t="s">
        <v>335</v>
      </c>
      <c r="C206" s="46">
        <f>+payroll!G206</f>
        <v>1.7610864179757929E-4</v>
      </c>
      <c r="D206" s="46">
        <f>+IFR!T206</f>
        <v>2.5707723358831891E-4</v>
      </c>
      <c r="E206" s="46">
        <f>+claims!R206</f>
        <v>1.5952623506890426E-4</v>
      </c>
      <c r="F206" s="46">
        <f>+costs!L206</f>
        <v>3.0099843459567982E-5</v>
      </c>
      <c r="G206" s="43"/>
      <c r="H206" s="48">
        <f t="shared" si="14"/>
        <v>9.6137075759313703E-5</v>
      </c>
      <c r="I206" s="43"/>
      <c r="J206" s="16">
        <f t="shared" si="15"/>
        <v>4295.1365445614128</v>
      </c>
      <c r="K206" s="43"/>
      <c r="L206" s="47">
        <f>+J206/payroll!F206</f>
        <v>2.4193300802807963E-3</v>
      </c>
      <c r="M206" s="43"/>
      <c r="N206" s="43"/>
      <c r="O206" s="16">
        <v>5091.028927274444</v>
      </c>
      <c r="P206" s="16">
        <f t="shared" si="12"/>
        <v>-795.89238271303111</v>
      </c>
      <c r="Q206" s="43"/>
      <c r="R206" s="48">
        <v>9.6137075759313703E-5</v>
      </c>
      <c r="S206" s="46">
        <f t="shared" si="13"/>
        <v>0</v>
      </c>
      <c r="W206" s="16"/>
      <c r="Y206" s="16"/>
    </row>
    <row r="207" spans="1:25" outlineLevel="1" x14ac:dyDescent="0.2">
      <c r="A207" s="43" t="s">
        <v>336</v>
      </c>
      <c r="B207" s="43" t="s">
        <v>337</v>
      </c>
      <c r="C207" s="46">
        <f>+payroll!G207</f>
        <v>1.4941011766141527E-4</v>
      </c>
      <c r="D207" s="46">
        <f>+IFR!T207</f>
        <v>1.3567965106050164E-4</v>
      </c>
      <c r="E207" s="46">
        <f>+claims!R207</f>
        <v>1.0635082337926951E-4</v>
      </c>
      <c r="F207" s="46">
        <f>+costs!L207</f>
        <v>1.2911211144276105E-4</v>
      </c>
      <c r="G207" s="43"/>
      <c r="H207" s="48">
        <f t="shared" si="14"/>
        <v>1.2905611146278668E-4</v>
      </c>
      <c r="I207" s="43"/>
      <c r="J207" s="16">
        <f t="shared" si="15"/>
        <v>5765.8672917259455</v>
      </c>
      <c r="K207" s="43"/>
      <c r="L207" s="47">
        <f>+J207/payroll!F207</f>
        <v>3.8281015732731659E-3</v>
      </c>
      <c r="M207" s="43"/>
      <c r="N207" s="43"/>
      <c r="O207" s="16">
        <v>6834.2873080883091</v>
      </c>
      <c r="P207" s="16">
        <f t="shared" si="12"/>
        <v>-1068.4200163623636</v>
      </c>
      <c r="Q207" s="43"/>
      <c r="R207" s="48">
        <v>1.2905611146278668E-4</v>
      </c>
      <c r="S207" s="46">
        <f t="shared" si="13"/>
        <v>0</v>
      </c>
      <c r="W207" s="16"/>
      <c r="Y207" s="16"/>
    </row>
    <row r="208" spans="1:25" outlineLevel="1" x14ac:dyDescent="0.2">
      <c r="A208" s="43" t="s">
        <v>338</v>
      </c>
      <c r="B208" s="43" t="s">
        <v>339</v>
      </c>
      <c r="C208" s="46">
        <f>+payroll!G208</f>
        <v>5.2110140261640289E-5</v>
      </c>
      <c r="D208" s="46">
        <f>+IFR!T208</f>
        <v>5.6235644847444762E-5</v>
      </c>
      <c r="E208" s="46">
        <f>+claims!R208</f>
        <v>0</v>
      </c>
      <c r="F208" s="46">
        <f>+costs!L208</f>
        <v>0</v>
      </c>
      <c r="G208" s="43"/>
      <c r="H208" s="48">
        <f t="shared" si="14"/>
        <v>1.3543223138635631E-5</v>
      </c>
      <c r="I208" s="43"/>
      <c r="J208" s="16">
        <f t="shared" si="15"/>
        <v>605.07345552652873</v>
      </c>
      <c r="K208" s="43"/>
      <c r="L208" s="47">
        <f>+J208/payroll!F208</f>
        <v>1.1518201632703959E-3</v>
      </c>
      <c r="M208" s="43"/>
      <c r="N208" s="43"/>
      <c r="O208" s="16">
        <v>717.19407130653076</v>
      </c>
      <c r="P208" s="16">
        <f t="shared" si="12"/>
        <v>-112.12061578000203</v>
      </c>
      <c r="Q208" s="43"/>
      <c r="R208" s="48">
        <v>1.3543223138635631E-5</v>
      </c>
      <c r="S208" s="46">
        <f t="shared" si="13"/>
        <v>0</v>
      </c>
      <c r="W208" s="16"/>
      <c r="Y208" s="16"/>
    </row>
    <row r="209" spans="1:25" outlineLevel="1" x14ac:dyDescent="0.2">
      <c r="A209" s="43" t="s">
        <v>340</v>
      </c>
      <c r="B209" s="43" t="s">
        <v>341</v>
      </c>
      <c r="C209" s="46">
        <f>+payroll!G209</f>
        <v>5.466569564052269E-4</v>
      </c>
      <c r="D209" s="46">
        <f>+IFR!T209</f>
        <v>7.426675636995879E-4</v>
      </c>
      <c r="E209" s="46">
        <f>+claims!R209</f>
        <v>4.7857870520671275E-4</v>
      </c>
      <c r="F209" s="46">
        <f>+costs!L209</f>
        <v>1.7217323039811605E-4</v>
      </c>
      <c r="G209" s="43"/>
      <c r="H209" s="48">
        <f t="shared" si="14"/>
        <v>3.3625630903297841E-4</v>
      </c>
      <c r="I209" s="43"/>
      <c r="J209" s="16">
        <f t="shared" si="15"/>
        <v>15022.994509243348</v>
      </c>
      <c r="K209" s="43"/>
      <c r="L209" s="47">
        <f>+J209/payroll!F209</f>
        <v>2.7260916185912957E-3</v>
      </c>
      <c r="M209" s="43"/>
      <c r="N209" s="43"/>
      <c r="O209" s="16">
        <v>17806.767917002937</v>
      </c>
      <c r="P209" s="16">
        <f t="shared" si="12"/>
        <v>-2783.7734077595887</v>
      </c>
      <c r="Q209" s="43"/>
      <c r="R209" s="48">
        <v>3.3625630903297841E-4</v>
      </c>
      <c r="S209" s="46">
        <f t="shared" si="13"/>
        <v>0</v>
      </c>
      <c r="W209" s="16"/>
      <c r="Y209" s="16"/>
    </row>
    <row r="210" spans="1:25" outlineLevel="1" x14ac:dyDescent="0.2">
      <c r="A210" s="43" t="s">
        <v>481</v>
      </c>
      <c r="B210" s="43" t="s">
        <v>345</v>
      </c>
      <c r="C210" s="46">
        <f>+payroll!G210</f>
        <v>8.9191360846230277E-5</v>
      </c>
      <c r="D210" s="46">
        <f>+IFR!T210</f>
        <v>1.1916600931958532E-4</v>
      </c>
      <c r="E210" s="46">
        <f>+claims!R210</f>
        <v>0</v>
      </c>
      <c r="F210" s="46">
        <f>+costs!L210</f>
        <v>0</v>
      </c>
      <c r="G210" s="43"/>
      <c r="H210" s="48">
        <f t="shared" si="14"/>
        <v>2.6044671270726948E-5</v>
      </c>
      <c r="I210" s="43"/>
      <c r="J210" s="16">
        <f t="shared" si="15"/>
        <v>1163.6033079064255</v>
      </c>
      <c r="K210" s="43"/>
      <c r="L210" s="47">
        <f>+J210/payroll!F210</f>
        <v>1.2941391481789972E-3</v>
      </c>
      <c r="M210" s="43"/>
      <c r="N210" s="43"/>
      <c r="O210" s="16">
        <v>1379.2199709983263</v>
      </c>
      <c r="P210" s="16">
        <f t="shared" si="12"/>
        <v>-215.61666309190082</v>
      </c>
      <c r="Q210" s="43"/>
      <c r="R210" s="48">
        <v>2.6044671270726948E-5</v>
      </c>
      <c r="S210" s="46">
        <f t="shared" si="13"/>
        <v>0</v>
      </c>
      <c r="W210" s="16"/>
      <c r="Y210" s="16"/>
    </row>
    <row r="211" spans="1:25" outlineLevel="1" x14ac:dyDescent="0.2">
      <c r="A211" s="43" t="s">
        <v>482</v>
      </c>
      <c r="B211" s="43" t="s">
        <v>346</v>
      </c>
      <c r="C211" s="46">
        <f>+payroll!G211</f>
        <v>5.4653194620081613E-5</v>
      </c>
      <c r="D211" s="46">
        <f>+IFR!T211</f>
        <v>5.355775699756644E-5</v>
      </c>
      <c r="E211" s="46">
        <f>+claims!R211</f>
        <v>0</v>
      </c>
      <c r="F211" s="46">
        <f>+costs!L211</f>
        <v>0</v>
      </c>
      <c r="G211" s="43"/>
      <c r="H211" s="48">
        <f t="shared" si="14"/>
        <v>1.3526368952206007E-5</v>
      </c>
      <c r="I211" s="43"/>
      <c r="J211" s="16">
        <f t="shared" si="15"/>
        <v>604.32045746110009</v>
      </c>
      <c r="K211" s="43"/>
      <c r="L211" s="47">
        <f>+J211/payroll!F211</f>
        <v>1.0968583901393052E-3</v>
      </c>
      <c r="M211" s="43"/>
      <c r="N211" s="43"/>
      <c r="O211" s="16">
        <v>716.30154207177725</v>
      </c>
      <c r="P211" s="16">
        <f t="shared" si="12"/>
        <v>-111.98108461067716</v>
      </c>
      <c r="Q211" s="43"/>
      <c r="R211" s="48">
        <v>1.3526368952206007E-5</v>
      </c>
      <c r="S211" s="46">
        <f t="shared" si="13"/>
        <v>0</v>
      </c>
      <c r="W211" s="16"/>
      <c r="Y211" s="16"/>
    </row>
    <row r="212" spans="1:25" outlineLevel="1" x14ac:dyDescent="0.2">
      <c r="A212" s="43" t="s">
        <v>483</v>
      </c>
      <c r="B212" s="43" t="s">
        <v>342</v>
      </c>
      <c r="C212" s="46">
        <f>+payroll!G212</f>
        <v>2.6903013016418079E-5</v>
      </c>
      <c r="D212" s="46">
        <f>+IFR!T212</f>
        <v>2.5886249215490444E-5</v>
      </c>
      <c r="E212" s="46">
        <f>+claims!R212</f>
        <v>0</v>
      </c>
      <c r="F212" s="46">
        <f>+costs!L212</f>
        <v>0</v>
      </c>
      <c r="G212" s="43"/>
      <c r="H212" s="48">
        <f t="shared" si="14"/>
        <v>6.5986577789885653E-6</v>
      </c>
      <c r="I212" s="43"/>
      <c r="J212" s="16">
        <f t="shared" si="15"/>
        <v>294.80963455290521</v>
      </c>
      <c r="K212" s="43"/>
      <c r="L212" s="47">
        <f>+J212/payroll!F212</f>
        <v>1.0870250910147584E-3</v>
      </c>
      <c r="M212" s="43"/>
      <c r="N212" s="43"/>
      <c r="O212" s="16">
        <v>349.43810562867839</v>
      </c>
      <c r="P212" s="16">
        <f t="shared" si="12"/>
        <v>-54.628471075773177</v>
      </c>
      <c r="Q212" s="43"/>
      <c r="R212" s="48">
        <v>6.5986577789885653E-6</v>
      </c>
      <c r="S212" s="46">
        <f t="shared" si="13"/>
        <v>0</v>
      </c>
      <c r="W212" s="16"/>
      <c r="Y212" s="16"/>
    </row>
    <row r="213" spans="1:25" outlineLevel="1" x14ac:dyDescent="0.2">
      <c r="A213" s="43" t="s">
        <v>344</v>
      </c>
      <c r="B213" s="43" t="s">
        <v>343</v>
      </c>
      <c r="C213" s="46">
        <f>+payroll!G213</f>
        <v>3.4105458930819629E-4</v>
      </c>
      <c r="D213" s="46">
        <f>+IFR!T213</f>
        <v>3.6419274758345179E-4</v>
      </c>
      <c r="E213" s="46">
        <f>+claims!R213</f>
        <v>1.0635082337926951E-4</v>
      </c>
      <c r="F213" s="46">
        <f>+costs!L213</f>
        <v>2.551356375076931E-6</v>
      </c>
      <c r="G213" s="43"/>
      <c r="H213" s="48">
        <f t="shared" si="14"/>
        <v>1.0563935444339259E-4</v>
      </c>
      <c r="I213" s="43"/>
      <c r="J213" s="16">
        <f t="shared" si="15"/>
        <v>4719.6718667587929</v>
      </c>
      <c r="K213" s="43"/>
      <c r="L213" s="47">
        <f>+J213/payroll!F213</f>
        <v>1.3727350596698269E-3</v>
      </c>
      <c r="M213" s="43"/>
      <c r="N213" s="43"/>
      <c r="O213" s="16">
        <v>5594.2309986249675</v>
      </c>
      <c r="P213" s="16">
        <f t="shared" si="12"/>
        <v>-874.55913186617454</v>
      </c>
      <c r="Q213" s="43"/>
      <c r="R213" s="48">
        <v>1.0563935444339259E-4</v>
      </c>
      <c r="S213" s="46">
        <f t="shared" si="13"/>
        <v>0</v>
      </c>
      <c r="W213" s="16"/>
      <c r="Y213" s="16"/>
    </row>
    <row r="214" spans="1:25" outlineLevel="1" x14ac:dyDescent="0.2">
      <c r="A214" s="43" t="s">
        <v>347</v>
      </c>
      <c r="B214" s="43" t="s">
        <v>348</v>
      </c>
      <c r="C214" s="46">
        <f>+payroll!G214</f>
        <v>2.0986840416820603E-4</v>
      </c>
      <c r="D214" s="46">
        <f>+IFR!T214</f>
        <v>2.4056359184740258E-4</v>
      </c>
      <c r="E214" s="46">
        <f>+claims!R214</f>
        <v>5.3175411689634753E-5</v>
      </c>
      <c r="F214" s="46">
        <f>+costs!L214</f>
        <v>2.9173912906132983E-4</v>
      </c>
      <c r="G214" s="43"/>
      <c r="H214" s="48">
        <f t="shared" si="14"/>
        <v>2.3932378869219418E-4</v>
      </c>
      <c r="I214" s="43"/>
      <c r="J214" s="16">
        <f t="shared" si="15"/>
        <v>10692.319718234738</v>
      </c>
      <c r="K214" s="43"/>
      <c r="L214" s="47">
        <f>+J214/payroll!F214</f>
        <v>5.0538656693026622E-3</v>
      </c>
      <c r="M214" s="43"/>
      <c r="N214" s="43"/>
      <c r="O214" s="16">
        <v>12673.615476585148</v>
      </c>
      <c r="P214" s="16">
        <f t="shared" si="12"/>
        <v>-1981.2957583504103</v>
      </c>
      <c r="Q214" s="43"/>
      <c r="R214" s="48">
        <v>2.3932378869219418E-4</v>
      </c>
      <c r="S214" s="46">
        <f t="shared" si="13"/>
        <v>0</v>
      </c>
      <c r="W214" s="16"/>
      <c r="Y214" s="16"/>
    </row>
    <row r="215" spans="1:25" outlineLevel="1" x14ac:dyDescent="0.2">
      <c r="A215" s="43" t="s">
        <v>349</v>
      </c>
      <c r="B215" s="43" t="s">
        <v>350</v>
      </c>
      <c r="C215" s="46">
        <f>+payroll!G215</f>
        <v>3.0842129315104801E-5</v>
      </c>
      <c r="D215" s="46">
        <f>+IFR!T215</f>
        <v>3.8383059181589284E-5</v>
      </c>
      <c r="E215" s="46">
        <f>+claims!R215</f>
        <v>0</v>
      </c>
      <c r="F215" s="46">
        <f>+costs!L215</f>
        <v>0</v>
      </c>
      <c r="G215" s="43"/>
      <c r="H215" s="48">
        <f t="shared" si="14"/>
        <v>8.6531485620867607E-6</v>
      </c>
      <c r="I215" s="43"/>
      <c r="J215" s="16">
        <f t="shared" si="15"/>
        <v>386.59855545832147</v>
      </c>
      <c r="K215" s="43"/>
      <c r="L215" s="47">
        <f>+J215/payroll!F215</f>
        <v>1.2434109603192958E-3</v>
      </c>
      <c r="M215" s="43"/>
      <c r="N215" s="43"/>
      <c r="O215" s="16">
        <v>458.23559010550707</v>
      </c>
      <c r="P215" s="16">
        <f t="shared" si="12"/>
        <v>-71.637034647185601</v>
      </c>
      <c r="Q215" s="43"/>
      <c r="R215" s="48">
        <v>8.6531485620867607E-6</v>
      </c>
      <c r="S215" s="46">
        <f t="shared" si="13"/>
        <v>0</v>
      </c>
      <c r="W215" s="16"/>
      <c r="Y215" s="16"/>
    </row>
    <row r="216" spans="1:25" outlineLevel="1" x14ac:dyDescent="0.2">
      <c r="A216" s="43" t="s">
        <v>351</v>
      </c>
      <c r="B216" s="43" t="s">
        <v>352</v>
      </c>
      <c r="C216" s="46">
        <f>+payroll!G216</f>
        <v>4.0235909295238121E-5</v>
      </c>
      <c r="D216" s="46">
        <f>+IFR!T216</f>
        <v>4.016831774817483E-5</v>
      </c>
      <c r="E216" s="46">
        <f>+claims!R216</f>
        <v>0</v>
      </c>
      <c r="F216" s="46">
        <f>+costs!L216</f>
        <v>0</v>
      </c>
      <c r="G216" s="43"/>
      <c r="H216" s="48">
        <f t="shared" si="14"/>
        <v>1.0050528380426618E-5</v>
      </c>
      <c r="I216" s="43"/>
      <c r="J216" s="16">
        <f t="shared" si="15"/>
        <v>449.02959028000049</v>
      </c>
      <c r="K216" s="43"/>
      <c r="L216" s="47">
        <f>+J216/payroll!F216</f>
        <v>1.1070314493706252E-3</v>
      </c>
      <c r="M216" s="43"/>
      <c r="N216" s="43"/>
      <c r="O216" s="16">
        <v>532.235147730584</v>
      </c>
      <c r="P216" s="16">
        <f t="shared" si="12"/>
        <v>-83.205557450583512</v>
      </c>
      <c r="Q216" s="43"/>
      <c r="R216" s="48">
        <v>1.0050528380426618E-5</v>
      </c>
      <c r="S216" s="46">
        <f t="shared" si="13"/>
        <v>0</v>
      </c>
      <c r="W216" s="16"/>
      <c r="Y216" s="16"/>
    </row>
    <row r="217" spans="1:25" outlineLevel="1" x14ac:dyDescent="0.2">
      <c r="A217" s="43" t="s">
        <v>353</v>
      </c>
      <c r="B217" s="43" t="s">
        <v>354</v>
      </c>
      <c r="C217" s="46">
        <f>+payroll!G217</f>
        <v>3.044026502614971E-4</v>
      </c>
      <c r="D217" s="46">
        <f>+IFR!T217</f>
        <v>2.816245388788702E-4</v>
      </c>
      <c r="E217" s="46">
        <f>+claims!R217</f>
        <v>5.3175411689634753E-5</v>
      </c>
      <c r="F217" s="46">
        <f>+costs!L217</f>
        <v>1.8260875936017602E-5</v>
      </c>
      <c r="G217" s="43"/>
      <c r="H217" s="48">
        <f t="shared" si="14"/>
        <v>9.2186235957601671E-5</v>
      </c>
      <c r="I217" s="43"/>
      <c r="J217" s="16">
        <f t="shared" si="15"/>
        <v>4118.6240359375261</v>
      </c>
      <c r="K217" s="43"/>
      <c r="L217" s="47">
        <f>+J217/payroll!F217</f>
        <v>1.3421545822311961E-3</v>
      </c>
      <c r="M217" s="43"/>
      <c r="N217" s="43"/>
      <c r="O217" s="16">
        <v>4881.8085036378889</v>
      </c>
      <c r="P217" s="16">
        <f t="shared" si="12"/>
        <v>-763.1844677003628</v>
      </c>
      <c r="Q217" s="43"/>
      <c r="R217" s="48">
        <v>9.2186235957601671E-5</v>
      </c>
      <c r="S217" s="46">
        <f t="shared" si="13"/>
        <v>0</v>
      </c>
      <c r="W217" s="16"/>
      <c r="Y217" s="16"/>
    </row>
    <row r="218" spans="1:25" outlineLevel="1" x14ac:dyDescent="0.2">
      <c r="A218" s="43" t="s">
        <v>355</v>
      </c>
      <c r="B218" s="43" t="s">
        <v>356</v>
      </c>
      <c r="C218" s="46">
        <f>+payroll!G218</f>
        <v>4.6309021126922375E-5</v>
      </c>
      <c r="D218" s="46">
        <f>+IFR!T218</f>
        <v>4.2846205598053152E-5</v>
      </c>
      <c r="E218" s="46">
        <f>+claims!R218</f>
        <v>0</v>
      </c>
      <c r="F218" s="46">
        <f>+costs!L218</f>
        <v>0</v>
      </c>
      <c r="G218" s="43"/>
      <c r="H218" s="48">
        <f t="shared" si="14"/>
        <v>1.1144403340621941E-5</v>
      </c>
      <c r="I218" s="43"/>
      <c r="J218" s="16">
        <f t="shared" si="15"/>
        <v>497.90087411723971</v>
      </c>
      <c r="K218" s="43"/>
      <c r="L218" s="47">
        <f>+J218/payroll!F218</f>
        <v>1.0665374402270163E-3</v>
      </c>
      <c r="M218" s="43"/>
      <c r="N218" s="43"/>
      <c r="O218" s="16">
        <v>590.162321208565</v>
      </c>
      <c r="P218" s="16">
        <f t="shared" si="12"/>
        <v>-92.261447091325294</v>
      </c>
      <c r="Q218" s="43"/>
      <c r="R218" s="48">
        <v>1.1144403340621941E-5</v>
      </c>
      <c r="S218" s="46">
        <f t="shared" si="13"/>
        <v>0</v>
      </c>
      <c r="W218" s="16"/>
      <c r="Y218" s="16"/>
    </row>
    <row r="219" spans="1:25" outlineLevel="1" x14ac:dyDescent="0.2">
      <c r="A219" s="43" t="s">
        <v>357</v>
      </c>
      <c r="B219" s="43" t="s">
        <v>358</v>
      </c>
      <c r="C219" s="46">
        <f>+payroll!G219</f>
        <v>6.2033958225522862E-5</v>
      </c>
      <c r="D219" s="46">
        <f>+IFR!T219</f>
        <v>6.9625084096836372E-5</v>
      </c>
      <c r="E219" s="46">
        <f>+claims!R219</f>
        <v>0</v>
      </c>
      <c r="F219" s="46">
        <f>+costs!L219</f>
        <v>0</v>
      </c>
      <c r="G219" s="43"/>
      <c r="H219" s="48">
        <f t="shared" si="14"/>
        <v>1.6457380290294903E-5</v>
      </c>
      <c r="I219" s="43"/>
      <c r="J219" s="16">
        <f t="shared" si="15"/>
        <v>735.26987329591486</v>
      </c>
      <c r="K219" s="43"/>
      <c r="L219" s="47">
        <f>+J219/payroll!F219</f>
        <v>1.1757530025568361E-3</v>
      </c>
      <c r="M219" s="43"/>
      <c r="N219" s="43"/>
      <c r="O219" s="16">
        <v>871.51599383789858</v>
      </c>
      <c r="P219" s="16">
        <f t="shared" si="12"/>
        <v>-136.24612054198371</v>
      </c>
      <c r="Q219" s="43"/>
      <c r="R219" s="48">
        <v>1.6457380290294903E-5</v>
      </c>
      <c r="S219" s="46">
        <f t="shared" si="13"/>
        <v>0</v>
      </c>
      <c r="W219" s="16"/>
      <c r="Y219" s="16"/>
    </row>
    <row r="220" spans="1:25" outlineLevel="1" x14ac:dyDescent="0.2">
      <c r="A220" s="43" t="s">
        <v>359</v>
      </c>
      <c r="B220" s="43" t="s">
        <v>360</v>
      </c>
      <c r="C220" s="46">
        <f>+payroll!G220</f>
        <v>8.3155706827450518E-5</v>
      </c>
      <c r="D220" s="46">
        <f>+IFR!T220</f>
        <v>1.0175973829537624E-4</v>
      </c>
      <c r="E220" s="46">
        <f>+claims!R220</f>
        <v>0</v>
      </c>
      <c r="F220" s="46">
        <f>+costs!L220</f>
        <v>0</v>
      </c>
      <c r="G220" s="43"/>
      <c r="H220" s="48">
        <f t="shared" si="14"/>
        <v>2.3114430640353343E-5</v>
      </c>
      <c r="I220" s="43"/>
      <c r="J220" s="16">
        <f t="shared" si="15"/>
        <v>1032.6883251438355</v>
      </c>
      <c r="K220" s="43"/>
      <c r="L220" s="47">
        <f>+J220/payroll!F220</f>
        <v>1.2319016185564581E-3</v>
      </c>
      <c r="M220" s="43"/>
      <c r="N220" s="43"/>
      <c r="O220" s="16">
        <v>1224.0463327814214</v>
      </c>
      <c r="P220" s="16">
        <f t="shared" si="12"/>
        <v>-191.35800763758584</v>
      </c>
      <c r="Q220" s="43"/>
      <c r="R220" s="48">
        <v>2.3114430640353343E-5</v>
      </c>
      <c r="S220" s="46">
        <f t="shared" si="13"/>
        <v>0</v>
      </c>
      <c r="W220" s="16"/>
      <c r="Y220" s="16"/>
    </row>
    <row r="221" spans="1:25" outlineLevel="1" x14ac:dyDescent="0.2">
      <c r="A221" s="43" t="s">
        <v>361</v>
      </c>
      <c r="B221" s="43" t="s">
        <v>362</v>
      </c>
      <c r="C221" s="46">
        <f>+payroll!G221</f>
        <v>8.7309171894986838E-5</v>
      </c>
      <c r="D221" s="46">
        <f>+IFR!T221</f>
        <v>8.5692411196106304E-5</v>
      </c>
      <c r="E221" s="46">
        <f>+claims!R221</f>
        <v>0</v>
      </c>
      <c r="F221" s="46">
        <f>+costs!L221</f>
        <v>0</v>
      </c>
      <c r="G221" s="43"/>
      <c r="H221" s="48">
        <f t="shared" si="14"/>
        <v>2.1625197886386643E-5</v>
      </c>
      <c r="I221" s="43"/>
      <c r="J221" s="16">
        <f t="shared" si="15"/>
        <v>966.15355721585934</v>
      </c>
      <c r="K221" s="43"/>
      <c r="L221" s="47">
        <f>+J221/payroll!F221</f>
        <v>1.09770364468647E-3</v>
      </c>
      <c r="M221" s="43"/>
      <c r="N221" s="43"/>
      <c r="O221" s="16">
        <v>1145.1826168840241</v>
      </c>
      <c r="P221" s="16">
        <f t="shared" si="12"/>
        <v>-179.02905966816479</v>
      </c>
      <c r="Q221" s="43"/>
      <c r="R221" s="48">
        <v>2.1625197886386643E-5</v>
      </c>
      <c r="S221" s="46">
        <f t="shared" si="13"/>
        <v>0</v>
      </c>
      <c r="W221" s="16"/>
      <c r="Y221" s="16"/>
    </row>
    <row r="222" spans="1:25" outlineLevel="1" x14ac:dyDescent="0.2">
      <c r="A222" s="43" t="s">
        <v>363</v>
      </c>
      <c r="B222" s="43" t="s">
        <v>364</v>
      </c>
      <c r="C222" s="46">
        <f>+payroll!G222</f>
        <v>3.2122814572322085E-5</v>
      </c>
      <c r="D222" s="46">
        <f>+IFR!T222</f>
        <v>4.6416722731224244E-5</v>
      </c>
      <c r="E222" s="46">
        <f>+claims!R222</f>
        <v>0</v>
      </c>
      <c r="F222" s="46">
        <f>+costs!L222</f>
        <v>0</v>
      </c>
      <c r="G222" s="43"/>
      <c r="H222" s="48">
        <f t="shared" si="14"/>
        <v>9.8174421629432911E-6</v>
      </c>
      <c r="I222" s="43"/>
      <c r="J222" s="16">
        <f t="shared" si="15"/>
        <v>438.61594785496305</v>
      </c>
      <c r="K222" s="43"/>
      <c r="L222" s="47">
        <f>+J222/payroll!F222</f>
        <v>1.3544707962084971E-3</v>
      </c>
      <c r="M222" s="43"/>
      <c r="N222" s="43"/>
      <c r="O222" s="16">
        <v>519.89184868196867</v>
      </c>
      <c r="P222" s="16">
        <f t="shared" si="12"/>
        <v>-81.275900827005614</v>
      </c>
      <c r="Q222" s="43"/>
      <c r="R222" s="48">
        <v>9.8174421629432911E-6</v>
      </c>
      <c r="S222" s="46">
        <f t="shared" si="13"/>
        <v>0</v>
      </c>
      <c r="W222" s="16"/>
      <c r="Y222" s="16"/>
    </row>
    <row r="223" spans="1:25" outlineLevel="1" x14ac:dyDescent="0.2">
      <c r="A223" s="43" t="s">
        <v>365</v>
      </c>
      <c r="B223" s="43" t="s">
        <v>366</v>
      </c>
      <c r="C223" s="46">
        <f>+payroll!G223</f>
        <v>5.8424652973515403E-4</v>
      </c>
      <c r="D223" s="46">
        <f>+IFR!T223</f>
        <v>7.765874764647133E-4</v>
      </c>
      <c r="E223" s="46">
        <f>+claims!R223</f>
        <v>4.2540329351707803E-4</v>
      </c>
      <c r="F223" s="46">
        <f>+costs!L223</f>
        <v>7.5192419755078604E-5</v>
      </c>
      <c r="G223" s="43"/>
      <c r="H223" s="48">
        <f t="shared" si="14"/>
        <v>2.790301966555923E-4</v>
      </c>
      <c r="I223" s="43"/>
      <c r="J223" s="16">
        <f t="shared" si="15"/>
        <v>12466.29133688295</v>
      </c>
      <c r="K223" s="43"/>
      <c r="L223" s="47">
        <f>+J223/payroll!F223</f>
        <v>2.1166056383145125E-3</v>
      </c>
      <c r="M223" s="43"/>
      <c r="N223" s="43"/>
      <c r="O223" s="16">
        <v>14776.305515191156</v>
      </c>
      <c r="P223" s="16">
        <f t="shared" si="12"/>
        <v>-2310.0141783082054</v>
      </c>
      <c r="Q223" s="43"/>
      <c r="R223" s="48">
        <v>2.790301966555923E-4</v>
      </c>
      <c r="S223" s="46">
        <f t="shared" si="13"/>
        <v>0</v>
      </c>
      <c r="W223" s="16"/>
      <c r="Y223" s="16"/>
    </row>
    <row r="224" spans="1:25" outlineLevel="1" x14ac:dyDescent="0.2">
      <c r="A224" s="43" t="s">
        <v>367</v>
      </c>
      <c r="B224" s="43" t="s">
        <v>368</v>
      </c>
      <c r="C224" s="46">
        <f>+payroll!G224</f>
        <v>8.6030968762271088E-5</v>
      </c>
      <c r="D224" s="46">
        <f>+IFR!T224</f>
        <v>1.0265236757866901E-4</v>
      </c>
      <c r="E224" s="46">
        <f>+claims!R224</f>
        <v>0</v>
      </c>
      <c r="F224" s="46">
        <f>+costs!L224</f>
        <v>0</v>
      </c>
      <c r="G224" s="43"/>
      <c r="H224" s="48">
        <f t="shared" si="14"/>
        <v>2.3585417042617513E-5</v>
      </c>
      <c r="I224" s="43"/>
      <c r="J224" s="16">
        <f t="shared" si="15"/>
        <v>1053.730684632915</v>
      </c>
      <c r="K224" s="43"/>
      <c r="L224" s="47">
        <f>+J224/payroll!F224</f>
        <v>1.214992596465401E-3</v>
      </c>
      <c r="M224" s="43"/>
      <c r="N224" s="43"/>
      <c r="O224" s="16">
        <v>1248.9878590275794</v>
      </c>
      <c r="P224" s="16">
        <f t="shared" si="12"/>
        <v>-195.25717439466439</v>
      </c>
      <c r="Q224" s="43"/>
      <c r="R224" s="48">
        <v>2.3585417042617513E-5</v>
      </c>
      <c r="S224" s="46">
        <f t="shared" si="13"/>
        <v>0</v>
      </c>
      <c r="W224" s="16"/>
      <c r="Y224" s="16"/>
    </row>
    <row r="225" spans="1:25" outlineLevel="1" x14ac:dyDescent="0.2">
      <c r="A225" s="43" t="s">
        <v>369</v>
      </c>
      <c r="B225" s="43" t="s">
        <v>370</v>
      </c>
      <c r="C225" s="46">
        <f>+payroll!G225</f>
        <v>3.640602942996855E-5</v>
      </c>
      <c r="D225" s="46">
        <f>+IFR!T225</f>
        <v>4.3738834881345922E-5</v>
      </c>
      <c r="E225" s="46">
        <f>+claims!R225</f>
        <v>0</v>
      </c>
      <c r="F225" s="46">
        <f>+costs!L225</f>
        <v>0</v>
      </c>
      <c r="G225" s="43"/>
      <c r="H225" s="48">
        <f t="shared" si="14"/>
        <v>1.001810803891431E-5</v>
      </c>
      <c r="I225" s="43"/>
      <c r="J225" s="16">
        <f t="shared" si="15"/>
        <v>447.5811397990924</v>
      </c>
      <c r="K225" s="43"/>
      <c r="L225" s="47">
        <f>+J225/payroll!F225</f>
        <v>1.2195434559616365E-3</v>
      </c>
      <c r="M225" s="43"/>
      <c r="N225" s="43"/>
      <c r="O225" s="16">
        <v>530.51829816793975</v>
      </c>
      <c r="P225" s="16">
        <f t="shared" si="12"/>
        <v>-82.937158368847349</v>
      </c>
      <c r="Q225" s="43"/>
      <c r="R225" s="48">
        <v>1.001810803891431E-5</v>
      </c>
      <c r="S225" s="46">
        <f t="shared" si="13"/>
        <v>0</v>
      </c>
      <c r="W225" s="16"/>
      <c r="Y225" s="16"/>
    </row>
    <row r="226" spans="1:25" outlineLevel="1" x14ac:dyDescent="0.2">
      <c r="A226" s="43" t="s">
        <v>371</v>
      </c>
      <c r="B226" s="43" t="s">
        <v>372</v>
      </c>
      <c r="C226" s="46">
        <f>+payroll!G226</f>
        <v>2.1921130755832606E-5</v>
      </c>
      <c r="D226" s="46">
        <f>+IFR!T226</f>
        <v>3.302728348183264E-5</v>
      </c>
      <c r="E226" s="46">
        <f>+claims!R226</f>
        <v>0</v>
      </c>
      <c r="F226" s="46">
        <f>+costs!L226</f>
        <v>0</v>
      </c>
      <c r="G226" s="43"/>
      <c r="H226" s="48">
        <f t="shared" si="14"/>
        <v>6.8685517797081563E-6</v>
      </c>
      <c r="I226" s="43"/>
      <c r="J226" s="16">
        <f t="shared" si="15"/>
        <v>306.86774612424966</v>
      </c>
      <c r="K226" s="43"/>
      <c r="L226" s="47">
        <f>+J226/payroll!F226</f>
        <v>1.3886318081169407E-3</v>
      </c>
      <c r="M226" s="43"/>
      <c r="N226" s="43"/>
      <c r="O226" s="16">
        <v>363.73059532746299</v>
      </c>
      <c r="P226" s="16">
        <f t="shared" si="12"/>
        <v>-56.862849203213329</v>
      </c>
      <c r="Q226" s="43"/>
      <c r="R226" s="48">
        <v>6.8685517797081563E-6</v>
      </c>
      <c r="S226" s="46">
        <f t="shared" si="13"/>
        <v>0</v>
      </c>
      <c r="W226" s="16"/>
      <c r="Y226" s="16"/>
    </row>
    <row r="227" spans="1:25" outlineLevel="1" x14ac:dyDescent="0.2">
      <c r="A227" s="43" t="s">
        <v>373</v>
      </c>
      <c r="B227" s="43" t="s">
        <v>374</v>
      </c>
      <c r="C227" s="46">
        <f>+payroll!G227</f>
        <v>1.386225451414407E-4</v>
      </c>
      <c r="D227" s="46">
        <f>+IFR!T227</f>
        <v>1.4549857317672216E-4</v>
      </c>
      <c r="E227" s="46">
        <f>+claims!R227</f>
        <v>5.3175411689634753E-5</v>
      </c>
      <c r="F227" s="46">
        <f>+costs!L227</f>
        <v>8.5221079583513065E-6</v>
      </c>
      <c r="G227" s="43"/>
      <c r="H227" s="48">
        <f t="shared" si="14"/>
        <v>4.8604716318226358E-5</v>
      </c>
      <c r="I227" s="43"/>
      <c r="J227" s="16">
        <f t="shared" si="15"/>
        <v>2171.5232302167205</v>
      </c>
      <c r="K227" s="43"/>
      <c r="L227" s="47">
        <f>+J227/payroll!F227</f>
        <v>1.5539227657645812E-3</v>
      </c>
      <c r="M227" s="43"/>
      <c r="N227" s="43"/>
      <c r="O227" s="16">
        <v>2573.908295250867</v>
      </c>
      <c r="P227" s="16">
        <f t="shared" si="12"/>
        <v>-402.38506503414646</v>
      </c>
      <c r="Q227" s="43"/>
      <c r="R227" s="48">
        <v>4.8604716318226358E-5</v>
      </c>
      <c r="S227" s="46">
        <f t="shared" si="13"/>
        <v>0</v>
      </c>
      <c r="W227" s="16"/>
      <c r="Y227" s="16"/>
    </row>
    <row r="228" spans="1:25" outlineLevel="1" x14ac:dyDescent="0.2">
      <c r="A228" s="43" t="s">
        <v>506</v>
      </c>
      <c r="B228" s="43" t="s">
        <v>507</v>
      </c>
      <c r="C228" s="46">
        <f>+payroll!G228</f>
        <v>1.9609423343750631E-5</v>
      </c>
      <c r="D228" s="46">
        <f>+IFR!T228</f>
        <v>3.0349395631954315E-5</v>
      </c>
      <c r="E228" s="46">
        <f>+claims!R228</f>
        <v>0</v>
      </c>
      <c r="F228" s="46">
        <f>+costs!L228</f>
        <v>0</v>
      </c>
      <c r="G228" s="43"/>
      <c r="H228" s="48">
        <f t="shared" si="14"/>
        <v>6.2448523719631182E-6</v>
      </c>
      <c r="I228" s="43"/>
      <c r="J228" s="16">
        <f t="shared" si="15"/>
        <v>279.00259526680333</v>
      </c>
      <c r="K228" s="43"/>
      <c r="L228" s="47">
        <f>+J228/payroll!F228</f>
        <v>1.411374409160799E-3</v>
      </c>
      <c r="M228" s="43"/>
      <c r="N228" s="43"/>
      <c r="O228" s="16">
        <v>330.70200878397947</v>
      </c>
      <c r="P228" s="16">
        <f t="shared" si="12"/>
        <v>-51.69941351717614</v>
      </c>
      <c r="Q228" s="43"/>
      <c r="R228" s="48">
        <v>6.2448523719631182E-6</v>
      </c>
      <c r="S228" s="46">
        <f t="shared" si="13"/>
        <v>0</v>
      </c>
      <c r="W228" s="16"/>
      <c r="Y228" s="16"/>
    </row>
    <row r="229" spans="1:25" outlineLevel="1" x14ac:dyDescent="0.2">
      <c r="A229" s="43" t="s">
        <v>375</v>
      </c>
      <c r="B229" s="43" t="s">
        <v>376</v>
      </c>
      <c r="C229" s="46">
        <f>+payroll!G229</f>
        <v>7.7221677104116385E-5</v>
      </c>
      <c r="D229" s="46">
        <f>+IFR!T229</f>
        <v>1.097934018450112E-4</v>
      </c>
      <c r="E229" s="46">
        <f>+claims!R229</f>
        <v>1.0635082337926951E-4</v>
      </c>
      <c r="F229" s="46">
        <f>+costs!L229</f>
        <v>3.1167273200340729E-5</v>
      </c>
      <c r="G229" s="43"/>
      <c r="H229" s="48">
        <f t="shared" si="14"/>
        <v>5.8029872295735809E-5</v>
      </c>
      <c r="I229" s="43"/>
      <c r="J229" s="16">
        <f t="shared" si="15"/>
        <v>2592.6129248787761</v>
      </c>
      <c r="K229" s="43"/>
      <c r="L229" s="47">
        <f>+J229/payroll!F229</f>
        <v>3.3304066909626761E-3</v>
      </c>
      <c r="M229" s="43"/>
      <c r="N229" s="43"/>
      <c r="O229" s="16">
        <v>3073.0262614110306</v>
      </c>
      <c r="P229" s="16">
        <f t="shared" si="12"/>
        <v>-480.41333653225456</v>
      </c>
      <c r="Q229" s="43"/>
      <c r="R229" s="48">
        <v>5.8029872295735809E-5</v>
      </c>
      <c r="S229" s="46">
        <f t="shared" si="13"/>
        <v>0</v>
      </c>
      <c r="W229" s="16"/>
      <c r="Y229" s="16"/>
    </row>
    <row r="230" spans="1:25" outlineLevel="1" x14ac:dyDescent="0.2">
      <c r="A230" s="43" t="s">
        <v>377</v>
      </c>
      <c r="B230" s="43" t="s">
        <v>378</v>
      </c>
      <c r="C230" s="46">
        <f>+payroll!G230</f>
        <v>8.6041323570111052E-5</v>
      </c>
      <c r="D230" s="46">
        <f>+IFR!T230</f>
        <v>1.1336391897818229E-4</v>
      </c>
      <c r="E230" s="46">
        <f>+claims!R230</f>
        <v>0</v>
      </c>
      <c r="F230" s="46">
        <f>+costs!L230</f>
        <v>0</v>
      </c>
      <c r="G230" s="43"/>
      <c r="H230" s="48">
        <f t="shared" si="14"/>
        <v>2.4925655318536668E-5</v>
      </c>
      <c r="I230" s="43"/>
      <c r="J230" s="16">
        <f t="shared" si="15"/>
        <v>1113.6087946321434</v>
      </c>
      <c r="K230" s="43"/>
      <c r="L230" s="47">
        <f>+J230/payroll!F230</f>
        <v>1.2838798641896453E-3</v>
      </c>
      <c r="M230" s="43"/>
      <c r="N230" s="43"/>
      <c r="O230" s="16">
        <v>1319.9614327321428</v>
      </c>
      <c r="P230" s="16">
        <f t="shared" si="12"/>
        <v>-206.35263809999947</v>
      </c>
      <c r="Q230" s="43"/>
      <c r="R230" s="48">
        <v>2.4925655318536668E-5</v>
      </c>
      <c r="S230" s="46">
        <f t="shared" si="13"/>
        <v>0</v>
      </c>
      <c r="W230" s="16"/>
      <c r="Y230" s="16"/>
    </row>
    <row r="231" spans="1:25" outlineLevel="1" x14ac:dyDescent="0.2">
      <c r="A231" s="43" t="s">
        <v>379</v>
      </c>
      <c r="B231" s="43" t="s">
        <v>380</v>
      </c>
      <c r="C231" s="46">
        <f>+payroll!G231</f>
        <v>3.1327507807319988E-4</v>
      </c>
      <c r="D231" s="46">
        <f>+IFR!T231</f>
        <v>3.1866865413552031E-4</v>
      </c>
      <c r="E231" s="46">
        <f>+claims!R231</f>
        <v>5.3175411689634753E-5</v>
      </c>
      <c r="F231" s="46">
        <f>+costs!L231</f>
        <v>2.2893850280360127E-5</v>
      </c>
      <c r="G231" s="43"/>
      <c r="H231" s="48">
        <f t="shared" si="14"/>
        <v>1.0070558844775131E-4</v>
      </c>
      <c r="I231" s="43"/>
      <c r="J231" s="16">
        <f t="shared" si="15"/>
        <v>4499.2449558836688</v>
      </c>
      <c r="K231" s="43"/>
      <c r="L231" s="47">
        <f>+J231/payroll!F231</f>
        <v>1.4246645228679811E-3</v>
      </c>
      <c r="M231" s="43"/>
      <c r="N231" s="43"/>
      <c r="O231" s="16">
        <v>5332.9587973870457</v>
      </c>
      <c r="P231" s="16">
        <f t="shared" si="12"/>
        <v>-833.7138415033769</v>
      </c>
      <c r="Q231" s="43"/>
      <c r="R231" s="48">
        <v>1.0070558844775131E-4</v>
      </c>
      <c r="S231" s="46">
        <f t="shared" si="13"/>
        <v>0</v>
      </c>
      <c r="W231" s="16"/>
      <c r="Y231" s="16"/>
    </row>
    <row r="232" spans="1:25" s="43" customFormat="1" outlineLevel="1" x14ac:dyDescent="0.2">
      <c r="A232" s="45" t="s">
        <v>558</v>
      </c>
      <c r="B232" s="45" t="s">
        <v>559</v>
      </c>
      <c r="C232" s="46">
        <f>+payroll!G232</f>
        <v>1.5219898521436461E-5</v>
      </c>
      <c r="D232" s="46">
        <f>+IFR!T232</f>
        <v>1.338943924939161E-5</v>
      </c>
      <c r="E232" s="46">
        <f>+claims!R232</f>
        <v>0</v>
      </c>
      <c r="F232" s="46">
        <f>+costs!L232</f>
        <v>0</v>
      </c>
      <c r="H232" s="48">
        <f t="shared" si="14"/>
        <v>3.5761672213535089E-6</v>
      </c>
      <c r="J232" s="16">
        <f t="shared" si="15"/>
        <v>159.7731822044735</v>
      </c>
      <c r="L232" s="47">
        <f>+J232/payroll!F232</f>
        <v>1.041336152853418E-3</v>
      </c>
      <c r="O232" s="16">
        <v>189.37928607546147</v>
      </c>
      <c r="P232" s="16">
        <f t="shared" si="12"/>
        <v>-29.606103870987965</v>
      </c>
      <c r="Q232" s="49"/>
      <c r="R232" s="48">
        <v>3.5761672213535089E-6</v>
      </c>
      <c r="S232" s="46">
        <f t="shared" si="13"/>
        <v>0</v>
      </c>
      <c r="W232" s="16"/>
      <c r="Y232" s="16"/>
    </row>
    <row r="233" spans="1:25" outlineLevel="1" x14ac:dyDescent="0.2">
      <c r="A233" s="43" t="s">
        <v>381</v>
      </c>
      <c r="B233" s="43" t="s">
        <v>382</v>
      </c>
      <c r="C233" s="46">
        <f>+payroll!G233</f>
        <v>4.6779094349927665E-5</v>
      </c>
      <c r="D233" s="46">
        <f>+IFR!T233</f>
        <v>4.6416722731224244E-5</v>
      </c>
      <c r="E233" s="46">
        <f>+claims!R233</f>
        <v>5.3175411689634753E-5</v>
      </c>
      <c r="F233" s="46">
        <f>+costs!L233</f>
        <v>6.7952729416199917E-6</v>
      </c>
      <c r="G233" s="43"/>
      <c r="H233" s="48">
        <f t="shared" si="14"/>
        <v>2.3702952653561198E-5</v>
      </c>
      <c r="I233" s="43"/>
      <c r="J233" s="16">
        <f t="shared" si="15"/>
        <v>1058.9818480770316</v>
      </c>
      <c r="K233" s="43"/>
      <c r="L233" s="47">
        <f>+J233/payroll!F233</f>
        <v>2.2456161575745075E-3</v>
      </c>
      <c r="M233" s="43"/>
      <c r="N233" s="43"/>
      <c r="O233" s="16">
        <v>1255.2120674359696</v>
      </c>
      <c r="P233" s="16">
        <f t="shared" si="12"/>
        <v>-196.23021935893803</v>
      </c>
      <c r="Q233" s="43"/>
      <c r="R233" s="48">
        <v>2.3702952653561198E-5</v>
      </c>
      <c r="S233" s="46">
        <f t="shared" si="13"/>
        <v>0</v>
      </c>
      <c r="W233" s="16"/>
      <c r="Y233" s="16"/>
    </row>
    <row r="234" spans="1:25" outlineLevel="1" x14ac:dyDescent="0.2">
      <c r="A234" s="43" t="s">
        <v>383</v>
      </c>
      <c r="B234" s="43" t="s">
        <v>384</v>
      </c>
      <c r="C234" s="46">
        <f>+payroll!G234</f>
        <v>8.4674296760109714E-5</v>
      </c>
      <c r="D234" s="46">
        <f>+IFR!T234</f>
        <v>9.1048186895862948E-5</v>
      </c>
      <c r="E234" s="46">
        <f>+claims!R234</f>
        <v>0</v>
      </c>
      <c r="F234" s="46">
        <f>+costs!L234</f>
        <v>0</v>
      </c>
      <c r="G234" s="43"/>
      <c r="H234" s="48">
        <f t="shared" si="14"/>
        <v>2.1965310456996581E-5</v>
      </c>
      <c r="I234" s="43"/>
      <c r="J234" s="16">
        <f t="shared" si="15"/>
        <v>981.34883874229945</v>
      </c>
      <c r="K234" s="43"/>
      <c r="L234" s="47">
        <f>+J234/payroll!F234</f>
        <v>1.1496632064490796E-3</v>
      </c>
      <c r="M234" s="43"/>
      <c r="N234" s="43"/>
      <c r="O234" s="16">
        <v>1163.1935967461523</v>
      </c>
      <c r="P234" s="16">
        <f t="shared" si="12"/>
        <v>-181.8447580038528</v>
      </c>
      <c r="Q234" s="43"/>
      <c r="R234" s="48">
        <v>2.1965310456996581E-5</v>
      </c>
      <c r="S234" s="46">
        <f t="shared" si="13"/>
        <v>0</v>
      </c>
      <c r="W234" s="16"/>
      <c r="Y234" s="16"/>
    </row>
    <row r="235" spans="1:25" outlineLevel="1" x14ac:dyDescent="0.2">
      <c r="A235" s="43" t="s">
        <v>385</v>
      </c>
      <c r="B235" s="43" t="s">
        <v>386</v>
      </c>
      <c r="C235" s="46">
        <f>+payroll!G235</f>
        <v>2.7363433639731689E-5</v>
      </c>
      <c r="D235" s="46">
        <f>+IFR!T235</f>
        <v>3.5705171331710962E-5</v>
      </c>
      <c r="E235" s="46">
        <f>+claims!R235</f>
        <v>5.3175411689634753E-5</v>
      </c>
      <c r="F235" s="46">
        <f>+costs!L235</f>
        <v>0</v>
      </c>
      <c r="G235" s="43"/>
      <c r="H235" s="48">
        <f t="shared" si="14"/>
        <v>1.5859887374875544E-5</v>
      </c>
      <c r="I235" s="43"/>
      <c r="J235" s="16">
        <f t="shared" si="15"/>
        <v>708.57555546000322</v>
      </c>
      <c r="K235" s="43"/>
      <c r="L235" s="47">
        <f>+J235/payroll!F235</f>
        <v>2.5687059458989366E-3</v>
      </c>
      <c r="M235" s="43"/>
      <c r="N235" s="43"/>
      <c r="O235" s="16">
        <v>839.87519665100467</v>
      </c>
      <c r="P235" s="16">
        <f t="shared" si="12"/>
        <v>-131.29964119100146</v>
      </c>
      <c r="Q235" s="43"/>
      <c r="R235" s="48">
        <v>1.5859887374875544E-5</v>
      </c>
      <c r="S235" s="46">
        <f t="shared" si="13"/>
        <v>0</v>
      </c>
      <c r="W235" s="16"/>
      <c r="Y235" s="16"/>
    </row>
    <row r="236" spans="1:25" outlineLevel="1" x14ac:dyDescent="0.2">
      <c r="A236" s="43" t="s">
        <v>387</v>
      </c>
      <c r="B236" s="43" t="s">
        <v>388</v>
      </c>
      <c r="C236" s="46">
        <f>+payroll!G236</f>
        <v>2.2662954358863027E-4</v>
      </c>
      <c r="D236" s="46">
        <f>+IFR!T236</f>
        <v>2.9546029276990819E-4</v>
      </c>
      <c r="E236" s="46">
        <f>+claims!R236</f>
        <v>4.2540329351707803E-4</v>
      </c>
      <c r="F236" s="46">
        <f>+costs!L236</f>
        <v>3.0125010423962136E-4</v>
      </c>
      <c r="G236" s="43"/>
      <c r="H236" s="48">
        <f t="shared" si="14"/>
        <v>3.0982178611615183E-4</v>
      </c>
      <c r="I236" s="43"/>
      <c r="J236" s="16">
        <f t="shared" si="15"/>
        <v>13841.973716574726</v>
      </c>
      <c r="K236" s="43"/>
      <c r="L236" s="47">
        <f>+J236/payroll!F236</f>
        <v>6.0587120737134034E-3</v>
      </c>
      <c r="M236" s="43"/>
      <c r="N236" s="43"/>
      <c r="O236" s="16">
        <v>16406.902986794412</v>
      </c>
      <c r="P236" s="16">
        <f t="shared" si="12"/>
        <v>-2564.9292702196853</v>
      </c>
      <c r="Q236" s="43"/>
      <c r="R236" s="48">
        <v>3.0982178611615183E-4</v>
      </c>
      <c r="S236" s="46">
        <f t="shared" si="13"/>
        <v>0</v>
      </c>
      <c r="W236" s="16"/>
      <c r="Y236" s="16"/>
    </row>
    <row r="237" spans="1:25" outlineLevel="1" x14ac:dyDescent="0.2">
      <c r="A237" s="43" t="s">
        <v>389</v>
      </c>
      <c r="B237" s="43" t="s">
        <v>390</v>
      </c>
      <c r="C237" s="46">
        <f>+payroll!G237</f>
        <v>4.1285060299124548E-5</v>
      </c>
      <c r="D237" s="46">
        <f>+IFR!T237</f>
        <v>5.355775699756644E-5</v>
      </c>
      <c r="E237" s="46">
        <f>+claims!R237</f>
        <v>5.3175411689634753E-5</v>
      </c>
      <c r="F237" s="46">
        <f>+costs!L237</f>
        <v>2.486657828508942E-6</v>
      </c>
      <c r="G237" s="43"/>
      <c r="H237" s="48">
        <f t="shared" si="14"/>
        <v>2.1323658612636954E-5</v>
      </c>
      <c r="I237" s="43"/>
      <c r="J237" s="16">
        <f t="shared" si="15"/>
        <v>952.68162306274132</v>
      </c>
      <c r="K237" s="43"/>
      <c r="L237" s="47">
        <f>+J237/payroll!F237</f>
        <v>2.2890415856296892E-3</v>
      </c>
      <c r="M237" s="43"/>
      <c r="N237" s="43"/>
      <c r="O237" s="16">
        <v>1129.21432210031</v>
      </c>
      <c r="P237" s="16">
        <f t="shared" si="12"/>
        <v>-176.5326990375687</v>
      </c>
      <c r="Q237" s="43"/>
      <c r="R237" s="48">
        <v>2.1323658612636954E-5</v>
      </c>
      <c r="S237" s="46">
        <f t="shared" si="13"/>
        <v>0</v>
      </c>
      <c r="W237" s="16"/>
      <c r="Y237" s="16"/>
    </row>
    <row r="238" spans="1:25" outlineLevel="1" x14ac:dyDescent="0.2">
      <c r="A238" s="43" t="s">
        <v>391</v>
      </c>
      <c r="B238" s="43" t="s">
        <v>392</v>
      </c>
      <c r="C238" s="46">
        <f>+payroll!G238</f>
        <v>2.1858629235482291E-4</v>
      </c>
      <c r="D238" s="46">
        <f>+IFR!T238</f>
        <v>3.1509813700234923E-4</v>
      </c>
      <c r="E238" s="46">
        <f>+claims!R238</f>
        <v>2.6587705844817374E-4</v>
      </c>
      <c r="F238" s="46">
        <f>+costs!L238</f>
        <v>8.8472951769346972E-5</v>
      </c>
      <c r="G238" s="43"/>
      <c r="H238" s="48">
        <f t="shared" si="14"/>
        <v>1.5967588349848077E-4</v>
      </c>
      <c r="I238" s="43"/>
      <c r="J238" s="16">
        <f t="shared" si="15"/>
        <v>7133.8733478484519</v>
      </c>
      <c r="K238" s="43"/>
      <c r="L238" s="47">
        <f>+J238/payroll!F238</f>
        <v>3.237436726230425E-3</v>
      </c>
      <c r="M238" s="43"/>
      <c r="N238" s="43"/>
      <c r="O238" s="16">
        <v>8455.7860269648882</v>
      </c>
      <c r="P238" s="16">
        <f t="shared" si="12"/>
        <v>-1321.9126791164363</v>
      </c>
      <c r="Q238" s="43"/>
      <c r="R238" s="48">
        <v>1.5967588349848077E-4</v>
      </c>
      <c r="S238" s="46">
        <f t="shared" si="13"/>
        <v>0</v>
      </c>
      <c r="W238" s="16"/>
      <c r="Y238" s="16"/>
    </row>
    <row r="239" spans="1:25" outlineLevel="1" x14ac:dyDescent="0.2">
      <c r="A239" s="43" t="s">
        <v>393</v>
      </c>
      <c r="B239" s="43" t="s">
        <v>394</v>
      </c>
      <c r="C239" s="46">
        <f>+payroll!G239</f>
        <v>9.8101754227054795E-5</v>
      </c>
      <c r="D239" s="46">
        <f>+IFR!T239</f>
        <v>1.1425654826147506E-4</v>
      </c>
      <c r="E239" s="46">
        <f>+claims!R239</f>
        <v>1.0635082337926951E-4</v>
      </c>
      <c r="F239" s="46">
        <f>+costs!L239</f>
        <v>1.2823309696334776E-5</v>
      </c>
      <c r="G239" s="43"/>
      <c r="H239" s="48">
        <f t="shared" si="14"/>
        <v>5.0191397135757528E-5</v>
      </c>
      <c r="I239" s="43"/>
      <c r="J239" s="16">
        <f t="shared" si="15"/>
        <v>2242.4117059697651</v>
      </c>
      <c r="K239" s="43"/>
      <c r="L239" s="47">
        <f>+J239/payroll!F239</f>
        <v>2.2674483158730539E-3</v>
      </c>
      <c r="M239" s="43"/>
      <c r="N239" s="43"/>
      <c r="O239" s="16">
        <v>2657.9324646631562</v>
      </c>
      <c r="P239" s="16">
        <f t="shared" si="12"/>
        <v>-415.52075869339114</v>
      </c>
      <c r="Q239" s="43"/>
      <c r="R239" s="48">
        <v>5.0191397135757528E-5</v>
      </c>
      <c r="S239" s="46">
        <f t="shared" si="13"/>
        <v>0</v>
      </c>
      <c r="W239" s="16"/>
      <c r="Y239" s="16"/>
    </row>
    <row r="240" spans="1:25" outlineLevel="1" x14ac:dyDescent="0.2">
      <c r="A240" s="43" t="s">
        <v>395</v>
      </c>
      <c r="B240" s="43" t="s">
        <v>396</v>
      </c>
      <c r="C240" s="46">
        <f>+payroll!G240</f>
        <v>1.568901355176143E-3</v>
      </c>
      <c r="D240" s="46">
        <f>+IFR!T240</f>
        <v>1.8508668189075666E-3</v>
      </c>
      <c r="E240" s="46">
        <f>+claims!R240</f>
        <v>8.5080658703415605E-4</v>
      </c>
      <c r="F240" s="46">
        <f>+costs!L240</f>
        <v>1.9776314228493955E-4</v>
      </c>
      <c r="G240" s="43"/>
      <c r="H240" s="48">
        <f t="shared" si="14"/>
        <v>6.7374989518655072E-4</v>
      </c>
      <c r="I240" s="43"/>
      <c r="J240" s="16">
        <f t="shared" si="15"/>
        <v>30101.267111089775</v>
      </c>
      <c r="K240" s="43"/>
      <c r="L240" s="47">
        <f>+J240/payroll!F240</f>
        <v>1.9032154627425569E-3</v>
      </c>
      <c r="M240" s="43"/>
      <c r="N240" s="43"/>
      <c r="O240" s="16">
        <v>35679.057003255584</v>
      </c>
      <c r="P240" s="16">
        <f t="shared" si="12"/>
        <v>-5577.7898921658089</v>
      </c>
      <c r="Q240" s="43"/>
      <c r="R240" s="48">
        <v>6.7374989518655072E-4</v>
      </c>
      <c r="S240" s="46">
        <f t="shared" si="13"/>
        <v>0</v>
      </c>
      <c r="W240" s="16"/>
      <c r="Y240" s="16"/>
    </row>
    <row r="241" spans="1:25" outlineLevel="1" x14ac:dyDescent="0.2">
      <c r="A241" s="43" t="s">
        <v>397</v>
      </c>
      <c r="B241" s="43" t="s">
        <v>398</v>
      </c>
      <c r="C241" s="46">
        <f>+payroll!G241</f>
        <v>3.9792507783329361E-4</v>
      </c>
      <c r="D241" s="46">
        <f>+IFR!T241</f>
        <v>4.8112718369480517E-4</v>
      </c>
      <c r="E241" s="46">
        <f>+claims!R241</f>
        <v>0</v>
      </c>
      <c r="F241" s="46">
        <f>+costs!L241</f>
        <v>0</v>
      </c>
      <c r="G241" s="43"/>
      <c r="H241" s="48">
        <f t="shared" si="14"/>
        <v>1.0988153269101235E-4</v>
      </c>
      <c r="I241" s="43"/>
      <c r="J241" s="16">
        <f t="shared" si="15"/>
        <v>4909.2005649845651</v>
      </c>
      <c r="K241" s="43"/>
      <c r="L241" s="47">
        <f>+J241/payroll!F241</f>
        <v>1.2237938987286561E-3</v>
      </c>
      <c r="M241" s="43"/>
      <c r="N241" s="43"/>
      <c r="O241" s="16">
        <v>5818.8795226486909</v>
      </c>
      <c r="P241" s="16">
        <f t="shared" si="12"/>
        <v>-909.67895766412585</v>
      </c>
      <c r="Q241" s="43"/>
      <c r="R241" s="48">
        <v>1.0988153269101235E-4</v>
      </c>
      <c r="S241" s="46">
        <f t="shared" si="13"/>
        <v>0</v>
      </c>
      <c r="W241" s="16"/>
      <c r="Y241" s="16"/>
    </row>
    <row r="242" spans="1:25" outlineLevel="1" x14ac:dyDescent="0.2">
      <c r="A242" s="43" t="s">
        <v>399</v>
      </c>
      <c r="B242" s="43" t="s">
        <v>400</v>
      </c>
      <c r="C242" s="46">
        <f>+payroll!G242</f>
        <v>8.8888697702093155E-5</v>
      </c>
      <c r="D242" s="46">
        <f>+IFR!T242</f>
        <v>1.5531749529294268E-4</v>
      </c>
      <c r="E242" s="46">
        <f>+claims!R242</f>
        <v>5.3175411689634753E-5</v>
      </c>
      <c r="F242" s="46">
        <f>+costs!L242</f>
        <v>3.2984512882588919E-5</v>
      </c>
      <c r="G242" s="43"/>
      <c r="H242" s="48">
        <f t="shared" si="14"/>
        <v>5.8292793607378032E-5</v>
      </c>
      <c r="I242" s="43"/>
      <c r="J242" s="16">
        <f t="shared" si="15"/>
        <v>2604.3595161398393</v>
      </c>
      <c r="K242" s="43"/>
      <c r="L242" s="47">
        <f>+J242/payroll!F242</f>
        <v>2.9063854478473244E-3</v>
      </c>
      <c r="M242" s="43"/>
      <c r="N242" s="43"/>
      <c r="O242" s="16">
        <v>3086.9495058263137</v>
      </c>
      <c r="P242" s="16">
        <f t="shared" si="12"/>
        <v>-482.58998968647438</v>
      </c>
      <c r="Q242" s="43"/>
      <c r="R242" s="48">
        <v>5.8292793607378032E-5</v>
      </c>
      <c r="S242" s="46">
        <f t="shared" si="13"/>
        <v>0</v>
      </c>
      <c r="W242" s="16"/>
      <c r="Y242" s="16"/>
    </row>
    <row r="243" spans="1:25" outlineLevel="1" x14ac:dyDescent="0.2">
      <c r="A243" s="43" t="s">
        <v>401</v>
      </c>
      <c r="B243" s="43" t="s">
        <v>402</v>
      </c>
      <c r="C243" s="46">
        <f>+payroll!G243</f>
        <v>5.7801710339845614E-4</v>
      </c>
      <c r="D243" s="46">
        <f>+IFR!T243</f>
        <v>8.8638087830972452E-4</v>
      </c>
      <c r="E243" s="46">
        <f>+claims!R243</f>
        <v>9.0398199872379094E-4</v>
      </c>
      <c r="F243" s="46">
        <f>+costs!L243</f>
        <v>8.4513246675227576E-5</v>
      </c>
      <c r="G243" s="43"/>
      <c r="H243" s="48">
        <f t="shared" si="14"/>
        <v>3.6935499552722778E-4</v>
      </c>
      <c r="I243" s="43"/>
      <c r="J243" s="16">
        <f t="shared" si="15"/>
        <v>16501.751552929058</v>
      </c>
      <c r="K243" s="43"/>
      <c r="L243" s="47">
        <f>+J243/payroll!F243</f>
        <v>2.8319668994398824E-3</v>
      </c>
      <c r="M243" s="43"/>
      <c r="N243" s="43"/>
      <c r="O243" s="16">
        <v>19559.539873775157</v>
      </c>
      <c r="P243" s="16">
        <f t="shared" si="12"/>
        <v>-3057.7883208460989</v>
      </c>
      <c r="Q243" s="43"/>
      <c r="R243" s="48">
        <v>3.6935499552722778E-4</v>
      </c>
      <c r="S243" s="46">
        <f t="shared" si="13"/>
        <v>0</v>
      </c>
      <c r="W243" s="16"/>
      <c r="Y243" s="16"/>
    </row>
    <row r="244" spans="1:25" outlineLevel="1" x14ac:dyDescent="0.2">
      <c r="A244" s="43" t="s">
        <v>403</v>
      </c>
      <c r="B244" s="43" t="s">
        <v>404</v>
      </c>
      <c r="C244" s="46">
        <f>+payroll!G244</f>
        <v>1.2381285070476821E-3</v>
      </c>
      <c r="D244" s="46">
        <f>+IFR!T244</f>
        <v>1.322876597839891E-3</v>
      </c>
      <c r="E244" s="46">
        <f>+claims!R244</f>
        <v>0</v>
      </c>
      <c r="F244" s="46">
        <f>+costs!L244</f>
        <v>9.4352047078316701E-8</v>
      </c>
      <c r="G244" s="43"/>
      <c r="H244" s="48">
        <f t="shared" si="14"/>
        <v>3.2018224933919368E-4</v>
      </c>
      <c r="I244" s="43"/>
      <c r="J244" s="16">
        <f t="shared" si="15"/>
        <v>14304.850331620513</v>
      </c>
      <c r="K244" s="43"/>
      <c r="L244" s="47">
        <f>+J244/payroll!F244</f>
        <v>1.1460839041411792E-3</v>
      </c>
      <c r="M244" s="43"/>
      <c r="N244" s="43"/>
      <c r="O244" s="16">
        <v>16955.551024524633</v>
      </c>
      <c r="P244" s="16">
        <f t="shared" si="12"/>
        <v>-2650.7006929041199</v>
      </c>
      <c r="Q244" s="43"/>
      <c r="R244" s="48">
        <v>3.2018224933919368E-4</v>
      </c>
      <c r="S244" s="46">
        <f t="shared" si="13"/>
        <v>0</v>
      </c>
      <c r="W244" s="16"/>
      <c r="Y244" s="16"/>
    </row>
    <row r="245" spans="1:25" outlineLevel="1" x14ac:dyDescent="0.2">
      <c r="A245" s="43" t="s">
        <v>405</v>
      </c>
      <c r="B245" s="43" t="s">
        <v>406</v>
      </c>
      <c r="C245" s="46">
        <f>+payroll!G245</f>
        <v>2.2032055961114569E-5</v>
      </c>
      <c r="D245" s="46">
        <f>+IFR!T245</f>
        <v>3.302728348183264E-5</v>
      </c>
      <c r="E245" s="46">
        <f>+claims!R245</f>
        <v>0</v>
      </c>
      <c r="F245" s="46">
        <f>+costs!L245</f>
        <v>0</v>
      </c>
      <c r="G245" s="43"/>
      <c r="H245" s="48">
        <f t="shared" si="14"/>
        <v>6.8824174303684012E-6</v>
      </c>
      <c r="I245" s="43"/>
      <c r="J245" s="16">
        <f t="shared" si="15"/>
        <v>307.48722474261371</v>
      </c>
      <c r="K245" s="43"/>
      <c r="L245" s="47">
        <f>+J245/payroll!F245</f>
        <v>1.384429576222814E-3</v>
      </c>
      <c r="M245" s="43"/>
      <c r="N245" s="43"/>
      <c r="O245" s="16">
        <v>364.46486385029095</v>
      </c>
      <c r="P245" s="16">
        <f t="shared" si="12"/>
        <v>-56.977639107677248</v>
      </c>
      <c r="Q245" s="43"/>
      <c r="R245" s="48">
        <v>6.8824174303684012E-6</v>
      </c>
      <c r="S245" s="46">
        <f t="shared" si="13"/>
        <v>0</v>
      </c>
      <c r="W245" s="16"/>
      <c r="Y245" s="16"/>
    </row>
    <row r="246" spans="1:25" outlineLevel="1" x14ac:dyDescent="0.2">
      <c r="A246" s="43" t="s">
        <v>407</v>
      </c>
      <c r="B246" s="43" t="s">
        <v>408</v>
      </c>
      <c r="C246" s="46">
        <f>+payroll!G246</f>
        <v>5.8202441566400919E-5</v>
      </c>
      <c r="D246" s="46">
        <f>+IFR!T246</f>
        <v>5.9806161980615854E-5</v>
      </c>
      <c r="E246" s="46">
        <f>+claims!R246</f>
        <v>0</v>
      </c>
      <c r="F246" s="46">
        <f>+costs!L246</f>
        <v>0</v>
      </c>
      <c r="G246" s="43"/>
      <c r="H246" s="48">
        <f t="shared" si="14"/>
        <v>1.4751075443377096E-5</v>
      </c>
      <c r="I246" s="43"/>
      <c r="J246" s="16">
        <f t="shared" si="15"/>
        <v>659.03692938458596</v>
      </c>
      <c r="K246" s="43"/>
      <c r="L246" s="47">
        <f>+J246/payroll!F246</f>
        <v>1.1232265635635437E-3</v>
      </c>
      <c r="M246" s="43"/>
      <c r="N246" s="43"/>
      <c r="O246" s="16">
        <v>781.1570218617245</v>
      </c>
      <c r="P246" s="16">
        <f t="shared" si="12"/>
        <v>-122.12009247713854</v>
      </c>
      <c r="Q246" s="43"/>
      <c r="R246" s="48">
        <v>1.4751075443377096E-5</v>
      </c>
      <c r="S246" s="46">
        <f t="shared" si="13"/>
        <v>0</v>
      </c>
      <c r="W246" s="16"/>
      <c r="Y246" s="16"/>
    </row>
    <row r="247" spans="1:25" outlineLevel="1" x14ac:dyDescent="0.2">
      <c r="A247" s="43" t="s">
        <v>409</v>
      </c>
      <c r="B247" s="43" t="s">
        <v>410</v>
      </c>
      <c r="C247" s="46">
        <f>+payroll!G247</f>
        <v>1.9479621632393217E-4</v>
      </c>
      <c r="D247" s="46">
        <f>+IFR!T247</f>
        <v>3.0572552952777511E-4</v>
      </c>
      <c r="E247" s="46">
        <f>+claims!R247</f>
        <v>2.6587705844817374E-4</v>
      </c>
      <c r="F247" s="46">
        <f>+costs!L247</f>
        <v>2.4895076454411032E-4</v>
      </c>
      <c r="G247" s="43"/>
      <c r="H247" s="48">
        <f t="shared" si="14"/>
        <v>2.5181723572515564E-4</v>
      </c>
      <c r="I247" s="43"/>
      <c r="J247" s="16">
        <f t="shared" si="15"/>
        <v>11250.492103810097</v>
      </c>
      <c r="K247" s="43"/>
      <c r="L247" s="47">
        <f>+J247/payroll!F247</f>
        <v>5.7291450819042982E-3</v>
      </c>
      <c r="M247" s="43"/>
      <c r="N247" s="43"/>
      <c r="O247" s="16">
        <v>13335.217670575492</v>
      </c>
      <c r="P247" s="16">
        <f t="shared" si="12"/>
        <v>-2084.7255667653953</v>
      </c>
      <c r="Q247" s="43"/>
      <c r="R247" s="48">
        <v>2.5181723572515564E-4</v>
      </c>
      <c r="S247" s="46">
        <f t="shared" si="13"/>
        <v>0</v>
      </c>
      <c r="W247" s="16"/>
      <c r="Y247" s="16"/>
    </row>
    <row r="248" spans="1:25" outlineLevel="1" x14ac:dyDescent="0.2">
      <c r="A248" s="43" t="s">
        <v>411</v>
      </c>
      <c r="B248" s="43" t="s">
        <v>412</v>
      </c>
      <c r="C248" s="46">
        <f>+payroll!G248</f>
        <v>4.8012572649947244E-5</v>
      </c>
      <c r="D248" s="46">
        <f>+IFR!T248</f>
        <v>6.2484049830494176E-5</v>
      </c>
      <c r="E248" s="46">
        <f>+claims!R248</f>
        <v>0</v>
      </c>
      <c r="F248" s="46">
        <f>+costs!L248</f>
        <v>0</v>
      </c>
      <c r="G248" s="43"/>
      <c r="H248" s="48">
        <f t="shared" si="14"/>
        <v>1.3812077810055178E-5</v>
      </c>
      <c r="I248" s="43"/>
      <c r="J248" s="16">
        <f t="shared" si="15"/>
        <v>617.08513276207509</v>
      </c>
      <c r="K248" s="43"/>
      <c r="L248" s="47">
        <f>+J248/payroll!F248</f>
        <v>1.2749375840661571E-3</v>
      </c>
      <c r="M248" s="43"/>
      <c r="N248" s="43"/>
      <c r="O248" s="16">
        <v>731.43152234837999</v>
      </c>
      <c r="P248" s="16">
        <f t="shared" si="12"/>
        <v>-114.34638958630489</v>
      </c>
      <c r="Q248" s="43"/>
      <c r="R248" s="48">
        <v>1.3812077810055178E-5</v>
      </c>
      <c r="S248" s="46">
        <f t="shared" si="13"/>
        <v>0</v>
      </c>
      <c r="W248" s="16"/>
      <c r="Y248" s="16"/>
    </row>
    <row r="249" spans="1:25" outlineLevel="1" x14ac:dyDescent="0.2">
      <c r="A249" s="43" t="s">
        <v>413</v>
      </c>
      <c r="B249" s="43" t="s">
        <v>414</v>
      </c>
      <c r="C249" s="46">
        <f>+payroll!G249</f>
        <v>5.0038643283824244E-5</v>
      </c>
      <c r="D249" s="46">
        <f>+IFR!T249</f>
        <v>6.8732454813543603E-5</v>
      </c>
      <c r="E249" s="46">
        <f>+claims!R249</f>
        <v>0</v>
      </c>
      <c r="F249" s="46">
        <f>+costs!L249</f>
        <v>0</v>
      </c>
      <c r="G249" s="43"/>
      <c r="H249" s="48">
        <f t="shared" si="14"/>
        <v>1.484638726217098E-5</v>
      </c>
      <c r="I249" s="43"/>
      <c r="J249" s="16">
        <f t="shared" si="15"/>
        <v>663.29519574849257</v>
      </c>
      <c r="K249" s="43"/>
      <c r="L249" s="47">
        <f>+J249/payroll!F249</f>
        <v>1.314922460612281E-3</v>
      </c>
      <c r="M249" s="43"/>
      <c r="N249" s="43"/>
      <c r="O249" s="16">
        <v>786.20434853312895</v>
      </c>
      <c r="P249" s="16">
        <f t="shared" si="12"/>
        <v>-122.90915278463638</v>
      </c>
      <c r="Q249" s="43"/>
      <c r="R249" s="48">
        <v>1.484638726217098E-5</v>
      </c>
      <c r="S249" s="46">
        <f t="shared" si="13"/>
        <v>0</v>
      </c>
      <c r="W249" s="16"/>
      <c r="Y249" s="16"/>
    </row>
    <row r="250" spans="1:25" outlineLevel="1" x14ac:dyDescent="0.2">
      <c r="A250" s="43" t="s">
        <v>415</v>
      </c>
      <c r="B250" s="43" t="s">
        <v>416</v>
      </c>
      <c r="C250" s="46">
        <f>+payroll!G250</f>
        <v>2.4429093015496302E-4</v>
      </c>
      <c r="D250" s="46">
        <f>+IFR!T250</f>
        <v>2.6466458249630744E-4</v>
      </c>
      <c r="E250" s="46">
        <f>+claims!R250</f>
        <v>5.3175411689634753E-5</v>
      </c>
      <c r="F250" s="46">
        <f>+costs!L250</f>
        <v>0</v>
      </c>
      <c r="G250" s="43"/>
      <c r="H250" s="48">
        <f t="shared" si="14"/>
        <v>7.1595750834854016E-5</v>
      </c>
      <c r="I250" s="43"/>
      <c r="J250" s="16">
        <f t="shared" si="15"/>
        <v>3198.698560542633</v>
      </c>
      <c r="K250" s="43"/>
      <c r="L250" s="47">
        <f>+J250/payroll!F250</f>
        <v>1.2988673196980851E-3</v>
      </c>
      <c r="M250" s="43"/>
      <c r="N250" s="43"/>
      <c r="O250" s="16">
        <v>3791.4200706782267</v>
      </c>
      <c r="P250" s="16">
        <f t="shared" si="12"/>
        <v>-592.72151013559369</v>
      </c>
      <c r="Q250" s="43"/>
      <c r="R250" s="48">
        <v>7.1595750834854016E-5</v>
      </c>
      <c r="S250" s="46">
        <f t="shared" si="13"/>
        <v>0</v>
      </c>
      <c r="W250" s="16"/>
      <c r="Y250" s="16"/>
    </row>
    <row r="251" spans="1:25" outlineLevel="1" x14ac:dyDescent="0.2">
      <c r="A251" s="43" t="s">
        <v>417</v>
      </c>
      <c r="B251" s="43" t="s">
        <v>418</v>
      </c>
      <c r="C251" s="46">
        <f>+payroll!G251</f>
        <v>1.1798769716416793E-4</v>
      </c>
      <c r="D251" s="46">
        <f>+IFR!T251</f>
        <v>1.3121650464403777E-4</v>
      </c>
      <c r="E251" s="46">
        <f>+claims!R251</f>
        <v>5.3175411689634753E-5</v>
      </c>
      <c r="F251" s="46">
        <f>+costs!L251</f>
        <v>1.0785594312240313E-5</v>
      </c>
      <c r="G251" s="43"/>
      <c r="H251" s="48">
        <f t="shared" si="14"/>
        <v>4.559819356681511E-5</v>
      </c>
      <c r="I251" s="43"/>
      <c r="J251" s="16">
        <f t="shared" si="15"/>
        <v>2037.200174937075</v>
      </c>
      <c r="K251" s="43"/>
      <c r="L251" s="47">
        <f>+J251/payroll!F251</f>
        <v>1.7127571848222325E-3</v>
      </c>
      <c r="M251" s="43"/>
      <c r="N251" s="43"/>
      <c r="O251" s="16">
        <v>2414.6950658380661</v>
      </c>
      <c r="P251" s="16">
        <f t="shared" si="12"/>
        <v>-377.49489090099109</v>
      </c>
      <c r="Q251" s="43"/>
      <c r="R251" s="48">
        <v>4.559819356681511E-5</v>
      </c>
      <c r="S251" s="46">
        <f t="shared" si="13"/>
        <v>0</v>
      </c>
      <c r="W251" s="16"/>
      <c r="Y251" s="16"/>
    </row>
    <row r="252" spans="1:25" outlineLevel="1" x14ac:dyDescent="0.2">
      <c r="A252" s="43" t="s">
        <v>419</v>
      </c>
      <c r="B252" s="43" t="s">
        <v>420</v>
      </c>
      <c r="C252" s="46">
        <f>+payroll!G252</f>
        <v>1.8652875237035955E-4</v>
      </c>
      <c r="D252" s="46">
        <f>+IFR!T252</f>
        <v>2.6154038000478279E-4</v>
      </c>
      <c r="E252" s="46">
        <f>+claims!R252</f>
        <v>1.5952623506890426E-4</v>
      </c>
      <c r="F252" s="46">
        <f>+costs!L252</f>
        <v>3.8298747517876515E-5</v>
      </c>
      <c r="G252" s="43"/>
      <c r="H252" s="48">
        <f t="shared" si="14"/>
        <v>1.0291682531795435E-4</v>
      </c>
      <c r="I252" s="43"/>
      <c r="J252" s="16">
        <f t="shared" si="15"/>
        <v>4598.03685500143</v>
      </c>
      <c r="K252" s="43"/>
      <c r="L252" s="47">
        <f>+J252/payroll!F252</f>
        <v>2.445262460442528E-3</v>
      </c>
      <c r="M252" s="43"/>
      <c r="N252" s="43"/>
      <c r="O252" s="16">
        <v>5450.0569177775951</v>
      </c>
      <c r="P252" s="16">
        <f t="shared" si="12"/>
        <v>-852.0200627761651</v>
      </c>
      <c r="Q252" s="43"/>
      <c r="R252" s="48">
        <v>1.0291682531795435E-4</v>
      </c>
      <c r="S252" s="46">
        <f t="shared" si="13"/>
        <v>0</v>
      </c>
      <c r="W252" s="16"/>
      <c r="Y252" s="16"/>
    </row>
    <row r="253" spans="1:25" outlineLevel="1" x14ac:dyDescent="0.2">
      <c r="A253" s="43" t="s">
        <v>421</v>
      </c>
      <c r="B253" s="43" t="s">
        <v>422</v>
      </c>
      <c r="C253" s="46">
        <f>+payroll!G253</f>
        <v>9.7250173083189703E-6</v>
      </c>
      <c r="D253" s="46">
        <f>+IFR!T253</f>
        <v>1.338943924939161E-5</v>
      </c>
      <c r="E253" s="46">
        <f>+claims!R253</f>
        <v>0</v>
      </c>
      <c r="F253" s="46">
        <f>+costs!L253</f>
        <v>0</v>
      </c>
      <c r="G253" s="43"/>
      <c r="H253" s="48">
        <f t="shared" si="14"/>
        <v>2.8893070697138223E-6</v>
      </c>
      <c r="I253" s="43"/>
      <c r="J253" s="16">
        <f t="shared" si="15"/>
        <v>129.08618538238841</v>
      </c>
      <c r="K253" s="43"/>
      <c r="L253" s="47">
        <f>+J253/payroll!F253</f>
        <v>1.3167041436408149E-3</v>
      </c>
      <c r="M253" s="43"/>
      <c r="N253" s="43"/>
      <c r="O253" s="16">
        <v>153.00596315741979</v>
      </c>
      <c r="P253" s="16">
        <f t="shared" si="12"/>
        <v>-23.919777775031378</v>
      </c>
      <c r="Q253" s="43"/>
      <c r="R253" s="48">
        <v>2.8893070697138223E-6</v>
      </c>
      <c r="S253" s="46">
        <f t="shared" si="13"/>
        <v>0</v>
      </c>
      <c r="W253" s="16"/>
      <c r="Y253" s="16"/>
    </row>
    <row r="254" spans="1:25" outlineLevel="1" x14ac:dyDescent="0.2">
      <c r="A254" s="43" t="s">
        <v>423</v>
      </c>
      <c r="B254" s="43" t="s">
        <v>424</v>
      </c>
      <c r="C254" s="46">
        <f>+payroll!G254</f>
        <v>1.1654206442992178E-4</v>
      </c>
      <c r="D254" s="46">
        <f>+IFR!T254</f>
        <v>1.334480778522697E-4</v>
      </c>
      <c r="E254" s="46">
        <f>+claims!R254</f>
        <v>1.0635082337926951E-4</v>
      </c>
      <c r="F254" s="46">
        <f>+costs!L254</f>
        <v>1.5434743293224836E-5</v>
      </c>
      <c r="G254" s="43"/>
      <c r="H254" s="48">
        <f t="shared" si="14"/>
        <v>5.6462237268099261E-5</v>
      </c>
      <c r="I254" s="43"/>
      <c r="J254" s="16">
        <f t="shared" si="15"/>
        <v>2522.5753619244651</v>
      </c>
      <c r="K254" s="43"/>
      <c r="L254" s="47">
        <f>+J254/payroll!F254</f>
        <v>2.1471394961763025E-3</v>
      </c>
      <c r="M254" s="43"/>
      <c r="N254" s="43"/>
      <c r="O254" s="16">
        <v>2990.0106796485165</v>
      </c>
      <c r="P254" s="16">
        <f t="shared" si="12"/>
        <v>-467.4353177240514</v>
      </c>
      <c r="Q254" s="43"/>
      <c r="R254" s="48">
        <v>5.6462237268099261E-5</v>
      </c>
      <c r="S254" s="46">
        <f t="shared" si="13"/>
        <v>0</v>
      </c>
      <c r="W254" s="16"/>
      <c r="Y254" s="16"/>
    </row>
    <row r="255" spans="1:25" outlineLevel="1" x14ac:dyDescent="0.2">
      <c r="A255" s="43" t="s">
        <v>425</v>
      </c>
      <c r="B255" s="43" t="s">
        <v>426</v>
      </c>
      <c r="C255" s="46">
        <f>+payroll!G255</f>
        <v>2.1743306430567432E-5</v>
      </c>
      <c r="D255" s="46">
        <f>+IFR!T255</f>
        <v>2.1423102799026576E-5</v>
      </c>
      <c r="E255" s="46">
        <f>+claims!R255</f>
        <v>0</v>
      </c>
      <c r="F255" s="46">
        <f>+costs!L255</f>
        <v>0</v>
      </c>
      <c r="G255" s="43"/>
      <c r="H255" s="48">
        <f t="shared" si="14"/>
        <v>5.3958011536992506E-6</v>
      </c>
      <c r="I255" s="43"/>
      <c r="J255" s="16">
        <f t="shared" si="15"/>
        <v>241.06935372636437</v>
      </c>
      <c r="K255" s="43"/>
      <c r="L255" s="47">
        <f>+J255/payroll!F255</f>
        <v>1.0998038488348504E-3</v>
      </c>
      <c r="M255" s="43"/>
      <c r="N255" s="43"/>
      <c r="O255" s="16">
        <v>285.73970595982485</v>
      </c>
      <c r="P255" s="16">
        <f t="shared" si="12"/>
        <v>-44.670352233460477</v>
      </c>
      <c r="Q255" s="43"/>
      <c r="R255" s="48">
        <v>5.3958011536992506E-6</v>
      </c>
      <c r="S255" s="46">
        <f t="shared" si="13"/>
        <v>0</v>
      </c>
      <c r="W255" s="16"/>
      <c r="Y255" s="16"/>
    </row>
    <row r="256" spans="1:25" outlineLevel="1" x14ac:dyDescent="0.2">
      <c r="A256" s="43" t="s">
        <v>427</v>
      </c>
      <c r="B256" s="43" t="s">
        <v>428</v>
      </c>
      <c r="C256" s="46">
        <f>+payroll!G256</f>
        <v>4.0704135217786063E-4</v>
      </c>
      <c r="D256" s="46">
        <f>+IFR!T256</f>
        <v>5.0522817434371008E-4</v>
      </c>
      <c r="E256" s="46">
        <f>+claims!R256</f>
        <v>5.3175411689634753E-5</v>
      </c>
      <c r="F256" s="46">
        <f>+costs!L256</f>
        <v>3.9471793784817548E-5</v>
      </c>
      <c r="G256" s="43"/>
      <c r="H256" s="48">
        <f t="shared" si="14"/>
        <v>1.4569307883953209E-4</v>
      </c>
      <c r="I256" s="43"/>
      <c r="J256" s="16">
        <f t="shared" si="15"/>
        <v>6509.1606154113442</v>
      </c>
      <c r="K256" s="43"/>
      <c r="L256" s="47">
        <f>+J256/payroll!F256</f>
        <v>1.5862998154693793E-3</v>
      </c>
      <c r="M256" s="43"/>
      <c r="N256" s="43"/>
      <c r="O256" s="16">
        <v>7715.3135043622942</v>
      </c>
      <c r="P256" s="16">
        <f t="shared" si="12"/>
        <v>-1206.15288895095</v>
      </c>
      <c r="Q256" s="43"/>
      <c r="R256" s="48">
        <v>1.4569307883953209E-4</v>
      </c>
      <c r="S256" s="46">
        <f t="shared" si="13"/>
        <v>0</v>
      </c>
      <c r="W256" s="16"/>
      <c r="Y256" s="16"/>
    </row>
    <row r="257" spans="1:25" outlineLevel="1" x14ac:dyDescent="0.2">
      <c r="A257" s="43" t="s">
        <v>429</v>
      </c>
      <c r="B257" s="43" t="s">
        <v>430</v>
      </c>
      <c r="C257" s="46">
        <f>+payroll!G257</f>
        <v>9.8019563016999983E-6</v>
      </c>
      <c r="D257" s="46">
        <f>+IFR!T257</f>
        <v>2.1423102799026576E-5</v>
      </c>
      <c r="E257" s="46">
        <f>+claims!R257</f>
        <v>0</v>
      </c>
      <c r="F257" s="46">
        <f>+costs!L257</f>
        <v>0</v>
      </c>
      <c r="G257" s="43"/>
      <c r="H257" s="48">
        <f t="shared" si="14"/>
        <v>3.9031323875908222E-6</v>
      </c>
      <c r="I257" s="43"/>
      <c r="J257" s="16">
        <f t="shared" si="15"/>
        <v>174.38107435443237</v>
      </c>
      <c r="K257" s="43"/>
      <c r="L257" s="47">
        <f>+J257/payroll!F257</f>
        <v>1.7647589983595278E-3</v>
      </c>
      <c r="M257" s="43"/>
      <c r="N257" s="43"/>
      <c r="O257" s="16">
        <v>206.69403281991916</v>
      </c>
      <c r="P257" s="16">
        <f t="shared" si="12"/>
        <v>-32.312958465486787</v>
      </c>
      <c r="Q257" s="43"/>
      <c r="R257" s="48">
        <v>3.9031323875908222E-6</v>
      </c>
      <c r="S257" s="46">
        <f t="shared" si="13"/>
        <v>0</v>
      </c>
      <c r="W257" s="16"/>
      <c r="Y257" s="16"/>
    </row>
    <row r="258" spans="1:25" outlineLevel="1" x14ac:dyDescent="0.2">
      <c r="A258" s="43" t="s">
        <v>560</v>
      </c>
      <c r="B258" s="43" t="s">
        <v>561</v>
      </c>
      <c r="C258" s="46">
        <f>+payroll!G258</f>
        <v>1.1276517874788464E-4</v>
      </c>
      <c r="D258" s="46">
        <f>+IFR!T258</f>
        <v>9.372607474574127E-5</v>
      </c>
      <c r="E258" s="46">
        <f>+claims!R258</f>
        <v>0</v>
      </c>
      <c r="F258" s="46">
        <f>+costs!L258</f>
        <v>0</v>
      </c>
      <c r="G258" s="43"/>
      <c r="H258" s="48">
        <f t="shared" si="14"/>
        <v>2.5811406686703239E-5</v>
      </c>
      <c r="I258" s="43"/>
      <c r="J258" s="16">
        <f t="shared" si="15"/>
        <v>1153.1816965615942</v>
      </c>
      <c r="K258" s="43"/>
      <c r="L258" s="47">
        <f>+J258/payroll!F258</f>
        <v>1.0144287427517958E-3</v>
      </c>
      <c r="M258" s="43"/>
      <c r="N258" s="43"/>
      <c r="O258" s="16">
        <v>1366.8672263824355</v>
      </c>
      <c r="P258" s="16">
        <f t="shared" si="12"/>
        <v>-213.68552982084134</v>
      </c>
      <c r="Q258" s="43"/>
      <c r="R258" s="48">
        <v>2.5811406686703239E-5</v>
      </c>
      <c r="S258" s="46">
        <f t="shared" si="13"/>
        <v>0</v>
      </c>
      <c r="W258" s="16"/>
      <c r="Y258" s="16"/>
    </row>
    <row r="259" spans="1:25" outlineLevel="1" x14ac:dyDescent="0.2">
      <c r="A259" s="43" t="s">
        <v>431</v>
      </c>
      <c r="B259" s="43" t="s">
        <v>432</v>
      </c>
      <c r="C259" s="46">
        <f>+payroll!G259</f>
        <v>3.4140284688415984E-5</v>
      </c>
      <c r="D259" s="46">
        <f>+IFR!T259</f>
        <v>4.2846205598053152E-5</v>
      </c>
      <c r="E259" s="46">
        <f>+claims!R259</f>
        <v>0</v>
      </c>
      <c r="F259" s="46">
        <f>+costs!L259</f>
        <v>0</v>
      </c>
      <c r="G259" s="43"/>
      <c r="H259" s="48">
        <f t="shared" si="14"/>
        <v>9.623311285808642E-6</v>
      </c>
      <c r="I259" s="43"/>
      <c r="J259" s="16">
        <f t="shared" si="15"/>
        <v>429.94272144129184</v>
      </c>
      <c r="K259" s="43"/>
      <c r="L259" s="47">
        <f>+J259/payroll!F259</f>
        <v>1.2492296424659048E-3</v>
      </c>
      <c r="M259" s="43"/>
      <c r="N259" s="43"/>
      <c r="O259" s="16">
        <v>509.61146618267145</v>
      </c>
      <c r="P259" s="16">
        <f t="shared" si="12"/>
        <v>-79.668744741379612</v>
      </c>
      <c r="Q259" s="43"/>
      <c r="R259" s="48">
        <v>9.623311285808642E-6</v>
      </c>
      <c r="S259" s="46">
        <f t="shared" si="13"/>
        <v>0</v>
      </c>
      <c r="W259" s="16"/>
      <c r="Y259" s="16"/>
    </row>
    <row r="260" spans="1:25" outlineLevel="1" x14ac:dyDescent="0.2">
      <c r="A260" s="43" t="s">
        <v>433</v>
      </c>
      <c r="B260" s="43" t="s">
        <v>434</v>
      </c>
      <c r="C260" s="46">
        <f>+payroll!G260</f>
        <v>4.0591787952213864E-5</v>
      </c>
      <c r="D260" s="46">
        <f>+IFR!T260</f>
        <v>4.5524093447931474E-5</v>
      </c>
      <c r="E260" s="46">
        <f>+claims!R260</f>
        <v>0</v>
      </c>
      <c r="F260" s="46">
        <f>+costs!L260</f>
        <v>0</v>
      </c>
      <c r="G260" s="43"/>
      <c r="H260" s="48">
        <f t="shared" si="14"/>
        <v>1.0764485175018166E-5</v>
      </c>
      <c r="I260" s="43"/>
      <c r="J260" s="16">
        <f t="shared" si="15"/>
        <v>480.92718957213418</v>
      </c>
      <c r="K260" s="43"/>
      <c r="L260" s="47">
        <f>+J260/payroll!F260</f>
        <v>1.1752762710759981E-3</v>
      </c>
      <c r="M260" s="43"/>
      <c r="N260" s="43"/>
      <c r="O260" s="16">
        <v>570.043398765696</v>
      </c>
      <c r="P260" s="16">
        <f t="shared" si="12"/>
        <v>-89.116209193561815</v>
      </c>
      <c r="Q260" s="43"/>
      <c r="R260" s="48">
        <v>1.0764485175018166E-5</v>
      </c>
      <c r="S260" s="46">
        <f t="shared" si="13"/>
        <v>0</v>
      </c>
      <c r="W260" s="16"/>
      <c r="Y260" s="16"/>
    </row>
    <row r="261" spans="1:25" x14ac:dyDescent="0.2">
      <c r="B261" t="s">
        <v>478</v>
      </c>
      <c r="C261" s="28">
        <f>SUBTOTAL(9,C139:C260)</f>
        <v>2.6375705335914625E-2</v>
      </c>
      <c r="D261" s="28">
        <f>SUBTOTAL(9,D139:D260)</f>
        <v>3.1326378382518255E-2</v>
      </c>
      <c r="E261" s="28">
        <f>SUBTOTAL(9,E139:E260)</f>
        <v>1.2034435277127864E-2</v>
      </c>
      <c r="F261" s="28">
        <f>SUBTOTAL(9,F139:F260)</f>
        <v>1.2989527062273082E-2</v>
      </c>
      <c r="H261" s="28">
        <f>SUBTOTAL(9,H139:H260)</f>
        <v>1.681164199373714E-2</v>
      </c>
      <c r="J261" s="16">
        <f t="shared" si="15"/>
        <v>751097.29863390594</v>
      </c>
      <c r="L261" s="47">
        <f>+J261/payroll!F261</f>
        <v>2.8248210168680316E-3</v>
      </c>
      <c r="O261" s="16">
        <v>884915.63849923876</v>
      </c>
      <c r="P261" s="33">
        <f>SUBTOTAL(9,P139:P260)</f>
        <v>-139178.95565299236</v>
      </c>
      <c r="Q261" s="45"/>
      <c r="R261" s="48">
        <v>1.7189867099155213E-2</v>
      </c>
      <c r="S261" s="28">
        <f>SUBTOTAL(9,S139:S260)</f>
        <v>0</v>
      </c>
      <c r="V261" s="45"/>
      <c r="W261" s="16"/>
      <c r="Y261" s="16"/>
    </row>
    <row r="262" spans="1:25" x14ac:dyDescent="0.2">
      <c r="C262" s="7"/>
      <c r="D262" s="7"/>
      <c r="E262" s="7"/>
      <c r="F262" s="7"/>
      <c r="H262" s="7"/>
      <c r="J262" s="20"/>
      <c r="O262" s="41"/>
      <c r="P262" s="41"/>
      <c r="Q262" s="45"/>
      <c r="R262" s="41"/>
      <c r="S262" s="20"/>
      <c r="U262" s="25"/>
    </row>
    <row r="263" spans="1:25" x14ac:dyDescent="0.2">
      <c r="C263" s="8">
        <f>SUBTOTAL(9,C4:C262)</f>
        <v>0.99999999999999978</v>
      </c>
      <c r="D263" s="8">
        <f>SUBTOTAL(9,D4:D262)</f>
        <v>1.0000000000000011</v>
      </c>
      <c r="E263" s="8">
        <f>SUBTOTAL(9,E4:E262)</f>
        <v>1.0000000000000002</v>
      </c>
      <c r="F263" s="8">
        <f>SUBTOTAL(9,F4:F262)</f>
        <v>1.0000000000000004</v>
      </c>
      <c r="H263" s="8">
        <f>SUBTOTAL(9,H4:H262)</f>
        <v>0.99999999999999989</v>
      </c>
      <c r="J263" s="16">
        <f>SUBTOTAL(9,J4:J260)</f>
        <v>44677212.31000004</v>
      </c>
      <c r="L263" s="29">
        <f>+J263/payroll!F263</f>
        <v>4.4318482867625906E-3</v>
      </c>
      <c r="N263" s="25"/>
      <c r="O263" s="33">
        <f>SUBTOTAL(9,O4:O260)</f>
        <v>52955937.000000022</v>
      </c>
      <c r="P263" s="33">
        <f>SUBTOTAL(9,P4:P262)</f>
        <v>-8278724.6899999995</v>
      </c>
      <c r="Q263" s="44"/>
      <c r="R263" s="39">
        <f>SUBTOTAL(9,R4:R260)</f>
        <v>0.99999999999999989</v>
      </c>
      <c r="S263" s="8">
        <f>SUBTOTAL(9,S4:S262)</f>
        <v>0</v>
      </c>
    </row>
    <row r="264" spans="1:25" x14ac:dyDescent="0.2">
      <c r="J264" s="16"/>
      <c r="O264" s="33"/>
      <c r="P264" s="16"/>
      <c r="R264" s="33"/>
      <c r="S264" s="16"/>
      <c r="V264" s="45"/>
    </row>
    <row r="265" spans="1:25" x14ac:dyDescent="0.2">
      <c r="J265" s="16"/>
      <c r="N265" s="45"/>
      <c r="O265" s="33"/>
      <c r="P265" s="16"/>
      <c r="R265" s="33"/>
      <c r="S265" s="16"/>
    </row>
    <row r="266" spans="1:25" x14ac:dyDescent="0.2">
      <c r="H266" s="30" t="s">
        <v>578</v>
      </c>
      <c r="J266" s="33">
        <v>37000000</v>
      </c>
      <c r="N266" s="45"/>
      <c r="O266" s="33">
        <v>40000000</v>
      </c>
      <c r="P266" s="16">
        <f>+J266-O266</f>
        <v>-3000000</v>
      </c>
      <c r="R266" s="33"/>
      <c r="S266" s="16"/>
    </row>
    <row r="267" spans="1:25" x14ac:dyDescent="0.2">
      <c r="H267" s="9" t="s">
        <v>502</v>
      </c>
      <c r="J267" s="33">
        <f>-6068147.4+-43672.88+-2248.01+-2633.6</f>
        <v>-6116701.8899999997</v>
      </c>
      <c r="N267" s="45"/>
      <c r="O267" s="33">
        <v>-2000000</v>
      </c>
      <c r="P267" s="16">
        <f>+J267-O267</f>
        <v>-4116701.8899999997</v>
      </c>
      <c r="R267" s="33"/>
      <c r="S267" s="16"/>
    </row>
    <row r="268" spans="1:25" x14ac:dyDescent="0.2">
      <c r="H268" s="9" t="s">
        <v>544</v>
      </c>
      <c r="J268" s="33">
        <f>12891627+2564310</f>
        <v>15455937</v>
      </c>
      <c r="N268" s="45"/>
      <c r="O268" s="33">
        <v>15455937</v>
      </c>
      <c r="P268" s="16">
        <f>+J268-O268</f>
        <v>0</v>
      </c>
      <c r="R268" s="33"/>
      <c r="S268" s="16"/>
    </row>
    <row r="269" spans="1:25" x14ac:dyDescent="0.2">
      <c r="H269" s="9" t="s">
        <v>502</v>
      </c>
      <c r="J269" s="33">
        <v>-1662022.8</v>
      </c>
      <c r="N269" s="45"/>
      <c r="O269" s="33">
        <v>-500000</v>
      </c>
      <c r="P269" s="16">
        <f>+J269-O269</f>
        <v>-1162022.8</v>
      </c>
      <c r="R269" s="33"/>
      <c r="S269" s="16"/>
    </row>
    <row r="270" spans="1:25" x14ac:dyDescent="0.2">
      <c r="J270" s="16"/>
      <c r="N270" s="45"/>
      <c r="O270" s="33"/>
      <c r="P270" s="16"/>
      <c r="R270" s="33"/>
      <c r="S270" s="16"/>
    </row>
    <row r="271" spans="1:25" ht="12.75" customHeight="1" thickBot="1" x14ac:dyDescent="0.25">
      <c r="J271" s="17">
        <f>SUM(J266:J270)</f>
        <v>44677212.310000002</v>
      </c>
      <c r="N271" s="45"/>
      <c r="O271" s="36">
        <f>SUM(O266:O270)</f>
        <v>52955937</v>
      </c>
      <c r="P271" s="17">
        <f>SUM(P266:P270)</f>
        <v>-8278724.6899999995</v>
      </c>
      <c r="R271" s="51"/>
      <c r="S271" s="16"/>
    </row>
    <row r="272" spans="1:25" ht="15.75" thickTop="1" x14ac:dyDescent="0.2">
      <c r="A272" s="26"/>
      <c r="J272" s="16"/>
      <c r="N272" s="45"/>
      <c r="O272" s="33"/>
      <c r="P272" s="16"/>
      <c r="R272" s="33"/>
      <c r="S272" s="16"/>
    </row>
    <row r="273" spans="10:19" x14ac:dyDescent="0.2">
      <c r="J273" s="16"/>
      <c r="N273" s="45"/>
      <c r="O273" s="33"/>
      <c r="P273" s="16"/>
      <c r="R273" s="33"/>
      <c r="S273" s="16"/>
    </row>
    <row r="274" spans="10:19" x14ac:dyDescent="0.2">
      <c r="J274" s="16"/>
      <c r="N274" s="45"/>
      <c r="O274" s="33"/>
      <c r="P274" s="16"/>
      <c r="R274" s="33"/>
      <c r="S274" s="16"/>
    </row>
    <row r="275" spans="10:19" x14ac:dyDescent="0.2">
      <c r="J275" s="16"/>
      <c r="N275" s="45"/>
      <c r="O275" s="33"/>
      <c r="P275" s="16"/>
      <c r="R275" s="33"/>
      <c r="S275" s="16"/>
    </row>
    <row r="276" spans="10:19" x14ac:dyDescent="0.2">
      <c r="J276" s="16"/>
      <c r="O276" s="33"/>
      <c r="P276" s="16"/>
      <c r="R276" s="33"/>
      <c r="S276" s="16"/>
    </row>
    <row r="277" spans="10:19" x14ac:dyDescent="0.2">
      <c r="J277" s="16"/>
    </row>
    <row r="278" spans="10:19" x14ac:dyDescent="0.2">
      <c r="J278" s="16"/>
    </row>
    <row r="279" spans="10:19" x14ac:dyDescent="0.2">
      <c r="J279" s="16"/>
    </row>
    <row r="280" spans="10:19" x14ac:dyDescent="0.2">
      <c r="J280" s="16"/>
    </row>
    <row r="281" spans="10:19" x14ac:dyDescent="0.2">
      <c r="J281" s="16"/>
    </row>
    <row r="282" spans="10:19" x14ac:dyDescent="0.2">
      <c r="J282" s="16"/>
    </row>
    <row r="283" spans="10:19" x14ac:dyDescent="0.2">
      <c r="J283" s="16"/>
    </row>
  </sheetData>
  <autoFilter ref="P3:P260"/>
  <dataConsolidate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2022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276"/>
  <sheetViews>
    <sheetView zoomScale="95" workbookViewId="0">
      <pane xSplit="2" ySplit="3" topLeftCell="C238" activePane="bottomRight" state="frozen"/>
      <selection activeCell="D52" sqref="D52"/>
      <selection pane="topRight" activeCell="D52" sqref="D52"/>
      <selection pane="bottomLeft" activeCell="D52" sqref="D52"/>
      <selection pane="bottomRight" activeCell="C4" sqref="C4"/>
    </sheetView>
  </sheetViews>
  <sheetFormatPr defaultRowHeight="12.75" outlineLevelRow="1" x14ac:dyDescent="0.2"/>
  <cols>
    <col min="1" max="1" width="6.85546875" bestFit="1" customWidth="1"/>
    <col min="2" max="2" width="39.28515625" customWidth="1"/>
    <col min="3" max="3" width="16.85546875" style="45" bestFit="1" customWidth="1"/>
    <col min="4" max="4" width="17" style="45" bestFit="1" customWidth="1"/>
    <col min="5" max="5" width="17.42578125" style="32" bestFit="1" customWidth="1"/>
    <col min="6" max="6" width="17.85546875" bestFit="1" customWidth="1"/>
    <col min="7" max="7" width="11.7109375" style="3" customWidth="1"/>
    <col min="10" max="10" width="16.85546875" bestFit="1" customWidth="1"/>
    <col min="11" max="11" width="16.7109375" style="62" customWidth="1"/>
    <col min="12" max="12" width="15.140625" bestFit="1" customWidth="1"/>
    <col min="13" max="13" width="12.85546875" bestFit="1" customWidth="1"/>
  </cols>
  <sheetData>
    <row r="1" spans="1:11" x14ac:dyDescent="0.2">
      <c r="A1" s="43"/>
      <c r="B1" s="43"/>
      <c r="E1" s="45"/>
      <c r="F1" s="43"/>
      <c r="G1" s="46"/>
    </row>
    <row r="2" spans="1:11" x14ac:dyDescent="0.2">
      <c r="A2" s="19" t="s">
        <v>455</v>
      </c>
      <c r="B2" s="19"/>
      <c r="E2" s="45"/>
      <c r="F2" s="1" t="s">
        <v>435</v>
      </c>
      <c r="G2" s="1" t="s">
        <v>3</v>
      </c>
    </row>
    <row r="3" spans="1:11" s="43" customFormat="1" x14ac:dyDescent="0.2">
      <c r="A3" s="11" t="s">
        <v>453</v>
      </c>
      <c r="B3" s="11" t="s">
        <v>454</v>
      </c>
      <c r="C3" s="11" t="s">
        <v>567</v>
      </c>
      <c r="D3" s="11" t="s">
        <v>572</v>
      </c>
      <c r="E3" s="11" t="s">
        <v>575</v>
      </c>
      <c r="F3" s="11" t="s">
        <v>436</v>
      </c>
      <c r="G3" s="11" t="s">
        <v>5</v>
      </c>
      <c r="J3" s="70"/>
      <c r="K3" s="70"/>
    </row>
    <row r="4" spans="1:11" x14ac:dyDescent="0.2">
      <c r="A4" s="43"/>
      <c r="B4" s="43"/>
      <c r="E4" s="45"/>
      <c r="F4" s="43"/>
      <c r="G4" s="46"/>
    </row>
    <row r="5" spans="1:11" x14ac:dyDescent="0.2">
      <c r="A5" s="43" t="s">
        <v>7</v>
      </c>
      <c r="B5" s="43" t="s">
        <v>510</v>
      </c>
      <c r="C5" s="33">
        <v>26413365</v>
      </c>
      <c r="D5" s="38">
        <v>30300234.02</v>
      </c>
      <c r="E5" s="38">
        <v>29153910.629999999</v>
      </c>
      <c r="F5" s="16">
        <f>IF(C5&gt;0,(+C5+(D5*2)+(E5*3))/6,IF(D5&gt;0,((D5*2)+(E5*3))/5,E5))</f>
        <v>29079260.821666669</v>
      </c>
      <c r="G5" s="46">
        <f t="shared" ref="G5:G68" si="0">+F5/$F$263</f>
        <v>2.8845772954365838E-3</v>
      </c>
      <c r="I5" s="16"/>
      <c r="J5" s="61"/>
    </row>
    <row r="6" spans="1:11" x14ac:dyDescent="0.2">
      <c r="A6" s="43" t="s">
        <v>8</v>
      </c>
      <c r="B6" s="43" t="s">
        <v>511</v>
      </c>
      <c r="C6" s="33">
        <v>29729939</v>
      </c>
      <c r="D6" s="38">
        <v>33723574.100000001</v>
      </c>
      <c r="E6" s="38">
        <v>31023955</v>
      </c>
      <c r="F6" s="16">
        <f t="shared" ref="F6:F69" si="1">IF(C6&gt;0,(+C6+(D6*2)+(E6*3))/6,IF(D6&gt;0,((D6*2)+(E6*3))/5,E6))</f>
        <v>31708158.699999999</v>
      </c>
      <c r="G6" s="46">
        <f t="shared" si="0"/>
        <v>3.1453562463998599E-3</v>
      </c>
      <c r="I6" s="16"/>
      <c r="J6" s="61"/>
    </row>
    <row r="7" spans="1:11" x14ac:dyDescent="0.2">
      <c r="A7" s="43" t="s">
        <v>9</v>
      </c>
      <c r="B7" s="43" t="s">
        <v>10</v>
      </c>
      <c r="C7" s="33">
        <v>26966861</v>
      </c>
      <c r="D7" s="38">
        <v>28400099.350000001</v>
      </c>
      <c r="E7" s="38">
        <v>26349257.989999998</v>
      </c>
      <c r="F7" s="16">
        <f t="shared" si="1"/>
        <v>27135805.611666668</v>
      </c>
      <c r="G7" s="46">
        <f t="shared" si="0"/>
        <v>2.6917922446801721E-3</v>
      </c>
      <c r="I7" s="16"/>
      <c r="J7" s="61"/>
    </row>
    <row r="8" spans="1:11" x14ac:dyDescent="0.2">
      <c r="A8" s="43" t="s">
        <v>11</v>
      </c>
      <c r="B8" s="43" t="s">
        <v>12</v>
      </c>
      <c r="C8" s="33">
        <v>12564679.67</v>
      </c>
      <c r="D8" s="38">
        <v>12233800</v>
      </c>
      <c r="E8" s="38">
        <v>10121887.539999999</v>
      </c>
      <c r="F8" s="16">
        <f t="shared" si="1"/>
        <v>11232990.381666666</v>
      </c>
      <c r="G8" s="46">
        <f t="shared" si="0"/>
        <v>1.11427966527507E-3</v>
      </c>
      <c r="I8" s="16"/>
      <c r="J8" s="61"/>
    </row>
    <row r="9" spans="1:11" x14ac:dyDescent="0.2">
      <c r="A9" s="43" t="s">
        <v>13</v>
      </c>
      <c r="B9" s="43" t="s">
        <v>14</v>
      </c>
      <c r="C9" s="33">
        <v>1289046</v>
      </c>
      <c r="D9" s="38">
        <v>1203735</v>
      </c>
      <c r="E9" s="38">
        <v>1213238</v>
      </c>
      <c r="F9" s="16">
        <f t="shared" si="1"/>
        <v>1222705</v>
      </c>
      <c r="G9" s="46">
        <f t="shared" si="0"/>
        <v>1.2128874608081045E-4</v>
      </c>
      <c r="I9" s="16"/>
      <c r="J9" s="61"/>
    </row>
    <row r="10" spans="1:11" x14ac:dyDescent="0.2">
      <c r="A10" s="43" t="s">
        <v>15</v>
      </c>
      <c r="B10" s="43" t="s">
        <v>16</v>
      </c>
      <c r="C10" s="33">
        <v>2176586.71</v>
      </c>
      <c r="D10" s="38">
        <v>1910638.45</v>
      </c>
      <c r="E10" s="38">
        <v>2088108.11</v>
      </c>
      <c r="F10" s="16">
        <f t="shared" si="1"/>
        <v>2043697.99</v>
      </c>
      <c r="G10" s="46">
        <f t="shared" si="0"/>
        <v>2.0272884021491094E-4</v>
      </c>
      <c r="I10" s="16"/>
      <c r="J10" s="61"/>
    </row>
    <row r="11" spans="1:11" x14ac:dyDescent="0.2">
      <c r="A11" s="43" t="s">
        <v>17</v>
      </c>
      <c r="B11" s="43" t="s">
        <v>18</v>
      </c>
      <c r="C11" s="59">
        <v>6275196</v>
      </c>
      <c r="D11" s="38">
        <v>6916977.9199999999</v>
      </c>
      <c r="E11" s="38">
        <v>7148306</v>
      </c>
      <c r="F11" s="16">
        <f t="shared" si="1"/>
        <v>6925678.3066666676</v>
      </c>
      <c r="G11" s="46">
        <f t="shared" si="0"/>
        <v>6.8700695390521078E-4</v>
      </c>
      <c r="I11" s="16"/>
      <c r="J11" s="61"/>
    </row>
    <row r="12" spans="1:11" x14ac:dyDescent="0.2">
      <c r="A12" s="43" t="s">
        <v>19</v>
      </c>
      <c r="B12" s="43" t="s">
        <v>20</v>
      </c>
      <c r="C12" s="59">
        <v>1194483.3400000001</v>
      </c>
      <c r="D12" s="38">
        <v>1197246.19</v>
      </c>
      <c r="E12" s="38">
        <v>1191118</v>
      </c>
      <c r="F12" s="16">
        <f t="shared" si="1"/>
        <v>1193721.6199999999</v>
      </c>
      <c r="G12" s="46">
        <f t="shared" si="0"/>
        <v>1.184136798813726E-4</v>
      </c>
      <c r="I12" s="16"/>
      <c r="J12" s="61"/>
    </row>
    <row r="13" spans="1:11" x14ac:dyDescent="0.2">
      <c r="A13" s="43" t="s">
        <v>21</v>
      </c>
      <c r="B13" s="43" t="s">
        <v>22</v>
      </c>
      <c r="C13" s="59">
        <v>6130160</v>
      </c>
      <c r="D13" s="38">
        <v>6195771</v>
      </c>
      <c r="E13" s="38">
        <v>6631924</v>
      </c>
      <c r="F13" s="16">
        <f t="shared" si="1"/>
        <v>6402912.333333333</v>
      </c>
      <c r="G13" s="46">
        <f t="shared" si="0"/>
        <v>6.3515010421594427E-4</v>
      </c>
      <c r="I13" s="16"/>
      <c r="J13" s="61"/>
    </row>
    <row r="14" spans="1:11" x14ac:dyDescent="0.2">
      <c r="A14" s="43" t="s">
        <v>23</v>
      </c>
      <c r="B14" s="43" t="s">
        <v>24</v>
      </c>
      <c r="C14" s="60">
        <v>17033782.329999998</v>
      </c>
      <c r="D14" s="38">
        <v>17981062.02</v>
      </c>
      <c r="E14" s="38">
        <v>20824767.640000001</v>
      </c>
      <c r="F14" s="16">
        <f t="shared" si="1"/>
        <v>19245034.881666664</v>
      </c>
      <c r="G14" s="46">
        <f t="shared" si="0"/>
        <v>1.9090509559368841E-3</v>
      </c>
      <c r="I14" s="16"/>
      <c r="J14" s="61"/>
    </row>
    <row r="15" spans="1:11" x14ac:dyDescent="0.2">
      <c r="A15" s="43" t="s">
        <v>25</v>
      </c>
      <c r="B15" s="43" t="s">
        <v>26</v>
      </c>
      <c r="C15" s="59">
        <v>383373.42</v>
      </c>
      <c r="D15" s="38">
        <v>404552.12</v>
      </c>
      <c r="E15" s="38">
        <v>403896.08</v>
      </c>
      <c r="F15" s="16">
        <f t="shared" si="1"/>
        <v>400694.31666666665</v>
      </c>
      <c r="G15" s="46">
        <f t="shared" si="0"/>
        <v>3.9747699756038606E-5</v>
      </c>
      <c r="I15" s="16"/>
      <c r="J15" s="61"/>
    </row>
    <row r="16" spans="1:11" x14ac:dyDescent="0.2">
      <c r="A16" s="43" t="s">
        <v>543</v>
      </c>
      <c r="B16" s="43" t="s">
        <v>566</v>
      </c>
      <c r="C16" s="59">
        <v>1060633.83</v>
      </c>
      <c r="D16" s="38">
        <v>1045339.49</v>
      </c>
      <c r="E16" s="38">
        <v>1334833.74</v>
      </c>
      <c r="F16" s="16">
        <f t="shared" si="1"/>
        <v>1192635.6716666666</v>
      </c>
      <c r="G16" s="46">
        <f t="shared" si="0"/>
        <v>1.1830595699510115E-4</v>
      </c>
      <c r="I16" s="16"/>
      <c r="J16" s="61"/>
    </row>
    <row r="17" spans="1:10" x14ac:dyDescent="0.2">
      <c r="A17" s="43" t="s">
        <v>27</v>
      </c>
      <c r="B17" s="43" t="s">
        <v>512</v>
      </c>
      <c r="C17" s="59">
        <v>4578236.58</v>
      </c>
      <c r="D17" s="38">
        <v>4606908.4300000006</v>
      </c>
      <c r="E17" s="38">
        <v>4480867.76</v>
      </c>
      <c r="F17" s="16">
        <f t="shared" si="1"/>
        <v>4539109.4533333331</v>
      </c>
      <c r="G17" s="46">
        <f t="shared" si="0"/>
        <v>4.5026633073255853E-4</v>
      </c>
      <c r="I17" s="16"/>
      <c r="J17" s="61"/>
    </row>
    <row r="18" spans="1:10" x14ac:dyDescent="0.2">
      <c r="A18" s="43" t="s">
        <v>28</v>
      </c>
      <c r="B18" s="43" t="s">
        <v>513</v>
      </c>
      <c r="C18" s="59">
        <v>3464074.92</v>
      </c>
      <c r="D18" s="38">
        <v>3411926</v>
      </c>
      <c r="E18" s="38">
        <v>3512687.13</v>
      </c>
      <c r="F18" s="16">
        <f t="shared" si="1"/>
        <v>3470998.0516666672</v>
      </c>
      <c r="G18" s="46">
        <f t="shared" si="0"/>
        <v>3.4431281571236413E-4</v>
      </c>
      <c r="I18" s="16"/>
      <c r="J18" s="61"/>
    </row>
    <row r="19" spans="1:10" x14ac:dyDescent="0.2">
      <c r="A19" s="43" t="s">
        <v>29</v>
      </c>
      <c r="B19" s="43" t="s">
        <v>514</v>
      </c>
      <c r="C19" s="59">
        <v>3131276.09</v>
      </c>
      <c r="D19" s="38">
        <v>3004609.24</v>
      </c>
      <c r="E19" s="38">
        <v>3054253</v>
      </c>
      <c r="F19" s="16">
        <f t="shared" si="1"/>
        <v>3050542.2616666667</v>
      </c>
      <c r="G19" s="46">
        <f t="shared" si="0"/>
        <v>3.0260483582227076E-4</v>
      </c>
      <c r="I19" s="16"/>
      <c r="J19" s="61"/>
    </row>
    <row r="20" spans="1:10" x14ac:dyDescent="0.2">
      <c r="A20" s="43" t="s">
        <v>30</v>
      </c>
      <c r="B20" s="43" t="s">
        <v>515</v>
      </c>
      <c r="C20" s="59">
        <v>3384916</v>
      </c>
      <c r="D20" s="38">
        <v>3361521</v>
      </c>
      <c r="E20" s="38">
        <v>3357833.03</v>
      </c>
      <c r="F20" s="16">
        <f t="shared" si="1"/>
        <v>3363576.1816666666</v>
      </c>
      <c r="G20" s="46">
        <f t="shared" si="0"/>
        <v>3.336568816040094E-4</v>
      </c>
      <c r="I20" s="16"/>
      <c r="J20" s="61"/>
    </row>
    <row r="21" spans="1:10" x14ac:dyDescent="0.2">
      <c r="A21" s="43" t="s">
        <v>31</v>
      </c>
      <c r="B21" s="43" t="s">
        <v>516</v>
      </c>
      <c r="C21" s="33">
        <v>5466991</v>
      </c>
      <c r="D21" s="38">
        <v>5848881</v>
      </c>
      <c r="E21" s="38">
        <v>6379024</v>
      </c>
      <c r="F21" s="16">
        <f t="shared" si="1"/>
        <v>6050304.166666667</v>
      </c>
      <c r="G21" s="46">
        <f t="shared" si="0"/>
        <v>6.0017240935671546E-4</v>
      </c>
      <c r="I21" s="16"/>
      <c r="J21" s="61"/>
    </row>
    <row r="22" spans="1:10" x14ac:dyDescent="0.2">
      <c r="A22" s="43" t="s">
        <v>32</v>
      </c>
      <c r="B22" s="43" t="s">
        <v>517</v>
      </c>
      <c r="C22" s="60">
        <v>1529913</v>
      </c>
      <c r="D22" s="38">
        <v>1593340</v>
      </c>
      <c r="E22" s="38">
        <v>1618200</v>
      </c>
      <c r="F22" s="16">
        <f t="shared" si="1"/>
        <v>1595198.8333333333</v>
      </c>
      <c r="G22" s="46">
        <f t="shared" si="0"/>
        <v>1.5823904068812324E-4</v>
      </c>
      <c r="I22" s="16"/>
      <c r="J22" s="61"/>
    </row>
    <row r="23" spans="1:10" x14ac:dyDescent="0.2">
      <c r="A23" s="43" t="s">
        <v>33</v>
      </c>
      <c r="B23" s="43" t="s">
        <v>518</v>
      </c>
      <c r="C23" s="60">
        <v>1836014</v>
      </c>
      <c r="D23" s="38">
        <v>1892784</v>
      </c>
      <c r="E23" s="38">
        <v>1936634</v>
      </c>
      <c r="F23" s="16">
        <f t="shared" si="1"/>
        <v>1905247.3333333333</v>
      </c>
      <c r="G23" s="46">
        <f t="shared" si="0"/>
        <v>1.8899494157119493E-4</v>
      </c>
      <c r="I23" s="16"/>
      <c r="J23" s="61"/>
    </row>
    <row r="24" spans="1:10" x14ac:dyDescent="0.2">
      <c r="A24" s="43" t="s">
        <v>34</v>
      </c>
      <c r="B24" s="43" t="s">
        <v>519</v>
      </c>
      <c r="C24" s="60">
        <v>1536313.22</v>
      </c>
      <c r="D24" s="38">
        <v>1611265.2</v>
      </c>
      <c r="E24" s="38">
        <v>1372260.43</v>
      </c>
      <c r="F24" s="16">
        <f t="shared" si="1"/>
        <v>1479270.8183333334</v>
      </c>
      <c r="G24" s="46">
        <f t="shared" si="0"/>
        <v>1.4673932197020896E-4</v>
      </c>
      <c r="I24" s="16"/>
      <c r="J24" s="61"/>
    </row>
    <row r="25" spans="1:10" x14ac:dyDescent="0.2">
      <c r="A25" s="43" t="s">
        <v>35</v>
      </c>
      <c r="B25" s="43" t="s">
        <v>520</v>
      </c>
      <c r="C25" s="60">
        <v>2022088.46</v>
      </c>
      <c r="D25" s="38">
        <v>2020571.8</v>
      </c>
      <c r="E25" s="38">
        <v>2119001.15</v>
      </c>
      <c r="F25" s="16">
        <f t="shared" si="1"/>
        <v>2070039.2516666667</v>
      </c>
      <c r="G25" s="46">
        <f t="shared" si="0"/>
        <v>2.0534181603306539E-4</v>
      </c>
      <c r="I25" s="16"/>
      <c r="J25" s="61"/>
    </row>
    <row r="26" spans="1:10" x14ac:dyDescent="0.2">
      <c r="A26" s="43" t="s">
        <v>36</v>
      </c>
      <c r="B26" s="43" t="s">
        <v>521</v>
      </c>
      <c r="C26" s="60">
        <v>1386179</v>
      </c>
      <c r="D26" s="38">
        <v>1519462</v>
      </c>
      <c r="E26" s="64">
        <v>1573375.47</v>
      </c>
      <c r="F26" s="16">
        <f t="shared" si="1"/>
        <v>1524204.9016666666</v>
      </c>
      <c r="G26" s="46">
        <f t="shared" si="0"/>
        <v>1.5119665110830085E-4</v>
      </c>
      <c r="I26" s="16"/>
      <c r="J26" s="61"/>
    </row>
    <row r="27" spans="1:10" x14ac:dyDescent="0.2">
      <c r="A27" s="43" t="s">
        <v>37</v>
      </c>
      <c r="B27" s="43" t="s">
        <v>522</v>
      </c>
      <c r="C27" s="60">
        <v>1350883.7</v>
      </c>
      <c r="D27" s="38">
        <v>1343912.26</v>
      </c>
      <c r="E27" s="38">
        <v>1483818</v>
      </c>
      <c r="F27" s="16">
        <f t="shared" si="1"/>
        <v>1415027.0366666664</v>
      </c>
      <c r="G27" s="46">
        <f t="shared" si="0"/>
        <v>1.4036652745162977E-4</v>
      </c>
      <c r="I27" s="16"/>
      <c r="J27" s="61"/>
    </row>
    <row r="28" spans="1:10" x14ac:dyDescent="0.2">
      <c r="A28" s="43" t="s">
        <v>38</v>
      </c>
      <c r="B28" s="43" t="s">
        <v>523</v>
      </c>
      <c r="C28" s="60">
        <v>1524053.21</v>
      </c>
      <c r="D28" s="38">
        <v>1563666.32</v>
      </c>
      <c r="E28" s="38">
        <v>1074335.32</v>
      </c>
      <c r="F28" s="16">
        <f t="shared" si="1"/>
        <v>1312398.635</v>
      </c>
      <c r="G28" s="46">
        <f t="shared" si="0"/>
        <v>1.3018609132809406E-4</v>
      </c>
      <c r="I28" s="16"/>
      <c r="J28" s="61"/>
    </row>
    <row r="29" spans="1:10" x14ac:dyDescent="0.2">
      <c r="A29" s="43" t="s">
        <v>39</v>
      </c>
      <c r="B29" s="43" t="s">
        <v>524</v>
      </c>
      <c r="C29" s="60">
        <v>2704113</v>
      </c>
      <c r="D29" s="38">
        <v>2975071</v>
      </c>
      <c r="E29" s="38">
        <v>3003075</v>
      </c>
      <c r="F29" s="16">
        <f t="shared" si="1"/>
        <v>2943913.3333333335</v>
      </c>
      <c r="G29" s="46">
        <f t="shared" si="0"/>
        <v>2.920275591991355E-4</v>
      </c>
      <c r="I29" s="16"/>
      <c r="J29" s="61"/>
    </row>
    <row r="30" spans="1:10" x14ac:dyDescent="0.2">
      <c r="A30" s="43" t="s">
        <v>40</v>
      </c>
      <c r="B30" s="43" t="s">
        <v>525</v>
      </c>
      <c r="C30" s="60">
        <v>4813491.38</v>
      </c>
      <c r="D30" s="38">
        <v>4841290.9000000004</v>
      </c>
      <c r="E30" s="38">
        <v>4950234.8999999994</v>
      </c>
      <c r="F30" s="16">
        <f t="shared" si="1"/>
        <v>4891129.6466666665</v>
      </c>
      <c r="G30" s="46">
        <f t="shared" si="0"/>
        <v>4.8518570036343799E-4</v>
      </c>
      <c r="I30" s="16"/>
      <c r="J30" s="61"/>
    </row>
    <row r="31" spans="1:10" x14ac:dyDescent="0.2">
      <c r="A31" s="43" t="s">
        <v>41</v>
      </c>
      <c r="B31" s="43" t="s">
        <v>526</v>
      </c>
      <c r="C31" s="60">
        <v>93114183.150000006</v>
      </c>
      <c r="D31" s="38">
        <v>93368531.25</v>
      </c>
      <c r="E31" s="38">
        <v>103131133.75</v>
      </c>
      <c r="F31" s="16">
        <f t="shared" si="1"/>
        <v>98207441.149999991</v>
      </c>
      <c r="G31" s="46">
        <f t="shared" si="0"/>
        <v>9.7418898204296896E-3</v>
      </c>
      <c r="I31" s="16"/>
      <c r="J31" s="61"/>
    </row>
    <row r="32" spans="1:10" x14ac:dyDescent="0.2">
      <c r="A32" s="43" t="s">
        <v>42</v>
      </c>
      <c r="B32" s="43" t="s">
        <v>43</v>
      </c>
      <c r="C32" s="60">
        <v>973340.82</v>
      </c>
      <c r="D32" s="38">
        <v>980163.99</v>
      </c>
      <c r="E32" s="38">
        <v>888613</v>
      </c>
      <c r="F32" s="16">
        <f t="shared" si="1"/>
        <v>933251.29999999993</v>
      </c>
      <c r="G32" s="46">
        <f t="shared" si="0"/>
        <v>9.2575788890440658E-5</v>
      </c>
      <c r="I32" s="16"/>
      <c r="J32" s="61"/>
    </row>
    <row r="33" spans="1:10" x14ac:dyDescent="0.2">
      <c r="A33" s="43" t="s">
        <v>44</v>
      </c>
      <c r="B33" s="43" t="s">
        <v>45</v>
      </c>
      <c r="C33" s="60">
        <v>585525</v>
      </c>
      <c r="D33" s="38">
        <v>618516</v>
      </c>
      <c r="E33" s="38">
        <v>667679.56000000006</v>
      </c>
      <c r="F33" s="16">
        <f t="shared" si="1"/>
        <v>637599.28</v>
      </c>
      <c r="G33" s="46">
        <f t="shared" si="0"/>
        <v>6.3247976554628937E-5</v>
      </c>
      <c r="I33" s="16"/>
      <c r="J33" s="61"/>
    </row>
    <row r="34" spans="1:10" x14ac:dyDescent="0.2">
      <c r="A34" s="43" t="s">
        <v>46</v>
      </c>
      <c r="B34" s="43" t="s">
        <v>47</v>
      </c>
      <c r="C34" s="60">
        <v>19627690.700000003</v>
      </c>
      <c r="D34" s="38">
        <v>19643800</v>
      </c>
      <c r="E34" s="38">
        <f>8802019.08+11702722.6</f>
        <v>20504741.68</v>
      </c>
      <c r="F34" s="16">
        <f t="shared" si="1"/>
        <v>20071585.956666667</v>
      </c>
      <c r="G34" s="46">
        <f t="shared" si="0"/>
        <v>1.9910423957841868E-3</v>
      </c>
      <c r="I34" s="16"/>
      <c r="J34" s="61"/>
    </row>
    <row r="35" spans="1:10" x14ac:dyDescent="0.2">
      <c r="A35" s="43" t="s">
        <v>48</v>
      </c>
      <c r="B35" s="43" t="s">
        <v>49</v>
      </c>
      <c r="C35" s="60">
        <v>230083271</v>
      </c>
      <c r="D35" s="38">
        <v>230824398</v>
      </c>
      <c r="E35" s="38">
        <v>245662185</v>
      </c>
      <c r="F35" s="16">
        <f t="shared" si="1"/>
        <v>238119770.33333334</v>
      </c>
      <c r="G35" s="46">
        <f t="shared" si="0"/>
        <v>2.362078208626003E-2</v>
      </c>
      <c r="I35" s="16"/>
      <c r="J35" s="61"/>
    </row>
    <row r="36" spans="1:10" x14ac:dyDescent="0.2">
      <c r="A36" s="43" t="s">
        <v>50</v>
      </c>
      <c r="B36" s="43" t="s">
        <v>492</v>
      </c>
      <c r="C36" s="60">
        <v>22401452.140000001</v>
      </c>
      <c r="D36" s="38">
        <v>17245926.16</v>
      </c>
      <c r="E36" s="38">
        <v>18597656.789999999</v>
      </c>
      <c r="F36" s="16">
        <f t="shared" si="1"/>
        <v>18781045.805</v>
      </c>
      <c r="G36" s="46">
        <f t="shared" si="0"/>
        <v>1.8630246018252279E-3</v>
      </c>
      <c r="I36" s="16"/>
      <c r="J36" s="61"/>
    </row>
    <row r="37" spans="1:10" x14ac:dyDescent="0.2">
      <c r="A37" s="43" t="s">
        <v>51</v>
      </c>
      <c r="B37" s="43" t="s">
        <v>52</v>
      </c>
      <c r="C37" s="60">
        <v>190252590.53</v>
      </c>
      <c r="D37" s="38">
        <v>186371127.44999999</v>
      </c>
      <c r="E37" s="38">
        <v>188543912</v>
      </c>
      <c r="F37" s="16">
        <f t="shared" si="1"/>
        <v>188104430.23833331</v>
      </c>
      <c r="G37" s="46">
        <f t="shared" si="0"/>
        <v>1.8659407196218822E-2</v>
      </c>
      <c r="I37" s="16"/>
      <c r="J37" s="61"/>
    </row>
    <row r="38" spans="1:10" x14ac:dyDescent="0.2">
      <c r="A38" s="43" t="s">
        <v>53</v>
      </c>
      <c r="B38" s="43" t="s">
        <v>54</v>
      </c>
      <c r="C38" s="60">
        <v>45595001</v>
      </c>
      <c r="D38" s="38">
        <v>49960303</v>
      </c>
      <c r="E38" s="38">
        <v>53094292</v>
      </c>
      <c r="F38" s="16">
        <f t="shared" si="1"/>
        <v>50799747.166666664</v>
      </c>
      <c r="G38" s="46">
        <f t="shared" si="0"/>
        <v>5.0391857684946107E-3</v>
      </c>
      <c r="I38" s="16"/>
      <c r="J38" s="61"/>
    </row>
    <row r="39" spans="1:10" x14ac:dyDescent="0.2">
      <c r="A39" s="43" t="s">
        <v>55</v>
      </c>
      <c r="B39" s="43" t="s">
        <v>56</v>
      </c>
      <c r="C39" s="60">
        <v>7147900.1500000004</v>
      </c>
      <c r="D39" s="38">
        <v>7450170</v>
      </c>
      <c r="E39" s="38">
        <v>8105472</v>
      </c>
      <c r="F39" s="16">
        <f t="shared" si="1"/>
        <v>7727442.6916666664</v>
      </c>
      <c r="G39" s="46">
        <f t="shared" si="0"/>
        <v>7.665396268793967E-4</v>
      </c>
      <c r="I39" s="16"/>
      <c r="J39" s="61"/>
    </row>
    <row r="40" spans="1:10" x14ac:dyDescent="0.2">
      <c r="A40" s="43" t="s">
        <v>57</v>
      </c>
      <c r="B40" s="43" t="s">
        <v>58</v>
      </c>
      <c r="C40" s="60">
        <v>10000763.550000001</v>
      </c>
      <c r="D40" s="38">
        <v>9724490.1799999997</v>
      </c>
      <c r="E40" s="38">
        <v>10168986.560000001</v>
      </c>
      <c r="F40" s="16">
        <f t="shared" si="1"/>
        <v>9992783.9316666666</v>
      </c>
      <c r="G40" s="46">
        <f t="shared" si="0"/>
        <v>9.9125482673933694E-4</v>
      </c>
      <c r="I40" s="16"/>
      <c r="J40" s="61"/>
    </row>
    <row r="41" spans="1:10" x14ac:dyDescent="0.2">
      <c r="A41" s="43" t="s">
        <v>59</v>
      </c>
      <c r="B41" s="43" t="s">
        <v>60</v>
      </c>
      <c r="C41" s="60">
        <v>15633743.220000001</v>
      </c>
      <c r="D41" s="38">
        <v>16038351.98</v>
      </c>
      <c r="E41" s="38">
        <v>15816874</v>
      </c>
      <c r="F41" s="16">
        <f t="shared" si="1"/>
        <v>15860178.196666667</v>
      </c>
      <c r="G41" s="46">
        <f t="shared" si="0"/>
        <v>1.5732831108827637E-3</v>
      </c>
      <c r="I41" s="16"/>
      <c r="J41" s="61"/>
    </row>
    <row r="42" spans="1:10" x14ac:dyDescent="0.2">
      <c r="A42" s="43" t="s">
        <v>61</v>
      </c>
      <c r="B42" s="43" t="s">
        <v>527</v>
      </c>
      <c r="C42" s="60">
        <v>5578653.9400000004</v>
      </c>
      <c r="D42" s="38">
        <v>5834741.7300000004</v>
      </c>
      <c r="E42" s="38">
        <v>6326609.9699999997</v>
      </c>
      <c r="F42" s="16">
        <f t="shared" si="1"/>
        <v>6037994.5516666668</v>
      </c>
      <c r="G42" s="46">
        <f t="shared" si="0"/>
        <v>5.9895133169032215E-4</v>
      </c>
      <c r="I42" s="16"/>
      <c r="J42" s="61"/>
    </row>
    <row r="43" spans="1:10" x14ac:dyDescent="0.2">
      <c r="A43" s="43" t="s">
        <v>62</v>
      </c>
      <c r="B43" s="43" t="s">
        <v>63</v>
      </c>
      <c r="C43" s="60">
        <v>16373020</v>
      </c>
      <c r="D43" s="38">
        <v>16491650</v>
      </c>
      <c r="E43" s="38">
        <v>17490211.280000001</v>
      </c>
      <c r="F43" s="16">
        <f t="shared" si="1"/>
        <v>16971158.973333333</v>
      </c>
      <c r="G43" s="46">
        <f t="shared" si="0"/>
        <v>1.6834891420364638E-3</v>
      </c>
      <c r="I43" s="16"/>
      <c r="J43" s="61"/>
    </row>
    <row r="44" spans="1:10" x14ac:dyDescent="0.2">
      <c r="A44" s="43" t="s">
        <v>64</v>
      </c>
      <c r="B44" s="43" t="s">
        <v>528</v>
      </c>
      <c r="C44" s="60">
        <v>211967408</v>
      </c>
      <c r="D44" s="38">
        <v>220346476</v>
      </c>
      <c r="E44" s="38">
        <v>227006936</v>
      </c>
      <c r="F44" s="16">
        <f t="shared" si="1"/>
        <v>222280194.66666666</v>
      </c>
      <c r="G44" s="46">
        <f t="shared" si="0"/>
        <v>2.2049542685863271E-2</v>
      </c>
      <c r="I44" s="16"/>
      <c r="J44" s="61"/>
    </row>
    <row r="45" spans="1:10" x14ac:dyDescent="0.2">
      <c r="A45" s="43" t="s">
        <v>549</v>
      </c>
      <c r="B45" s="43" t="s">
        <v>550</v>
      </c>
      <c r="C45" s="60">
        <v>527496</v>
      </c>
      <c r="D45" s="38">
        <v>519453</v>
      </c>
      <c r="E45" s="38">
        <v>515593</v>
      </c>
      <c r="F45" s="16">
        <f t="shared" si="1"/>
        <v>518863.5</v>
      </c>
      <c r="G45" s="46">
        <f t="shared" si="0"/>
        <v>5.1469735792444291E-5</v>
      </c>
      <c r="I45" s="16"/>
      <c r="J45" s="61"/>
    </row>
    <row r="46" spans="1:10" x14ac:dyDescent="0.2">
      <c r="A46" s="43" t="s">
        <v>65</v>
      </c>
      <c r="B46" s="43" t="s">
        <v>66</v>
      </c>
      <c r="C46" s="60">
        <v>6381660.0899999999</v>
      </c>
      <c r="D46" s="38">
        <v>7346104.3700000001</v>
      </c>
      <c r="E46" s="38">
        <v>8554885.5899999999</v>
      </c>
      <c r="F46" s="16">
        <f t="shared" si="1"/>
        <v>7789754.2666666657</v>
      </c>
      <c r="G46" s="46">
        <f t="shared" si="0"/>
        <v>7.7272075216969183E-4</v>
      </c>
      <c r="I46" s="16"/>
      <c r="J46" s="61"/>
    </row>
    <row r="47" spans="1:10" x14ac:dyDescent="0.2">
      <c r="A47" s="43" t="s">
        <v>67</v>
      </c>
      <c r="B47" s="43" t="s">
        <v>68</v>
      </c>
      <c r="C47" s="60">
        <v>19835012</v>
      </c>
      <c r="D47" s="38">
        <v>20227607</v>
      </c>
      <c r="E47" s="38">
        <v>21157470</v>
      </c>
      <c r="F47" s="16">
        <f t="shared" si="1"/>
        <v>20627106</v>
      </c>
      <c r="G47" s="46">
        <f t="shared" si="0"/>
        <v>2.0461483530499684E-3</v>
      </c>
      <c r="I47" s="16"/>
      <c r="J47" s="61"/>
    </row>
    <row r="48" spans="1:10" x14ac:dyDescent="0.2">
      <c r="A48" s="43" t="s">
        <v>69</v>
      </c>
      <c r="B48" s="43" t="s">
        <v>70</v>
      </c>
      <c r="C48" s="60">
        <v>853955</v>
      </c>
      <c r="D48" s="38">
        <v>883042.44</v>
      </c>
      <c r="E48" s="38">
        <v>973081</v>
      </c>
      <c r="F48" s="16">
        <f t="shared" si="1"/>
        <v>923213.81333333335</v>
      </c>
      <c r="G48" s="46">
        <f t="shared" si="0"/>
        <v>9.1580099683638664E-5</v>
      </c>
      <c r="I48" s="16"/>
      <c r="J48" s="61"/>
    </row>
    <row r="49" spans="1:11" x14ac:dyDescent="0.2">
      <c r="A49" s="43" t="s">
        <v>71</v>
      </c>
      <c r="B49" s="43" t="s">
        <v>72</v>
      </c>
      <c r="C49" s="60">
        <v>1148135.33</v>
      </c>
      <c r="D49" s="38">
        <v>1222095.6399999999</v>
      </c>
      <c r="E49" s="38">
        <v>1182847.31</v>
      </c>
      <c r="F49" s="16">
        <f t="shared" si="1"/>
        <v>1190144.7566666666</v>
      </c>
      <c r="G49" s="46">
        <f t="shared" si="0"/>
        <v>1.1805886554054433E-4</v>
      </c>
      <c r="I49" s="16"/>
      <c r="J49" s="61"/>
    </row>
    <row r="50" spans="1:11" x14ac:dyDescent="0.2">
      <c r="A50" s="43" t="s">
        <v>73</v>
      </c>
      <c r="B50" s="43" t="s">
        <v>74</v>
      </c>
      <c r="C50" s="60">
        <v>608953</v>
      </c>
      <c r="D50" s="38">
        <v>676379</v>
      </c>
      <c r="E50" s="38">
        <v>675761</v>
      </c>
      <c r="F50" s="16">
        <f t="shared" si="1"/>
        <v>664832.33333333337</v>
      </c>
      <c r="G50" s="46">
        <f t="shared" si="0"/>
        <v>6.5949415487774572E-5</v>
      </c>
      <c r="I50" s="16"/>
      <c r="J50" s="61"/>
    </row>
    <row r="51" spans="1:11" x14ac:dyDescent="0.2">
      <c r="A51" s="43" t="s">
        <v>75</v>
      </c>
      <c r="B51" s="43" t="s">
        <v>76</v>
      </c>
      <c r="C51" s="60">
        <v>1745362</v>
      </c>
      <c r="D51" s="38">
        <v>1666592</v>
      </c>
      <c r="E51" s="38">
        <v>1840273.25</v>
      </c>
      <c r="F51" s="16">
        <f t="shared" si="1"/>
        <v>1766560.9583333333</v>
      </c>
      <c r="G51" s="46">
        <f t="shared" si="0"/>
        <v>1.7523766036089231E-4</v>
      </c>
      <c r="I51" s="16"/>
      <c r="J51" s="61"/>
    </row>
    <row r="52" spans="1:11" x14ac:dyDescent="0.2">
      <c r="A52" s="43" t="s">
        <v>77</v>
      </c>
      <c r="B52" s="43" t="s">
        <v>78</v>
      </c>
      <c r="C52" s="60">
        <v>804708.69</v>
      </c>
      <c r="D52" s="38">
        <v>932209</v>
      </c>
      <c r="E52" s="38">
        <v>829074</v>
      </c>
      <c r="F52" s="16">
        <f t="shared" si="1"/>
        <v>859391.44833333325</v>
      </c>
      <c r="G52" s="46">
        <f t="shared" si="0"/>
        <v>8.5249108461093713E-5</v>
      </c>
      <c r="I52" s="16"/>
      <c r="J52" s="61"/>
    </row>
    <row r="53" spans="1:11" s="63" customFormat="1" x14ac:dyDescent="0.2">
      <c r="A53" s="63" t="s">
        <v>79</v>
      </c>
      <c r="B53" s="63" t="s">
        <v>80</v>
      </c>
      <c r="C53" s="66">
        <v>8613879</v>
      </c>
      <c r="D53" s="64">
        <v>8968015.1899999995</v>
      </c>
      <c r="E53" s="72">
        <v>8748503.75</v>
      </c>
      <c r="F53" s="16">
        <f t="shared" si="1"/>
        <v>8799236.7716666665</v>
      </c>
      <c r="G53" s="46">
        <f t="shared" si="0"/>
        <v>8.7285845277774163E-4</v>
      </c>
      <c r="I53" s="65"/>
      <c r="J53" s="67"/>
      <c r="K53" s="62"/>
    </row>
    <row r="54" spans="1:11" x14ac:dyDescent="0.2">
      <c r="A54" s="43" t="s">
        <v>81</v>
      </c>
      <c r="B54" s="43" t="s">
        <v>493</v>
      </c>
      <c r="C54" s="60">
        <v>20711813</v>
      </c>
      <c r="D54" s="38">
        <v>21477668</v>
      </c>
      <c r="E54" s="38">
        <v>21651186</v>
      </c>
      <c r="F54" s="16">
        <f t="shared" si="1"/>
        <v>21436784.5</v>
      </c>
      <c r="G54" s="46">
        <f t="shared" si="0"/>
        <v>2.1264660829959417E-3</v>
      </c>
      <c r="I54" s="16"/>
      <c r="J54" s="61"/>
    </row>
    <row r="55" spans="1:11" x14ac:dyDescent="0.2">
      <c r="A55" s="43" t="s">
        <v>82</v>
      </c>
      <c r="B55" s="43" t="s">
        <v>83</v>
      </c>
      <c r="C55" s="60">
        <v>462119.99</v>
      </c>
      <c r="D55" s="38">
        <v>454751.99</v>
      </c>
      <c r="E55" s="38">
        <v>445859.44</v>
      </c>
      <c r="F55" s="16">
        <f t="shared" si="1"/>
        <v>451533.71500000003</v>
      </c>
      <c r="G55" s="46">
        <f t="shared" si="0"/>
        <v>4.4790818803848871E-5</v>
      </c>
      <c r="I55" s="16"/>
      <c r="J55" s="61"/>
    </row>
    <row r="56" spans="1:11" x14ac:dyDescent="0.2">
      <c r="A56" s="43" t="s">
        <v>84</v>
      </c>
      <c r="B56" s="45" t="s">
        <v>553</v>
      </c>
      <c r="C56" s="60">
        <v>26594822.27</v>
      </c>
      <c r="D56" s="38">
        <v>24968924.809999999</v>
      </c>
      <c r="E56" s="38">
        <v>26760743</v>
      </c>
      <c r="F56" s="16">
        <f t="shared" si="1"/>
        <v>26135816.814999998</v>
      </c>
      <c r="G56" s="46">
        <f t="shared" si="0"/>
        <v>2.5925962920648159E-3</v>
      </c>
      <c r="I56" s="16"/>
      <c r="J56" s="61"/>
    </row>
    <row r="57" spans="1:11" x14ac:dyDescent="0.2">
      <c r="A57" s="43" t="s">
        <v>85</v>
      </c>
      <c r="B57" s="43" t="s">
        <v>86</v>
      </c>
      <c r="C57" s="60">
        <v>18635870.960000001</v>
      </c>
      <c r="D57" s="38">
        <v>20245959.800000001</v>
      </c>
      <c r="E57" s="38">
        <v>21265269.73</v>
      </c>
      <c r="F57" s="16">
        <f t="shared" si="1"/>
        <v>20487266.625</v>
      </c>
      <c r="G57" s="46">
        <f t="shared" si="0"/>
        <v>2.0322766976249278E-3</v>
      </c>
      <c r="I57" s="16"/>
      <c r="J57" s="61"/>
    </row>
    <row r="58" spans="1:11" x14ac:dyDescent="0.2">
      <c r="A58" s="43" t="s">
        <v>87</v>
      </c>
      <c r="B58" s="43" t="s">
        <v>88</v>
      </c>
      <c r="C58" s="60">
        <v>558403942</v>
      </c>
      <c r="D58" s="38">
        <v>561547885</v>
      </c>
      <c r="E58" s="38">
        <v>596967782</v>
      </c>
      <c r="F58" s="16">
        <f t="shared" si="1"/>
        <v>578733843</v>
      </c>
      <c r="G58" s="46">
        <f t="shared" si="0"/>
        <v>5.7408698035911053E-2</v>
      </c>
      <c r="I58" s="16"/>
      <c r="J58" s="61"/>
    </row>
    <row r="59" spans="1:11" x14ac:dyDescent="0.2">
      <c r="A59" s="43" t="s">
        <v>89</v>
      </c>
      <c r="B59" s="45" t="s">
        <v>551</v>
      </c>
      <c r="C59" s="60">
        <v>2674143.89</v>
      </c>
      <c r="D59" s="38">
        <v>2816246.28</v>
      </c>
      <c r="E59" s="38">
        <v>2871345.26</v>
      </c>
      <c r="F59" s="16">
        <f t="shared" si="1"/>
        <v>2820112.0383333326</v>
      </c>
      <c r="G59" s="46">
        <f t="shared" si="0"/>
        <v>2.7974683422154025E-4</v>
      </c>
      <c r="I59" s="16"/>
      <c r="J59" s="61"/>
    </row>
    <row r="60" spans="1:11" x14ac:dyDescent="0.2">
      <c r="A60" s="43" t="s">
        <v>90</v>
      </c>
      <c r="B60" s="43" t="s">
        <v>91</v>
      </c>
      <c r="C60" s="60">
        <v>1139164.1000000001</v>
      </c>
      <c r="D60" s="38">
        <v>1048618.99</v>
      </c>
      <c r="E60" s="38">
        <v>1122617</v>
      </c>
      <c r="F60" s="16">
        <f t="shared" si="1"/>
        <v>1100708.8466666667</v>
      </c>
      <c r="G60" s="46">
        <f t="shared" si="0"/>
        <v>1.0918708585656807E-4</v>
      </c>
      <c r="I60" s="16"/>
      <c r="J60" s="61"/>
    </row>
    <row r="61" spans="1:11" x14ac:dyDescent="0.2">
      <c r="A61" s="43" t="s">
        <v>92</v>
      </c>
      <c r="B61" s="43" t="s">
        <v>93</v>
      </c>
      <c r="C61" s="60">
        <v>1747477</v>
      </c>
      <c r="D61" s="38">
        <v>1807123</v>
      </c>
      <c r="E61" s="38">
        <v>1705899.15</v>
      </c>
      <c r="F61" s="16">
        <f t="shared" si="1"/>
        <v>1746570.075</v>
      </c>
      <c r="G61" s="46">
        <f t="shared" si="0"/>
        <v>1.7325462342839611E-4</v>
      </c>
      <c r="I61" s="16"/>
      <c r="J61" s="61"/>
    </row>
    <row r="62" spans="1:11" x14ac:dyDescent="0.2">
      <c r="A62" s="43" t="s">
        <v>485</v>
      </c>
      <c r="B62" s="43" t="s">
        <v>486</v>
      </c>
      <c r="C62" s="38">
        <v>7185636</v>
      </c>
      <c r="D62" s="38">
        <v>7220021</v>
      </c>
      <c r="E62" s="38">
        <v>7048700.5700000003</v>
      </c>
      <c r="F62" s="16">
        <f t="shared" si="1"/>
        <v>7128629.9516666671</v>
      </c>
      <c r="G62" s="46">
        <f t="shared" si="0"/>
        <v>7.0713916121366847E-4</v>
      </c>
      <c r="I62" s="16"/>
      <c r="J62" s="61"/>
    </row>
    <row r="63" spans="1:11" x14ac:dyDescent="0.2">
      <c r="A63" s="43" t="s">
        <v>94</v>
      </c>
      <c r="B63" s="43" t="s">
        <v>487</v>
      </c>
      <c r="C63" s="38">
        <v>4101813.51</v>
      </c>
      <c r="D63" s="38">
        <v>3712689.75</v>
      </c>
      <c r="E63" s="38">
        <v>3566121.86</v>
      </c>
      <c r="F63" s="16">
        <f t="shared" si="1"/>
        <v>3704259.7650000001</v>
      </c>
      <c r="G63" s="46">
        <f t="shared" si="0"/>
        <v>3.6745169280770717E-4</v>
      </c>
      <c r="I63" s="16"/>
      <c r="J63" s="61"/>
    </row>
    <row r="64" spans="1:11" x14ac:dyDescent="0.2">
      <c r="A64" s="43" t="s">
        <v>95</v>
      </c>
      <c r="B64" s="43" t="s">
        <v>96</v>
      </c>
      <c r="C64" s="38">
        <v>16688060</v>
      </c>
      <c r="D64" s="38">
        <v>17209977</v>
      </c>
      <c r="E64" s="38">
        <v>17439008</v>
      </c>
      <c r="F64" s="16">
        <f t="shared" si="1"/>
        <v>17237506.333333332</v>
      </c>
      <c r="G64" s="46">
        <f t="shared" si="0"/>
        <v>1.7099100181401307E-3</v>
      </c>
      <c r="I64" s="16"/>
      <c r="J64" s="61"/>
    </row>
    <row r="65" spans="1:10" x14ac:dyDescent="0.2">
      <c r="A65" s="43" t="s">
        <v>97</v>
      </c>
      <c r="B65" s="43" t="s">
        <v>98</v>
      </c>
      <c r="C65" s="38">
        <v>26523065.210000001</v>
      </c>
      <c r="D65" s="38">
        <v>27357755.379999999</v>
      </c>
      <c r="E65" s="38">
        <v>29807518</v>
      </c>
      <c r="F65" s="16">
        <f t="shared" si="1"/>
        <v>28443521.661666665</v>
      </c>
      <c r="G65" s="46">
        <f t="shared" si="0"/>
        <v>2.8215138373245551E-3</v>
      </c>
      <c r="I65" s="16"/>
      <c r="J65" s="61"/>
    </row>
    <row r="66" spans="1:10" x14ac:dyDescent="0.2">
      <c r="A66" s="43" t="s">
        <v>99</v>
      </c>
      <c r="B66" s="43" t="s">
        <v>100</v>
      </c>
      <c r="C66" s="38">
        <v>77211685.290000007</v>
      </c>
      <c r="D66" s="38">
        <v>77472788.49000001</v>
      </c>
      <c r="E66" s="38">
        <v>78705485.170000002</v>
      </c>
      <c r="F66" s="16">
        <f t="shared" si="1"/>
        <v>78045619.63000001</v>
      </c>
      <c r="G66" s="46">
        <f t="shared" si="0"/>
        <v>7.7418963216986823E-3</v>
      </c>
      <c r="I66" s="16"/>
      <c r="J66" s="61"/>
    </row>
    <row r="67" spans="1:10" x14ac:dyDescent="0.2">
      <c r="A67" s="43" t="s">
        <v>101</v>
      </c>
      <c r="B67" s="43" t="s">
        <v>529</v>
      </c>
      <c r="C67" s="38">
        <v>44164647</v>
      </c>
      <c r="D67" s="38">
        <v>49144194.149999999</v>
      </c>
      <c r="E67" s="38">
        <v>54394994</v>
      </c>
      <c r="F67" s="16">
        <f t="shared" si="1"/>
        <v>50939669.550000004</v>
      </c>
      <c r="G67" s="46">
        <f t="shared" si="0"/>
        <v>5.0530656581026026E-3</v>
      </c>
      <c r="I67" s="16"/>
      <c r="J67" s="61"/>
    </row>
    <row r="68" spans="1:10" x14ac:dyDescent="0.2">
      <c r="A68" s="43" t="s">
        <v>102</v>
      </c>
      <c r="B68" s="43" t="s">
        <v>103</v>
      </c>
      <c r="C68" s="38">
        <v>1365408.92</v>
      </c>
      <c r="D68" s="38">
        <v>1424603.53</v>
      </c>
      <c r="E68" s="38">
        <v>1594014.95</v>
      </c>
      <c r="F68" s="16">
        <f t="shared" si="1"/>
        <v>1499443.4716666667</v>
      </c>
      <c r="G68" s="46">
        <f t="shared" si="0"/>
        <v>1.4874038995301992E-4</v>
      </c>
      <c r="I68" s="16"/>
      <c r="J68" s="61"/>
    </row>
    <row r="69" spans="1:10" x14ac:dyDescent="0.2">
      <c r="A69" s="43" t="s">
        <v>104</v>
      </c>
      <c r="B69" s="43" t="s">
        <v>105</v>
      </c>
      <c r="C69" s="38">
        <v>2581731.52</v>
      </c>
      <c r="D69" s="38">
        <v>2696597.65</v>
      </c>
      <c r="E69" s="38">
        <v>2692170.63</v>
      </c>
      <c r="F69" s="16">
        <f t="shared" si="1"/>
        <v>2675239.7850000001</v>
      </c>
      <c r="G69" s="46">
        <f t="shared" ref="G69:G132" si="2">+F69/$F$263</f>
        <v>2.6537593204259977E-4</v>
      </c>
      <c r="I69" s="16"/>
      <c r="J69" s="61"/>
    </row>
    <row r="70" spans="1:10" x14ac:dyDescent="0.2">
      <c r="A70" s="43" t="s">
        <v>106</v>
      </c>
      <c r="B70" s="43" t="s">
        <v>107</v>
      </c>
      <c r="C70" s="38">
        <v>34998804</v>
      </c>
      <c r="D70" s="38">
        <v>36140013.119999997</v>
      </c>
      <c r="E70" s="38">
        <v>38244369</v>
      </c>
      <c r="F70" s="16">
        <f t="shared" ref="F70:F133" si="3">IF(C70&gt;0,(+C70+(D70*2)+(E70*3))/6,IF(D70&gt;0,((D70*2)+(E70*3))/5,E70))</f>
        <v>37001989.539999999</v>
      </c>
      <c r="G70" s="46">
        <f t="shared" si="2"/>
        <v>3.6704887227923858E-3</v>
      </c>
      <c r="I70" s="16"/>
      <c r="J70" s="61"/>
    </row>
    <row r="71" spans="1:10" x14ac:dyDescent="0.2">
      <c r="A71" s="43" t="s">
        <v>108</v>
      </c>
      <c r="B71" s="43" t="s">
        <v>109</v>
      </c>
      <c r="C71" s="38">
        <v>1543383</v>
      </c>
      <c r="D71" s="38">
        <v>1605786.53</v>
      </c>
      <c r="E71" s="38">
        <v>1603212.53</v>
      </c>
      <c r="F71" s="16">
        <f t="shared" si="3"/>
        <v>1594098.9416666667</v>
      </c>
      <c r="G71" s="46">
        <f t="shared" si="2"/>
        <v>1.581299346641234E-4</v>
      </c>
      <c r="I71" s="16"/>
      <c r="J71" s="61"/>
    </row>
    <row r="72" spans="1:10" x14ac:dyDescent="0.2">
      <c r="A72" s="43" t="s">
        <v>110</v>
      </c>
      <c r="B72" s="43" t="s">
        <v>568</v>
      </c>
      <c r="C72" s="38">
        <v>2376076</v>
      </c>
      <c r="D72" s="38">
        <v>2515455.5900000003</v>
      </c>
      <c r="E72" s="38">
        <f>2138965.62+220576.66</f>
        <v>2359542.2800000003</v>
      </c>
      <c r="F72" s="16">
        <f t="shared" si="3"/>
        <v>2414269.0033333334</v>
      </c>
      <c r="G72" s="46">
        <f t="shared" si="2"/>
        <v>2.3948839672371339E-4</v>
      </c>
      <c r="I72" s="16"/>
      <c r="J72" s="61"/>
    </row>
    <row r="73" spans="1:10" x14ac:dyDescent="0.2">
      <c r="A73" s="43" t="s">
        <v>111</v>
      </c>
      <c r="B73" s="43" t="s">
        <v>112</v>
      </c>
      <c r="C73" s="38">
        <v>5161712</v>
      </c>
      <c r="D73" s="38">
        <v>5259412</v>
      </c>
      <c r="E73" s="38">
        <v>4814604</v>
      </c>
      <c r="F73" s="16">
        <f t="shared" si="3"/>
        <v>5020724.666666667</v>
      </c>
      <c r="G73" s="46">
        <f t="shared" si="2"/>
        <v>4.9804114585038511E-4</v>
      </c>
      <c r="I73" s="16"/>
      <c r="J73" s="61"/>
    </row>
    <row r="74" spans="1:10" x14ac:dyDescent="0.2">
      <c r="A74" s="43" t="s">
        <v>113</v>
      </c>
      <c r="B74" s="43" t="s">
        <v>114</v>
      </c>
      <c r="C74" s="38">
        <v>2343737</v>
      </c>
      <c r="D74" s="38">
        <v>2464399</v>
      </c>
      <c r="E74" s="38">
        <v>2475600</v>
      </c>
      <c r="F74" s="16">
        <f t="shared" si="3"/>
        <v>2449889.1666666665</v>
      </c>
      <c r="G74" s="46">
        <f t="shared" si="2"/>
        <v>2.4302181234391095E-4</v>
      </c>
      <c r="I74" s="16"/>
      <c r="J74" s="61"/>
    </row>
    <row r="75" spans="1:10" x14ac:dyDescent="0.2">
      <c r="A75" s="43" t="s">
        <v>115</v>
      </c>
      <c r="B75" s="43" t="s">
        <v>116</v>
      </c>
      <c r="C75" s="38">
        <v>13357980.82</v>
      </c>
      <c r="D75" s="38">
        <v>13532273.74</v>
      </c>
      <c r="E75" s="38">
        <v>13953788.35</v>
      </c>
      <c r="F75" s="16">
        <f t="shared" si="3"/>
        <v>13713982.225</v>
      </c>
      <c r="G75" s="46">
        <f t="shared" si="2"/>
        <v>1.3603867718253978E-3</v>
      </c>
      <c r="I75" s="16"/>
      <c r="J75" s="61"/>
    </row>
    <row r="76" spans="1:10" x14ac:dyDescent="0.2">
      <c r="A76" s="43" t="s">
        <v>117</v>
      </c>
      <c r="B76" s="43" t="s">
        <v>118</v>
      </c>
      <c r="C76" s="38">
        <v>1248905.3999999999</v>
      </c>
      <c r="D76" s="38">
        <v>1081155.1399999999</v>
      </c>
      <c r="E76" s="38">
        <v>980391.34</v>
      </c>
      <c r="F76" s="16">
        <f t="shared" si="3"/>
        <v>1058731.6166666665</v>
      </c>
      <c r="G76" s="46">
        <f t="shared" si="2"/>
        <v>1.0502306788768285E-4</v>
      </c>
      <c r="I76" s="16"/>
      <c r="J76" s="61"/>
    </row>
    <row r="77" spans="1:10" x14ac:dyDescent="0.2">
      <c r="A77" s="43" t="s">
        <v>119</v>
      </c>
      <c r="B77" s="43" t="s">
        <v>120</v>
      </c>
      <c r="C77" s="38">
        <v>2368255.4300000002</v>
      </c>
      <c r="D77" s="38">
        <v>2228399.2799999998</v>
      </c>
      <c r="E77" s="38">
        <v>1997772.26</v>
      </c>
      <c r="F77" s="16">
        <f t="shared" si="3"/>
        <v>2136395.1283333334</v>
      </c>
      <c r="G77" s="46">
        <f t="shared" si="2"/>
        <v>2.1192412417443465E-4</v>
      </c>
      <c r="I77" s="16"/>
      <c r="J77" s="61"/>
    </row>
    <row r="78" spans="1:10" x14ac:dyDescent="0.2">
      <c r="A78" s="43" t="s">
        <v>121</v>
      </c>
      <c r="B78" s="43" t="s">
        <v>494</v>
      </c>
      <c r="C78" s="38">
        <v>1595696</v>
      </c>
      <c r="D78" s="38">
        <v>1663945.29</v>
      </c>
      <c r="E78" s="38">
        <v>1515579</v>
      </c>
      <c r="F78" s="16">
        <f t="shared" si="3"/>
        <v>1578387.2633333334</v>
      </c>
      <c r="G78" s="46">
        <f t="shared" si="2"/>
        <v>1.5657138230368075E-4</v>
      </c>
      <c r="I78" s="16"/>
      <c r="J78" s="61"/>
    </row>
    <row r="79" spans="1:10" x14ac:dyDescent="0.2">
      <c r="A79" s="43" t="s">
        <v>122</v>
      </c>
      <c r="B79" s="43" t="s">
        <v>123</v>
      </c>
      <c r="C79" s="38">
        <v>6317353</v>
      </c>
      <c r="D79" s="38">
        <v>6916934</v>
      </c>
      <c r="E79" s="38">
        <v>7326812</v>
      </c>
      <c r="F79" s="16">
        <f t="shared" si="3"/>
        <v>7021942.833333333</v>
      </c>
      <c r="G79" s="46">
        <f t="shared" si="2"/>
        <v>6.9655611231338166E-4</v>
      </c>
      <c r="I79" s="16"/>
      <c r="J79" s="61"/>
    </row>
    <row r="80" spans="1:10" x14ac:dyDescent="0.2">
      <c r="A80" s="43" t="s">
        <v>477</v>
      </c>
      <c r="B80" s="43" t="s">
        <v>530</v>
      </c>
      <c r="C80" s="38">
        <v>409051.46</v>
      </c>
      <c r="D80" s="38">
        <v>311907.31</v>
      </c>
      <c r="E80" s="38">
        <v>323640.63</v>
      </c>
      <c r="F80" s="16">
        <f t="shared" si="3"/>
        <v>333964.66166666668</v>
      </c>
      <c r="G80" s="46">
        <f t="shared" si="2"/>
        <v>3.3128313901433382E-5</v>
      </c>
      <c r="I80" s="16"/>
      <c r="J80" s="61"/>
    </row>
    <row r="81" spans="1:12" x14ac:dyDescent="0.2">
      <c r="A81" s="43" t="s">
        <v>124</v>
      </c>
      <c r="B81" s="43" t="s">
        <v>488</v>
      </c>
      <c r="C81" s="38">
        <v>9963850</v>
      </c>
      <c r="D81" s="38">
        <v>9918894.0600000005</v>
      </c>
      <c r="E81" s="38">
        <v>10227207</v>
      </c>
      <c r="F81" s="16">
        <f t="shared" si="3"/>
        <v>10080543.186666667</v>
      </c>
      <c r="G81" s="46">
        <f t="shared" si="2"/>
        <v>9.9996028717005102E-4</v>
      </c>
      <c r="I81" s="16"/>
      <c r="J81" s="61"/>
    </row>
    <row r="82" spans="1:12" x14ac:dyDescent="0.2">
      <c r="A82" s="43" t="s">
        <v>125</v>
      </c>
      <c r="B82" s="43" t="s">
        <v>126</v>
      </c>
      <c r="C82" s="38">
        <v>2592412</v>
      </c>
      <c r="D82" s="38">
        <v>2770009.64</v>
      </c>
      <c r="E82" s="38">
        <v>2906610.07</v>
      </c>
      <c r="F82" s="16">
        <f t="shared" si="3"/>
        <v>2808710.2483333331</v>
      </c>
      <c r="G82" s="46">
        <f t="shared" si="2"/>
        <v>2.7861581012973013E-4</v>
      </c>
      <c r="I82" s="16"/>
      <c r="J82" s="61"/>
    </row>
    <row r="83" spans="1:12" x14ac:dyDescent="0.2">
      <c r="A83" s="43" t="s">
        <v>127</v>
      </c>
      <c r="B83" s="43" t="s">
        <v>531</v>
      </c>
      <c r="C83" s="38">
        <v>6584442</v>
      </c>
      <c r="D83" s="38">
        <v>6857752</v>
      </c>
      <c r="E83" s="38">
        <v>7144229</v>
      </c>
      <c r="F83" s="16">
        <f t="shared" si="3"/>
        <v>6955438.833333333</v>
      </c>
      <c r="G83" s="46">
        <f t="shared" si="2"/>
        <v>6.899591107722428E-4</v>
      </c>
      <c r="I83" s="16"/>
      <c r="J83" s="61"/>
    </row>
    <row r="84" spans="1:12" x14ac:dyDescent="0.2">
      <c r="A84" s="43" t="s">
        <v>128</v>
      </c>
      <c r="B84" s="43" t="s">
        <v>129</v>
      </c>
      <c r="C84" s="38">
        <v>553791.26</v>
      </c>
      <c r="D84" s="38">
        <v>631049</v>
      </c>
      <c r="E84" s="38">
        <v>617165</v>
      </c>
      <c r="F84" s="16">
        <f t="shared" si="3"/>
        <v>611230.71</v>
      </c>
      <c r="G84" s="46">
        <f t="shared" si="2"/>
        <v>6.0632291829986369E-5</v>
      </c>
      <c r="I84" s="16"/>
      <c r="J84" s="61"/>
    </row>
    <row r="85" spans="1:12" x14ac:dyDescent="0.2">
      <c r="A85" s="43" t="s">
        <v>570</v>
      </c>
      <c r="B85" s="43" t="s">
        <v>571</v>
      </c>
      <c r="C85" s="38">
        <v>687884.26</v>
      </c>
      <c r="D85" s="38">
        <v>743514</v>
      </c>
      <c r="E85" s="38">
        <f>785528+60000</f>
        <v>845528</v>
      </c>
      <c r="F85" s="16">
        <f>IF(C85&gt;0,(+C85+(D85*2)+(E85*3))/6,IF(D85&gt;0,((D85*2)+(E85*3))/5,E85))</f>
        <v>785249.37666666659</v>
      </c>
      <c r="G85" s="46">
        <f t="shared" si="2"/>
        <v>7.7894432636357915E-5</v>
      </c>
      <c r="I85" s="16"/>
      <c r="J85" s="61"/>
    </row>
    <row r="86" spans="1:12" x14ac:dyDescent="0.2">
      <c r="A86" s="43" t="s">
        <v>130</v>
      </c>
      <c r="B86" s="43" t="s">
        <v>131</v>
      </c>
      <c r="C86" s="38">
        <v>576931.51</v>
      </c>
      <c r="D86" s="38">
        <v>555169</v>
      </c>
      <c r="E86" s="38">
        <v>477061</v>
      </c>
      <c r="F86" s="16">
        <f t="shared" si="3"/>
        <v>519742.08499999996</v>
      </c>
      <c r="G86" s="46">
        <f t="shared" si="2"/>
        <v>5.1556888844877541E-5</v>
      </c>
      <c r="I86" s="16"/>
      <c r="J86" s="61"/>
    </row>
    <row r="87" spans="1:12" x14ac:dyDescent="0.2">
      <c r="A87" s="43" t="s">
        <v>132</v>
      </c>
      <c r="B87" s="43" t="s">
        <v>133</v>
      </c>
      <c r="C87" s="38">
        <v>308980</v>
      </c>
      <c r="D87" s="38">
        <v>334101</v>
      </c>
      <c r="E87" s="38">
        <v>392631</v>
      </c>
      <c r="F87" s="16">
        <f t="shared" si="3"/>
        <v>359179.16666666669</v>
      </c>
      <c r="G87" s="46">
        <f t="shared" si="2"/>
        <v>3.5629518766464872E-5</v>
      </c>
      <c r="I87" s="16"/>
      <c r="J87" s="61"/>
    </row>
    <row r="88" spans="1:12" x14ac:dyDescent="0.2">
      <c r="A88" s="43" t="s">
        <v>134</v>
      </c>
      <c r="B88" s="43" t="s">
        <v>135</v>
      </c>
      <c r="C88" s="38">
        <v>5653433.4299999997</v>
      </c>
      <c r="D88" s="38">
        <v>5243902</v>
      </c>
      <c r="E88" s="38">
        <v>5577598</v>
      </c>
      <c r="F88" s="16">
        <f t="shared" si="3"/>
        <v>5479005.2383333333</v>
      </c>
      <c r="G88" s="46">
        <f t="shared" si="2"/>
        <v>5.4350123302647978E-4</v>
      </c>
      <c r="I88" s="16"/>
      <c r="J88" s="38"/>
      <c r="L88" s="38"/>
    </row>
    <row r="89" spans="1:12" x14ac:dyDescent="0.2">
      <c r="A89" s="43" t="s">
        <v>136</v>
      </c>
      <c r="B89" s="43" t="s">
        <v>137</v>
      </c>
      <c r="C89" s="38">
        <v>1434802594.24</v>
      </c>
      <c r="D89" s="38">
        <v>1482504550.1300001</v>
      </c>
      <c r="E89" s="38">
        <v>1538121554.6700001</v>
      </c>
      <c r="F89" s="16">
        <f t="shared" si="3"/>
        <v>1502362726.4183333</v>
      </c>
      <c r="G89" s="46">
        <f t="shared" si="2"/>
        <v>0.14902997145331648</v>
      </c>
      <c r="I89" s="16"/>
      <c r="J89" s="38"/>
      <c r="L89" s="38"/>
    </row>
    <row r="90" spans="1:12" x14ac:dyDescent="0.2">
      <c r="A90" s="43" t="s">
        <v>138</v>
      </c>
      <c r="B90" s="43" t="s">
        <v>480</v>
      </c>
      <c r="C90" s="38">
        <v>608068811.86000228</v>
      </c>
      <c r="D90" s="38">
        <v>625610635</v>
      </c>
      <c r="E90" s="38">
        <v>651387374</v>
      </c>
      <c r="F90" s="16">
        <f t="shared" si="3"/>
        <v>635575367.31000042</v>
      </c>
      <c r="G90" s="46">
        <f t="shared" si="2"/>
        <v>6.3047210358083486E-2</v>
      </c>
      <c r="I90" s="16"/>
      <c r="J90" s="61"/>
      <c r="L90" s="61"/>
    </row>
    <row r="91" spans="1:12" x14ac:dyDescent="0.2">
      <c r="A91" s="43" t="s">
        <v>139</v>
      </c>
      <c r="B91" s="43" t="s">
        <v>140</v>
      </c>
      <c r="C91" s="38">
        <v>1040538</v>
      </c>
      <c r="D91" s="38">
        <v>1071935</v>
      </c>
      <c r="E91" s="38">
        <v>1010913</v>
      </c>
      <c r="F91" s="16">
        <f t="shared" si="3"/>
        <v>1036191.1666666666</v>
      </c>
      <c r="G91" s="46">
        <f t="shared" si="2"/>
        <v>1.0278712142750056E-4</v>
      </c>
      <c r="I91" s="16"/>
      <c r="J91" s="61"/>
      <c r="L91" s="61"/>
    </row>
    <row r="92" spans="1:12" x14ac:dyDescent="0.2">
      <c r="A92" s="43" t="s">
        <v>479</v>
      </c>
      <c r="B92" s="43" t="s">
        <v>484</v>
      </c>
      <c r="C92" s="38">
        <v>141998504.63</v>
      </c>
      <c r="D92" s="38">
        <v>154756209.21000001</v>
      </c>
      <c r="E92" s="38">
        <v>168091644.56999999</v>
      </c>
      <c r="F92" s="16">
        <f t="shared" si="3"/>
        <v>159297642.79333332</v>
      </c>
      <c r="G92" s="46">
        <f t="shared" si="2"/>
        <v>1.5801858459752967E-2</v>
      </c>
      <c r="I92" s="16"/>
      <c r="J92" s="61"/>
      <c r="L92" s="61"/>
    </row>
    <row r="93" spans="1:12" x14ac:dyDescent="0.2">
      <c r="A93" s="43" t="s">
        <v>501</v>
      </c>
      <c r="B93" s="43" t="s">
        <v>542</v>
      </c>
      <c r="C93" s="38">
        <v>3805899.52</v>
      </c>
      <c r="D93" s="38">
        <v>3563722.67</v>
      </c>
      <c r="E93" s="38">
        <v>3787519.64</v>
      </c>
      <c r="F93" s="16">
        <f t="shared" si="3"/>
        <v>3715983.9633333334</v>
      </c>
      <c r="G93" s="46">
        <f t="shared" si="2"/>
        <v>3.6861469885957803E-4</v>
      </c>
      <c r="I93" s="16"/>
      <c r="J93" s="61"/>
      <c r="L93" s="61"/>
    </row>
    <row r="94" spans="1:12" x14ac:dyDescent="0.2">
      <c r="A94" s="43" t="s">
        <v>141</v>
      </c>
      <c r="B94" s="43" t="s">
        <v>142</v>
      </c>
      <c r="C94" s="38">
        <v>35288849.890000068</v>
      </c>
      <c r="D94" s="38">
        <v>35628650.459999889</v>
      </c>
      <c r="E94" s="38">
        <v>35802145</v>
      </c>
      <c r="F94" s="16">
        <f t="shared" si="3"/>
        <v>35658764.30166664</v>
      </c>
      <c r="G94" s="46">
        <f t="shared" si="2"/>
        <v>3.537244722921975E-3</v>
      </c>
      <c r="I94" s="16"/>
      <c r="J94" s="61"/>
    </row>
    <row r="95" spans="1:12" x14ac:dyDescent="0.2">
      <c r="A95" s="43" t="s">
        <v>143</v>
      </c>
      <c r="B95" s="43" t="s">
        <v>144</v>
      </c>
      <c r="C95" s="38">
        <v>9615146</v>
      </c>
      <c r="D95" s="38">
        <v>10218524</v>
      </c>
      <c r="E95" s="38">
        <v>11001409</v>
      </c>
      <c r="F95" s="16">
        <f t="shared" si="3"/>
        <v>10509403.5</v>
      </c>
      <c r="G95" s="46">
        <f t="shared" si="2"/>
        <v>1.0425019710987365E-3</v>
      </c>
      <c r="I95" s="16"/>
      <c r="J95" s="61"/>
    </row>
    <row r="96" spans="1:12" x14ac:dyDescent="0.2">
      <c r="A96" s="43" t="s">
        <v>145</v>
      </c>
      <c r="B96" s="43" t="s">
        <v>146</v>
      </c>
      <c r="C96" s="38">
        <v>834159</v>
      </c>
      <c r="D96" s="38">
        <v>975647.42</v>
      </c>
      <c r="E96" s="38">
        <v>1000571</v>
      </c>
      <c r="F96" s="16">
        <f t="shared" si="3"/>
        <v>964527.80666666664</v>
      </c>
      <c r="G96" s="46">
        <f t="shared" si="2"/>
        <v>9.5678326522484467E-5</v>
      </c>
      <c r="I96" s="16"/>
      <c r="J96" s="61"/>
    </row>
    <row r="97" spans="1:10" x14ac:dyDescent="0.2">
      <c r="A97" s="43" t="s">
        <v>147</v>
      </c>
      <c r="B97" s="43" t="s">
        <v>148</v>
      </c>
      <c r="C97" s="38">
        <v>20331174</v>
      </c>
      <c r="D97" s="38">
        <v>21466688</v>
      </c>
      <c r="E97" s="38">
        <v>24334190</v>
      </c>
      <c r="F97" s="16">
        <f t="shared" si="3"/>
        <v>22711186.666666668</v>
      </c>
      <c r="G97" s="46">
        <f t="shared" si="2"/>
        <v>2.2528830362247817E-3</v>
      </c>
      <c r="I97" s="16"/>
      <c r="J97" s="61"/>
    </row>
    <row r="98" spans="1:10" x14ac:dyDescent="0.2">
      <c r="A98" s="43" t="s">
        <v>149</v>
      </c>
      <c r="B98" s="43" t="s">
        <v>474</v>
      </c>
      <c r="C98" s="38">
        <v>161999120</v>
      </c>
      <c r="D98" s="38">
        <v>165967987</v>
      </c>
      <c r="E98" s="38">
        <v>166571191</v>
      </c>
      <c r="F98" s="16">
        <f t="shared" si="3"/>
        <v>165608111.16666666</v>
      </c>
      <c r="G98" s="46">
        <f t="shared" si="2"/>
        <v>1.642783839455671E-2</v>
      </c>
      <c r="I98" s="16"/>
      <c r="J98" s="61"/>
    </row>
    <row r="99" spans="1:10" x14ac:dyDescent="0.2">
      <c r="A99" s="43" t="s">
        <v>150</v>
      </c>
      <c r="B99" s="43" t="s">
        <v>532</v>
      </c>
      <c r="C99" s="38">
        <v>4008001.21</v>
      </c>
      <c r="D99" s="38">
        <v>4026552.3</v>
      </c>
      <c r="E99" s="38">
        <v>4406157</v>
      </c>
      <c r="F99" s="16">
        <f t="shared" si="3"/>
        <v>4213262.8016666668</v>
      </c>
      <c r="G99" s="46">
        <f t="shared" si="2"/>
        <v>4.1794329958826733E-4</v>
      </c>
      <c r="I99" s="16"/>
      <c r="J99" s="61"/>
    </row>
    <row r="100" spans="1:10" x14ac:dyDescent="0.2">
      <c r="A100" s="43" t="s">
        <v>504</v>
      </c>
      <c r="B100" s="43" t="s">
        <v>505</v>
      </c>
      <c r="C100" s="38">
        <v>38306080</v>
      </c>
      <c r="D100" s="38">
        <v>39271209.200000003</v>
      </c>
      <c r="E100" s="38">
        <v>40231167</v>
      </c>
      <c r="F100" s="16">
        <f t="shared" si="3"/>
        <v>39590333.233333334</v>
      </c>
      <c r="G100" s="46">
        <f t="shared" si="2"/>
        <v>3.9272448176726508E-3</v>
      </c>
      <c r="I100" s="16"/>
      <c r="J100" s="61"/>
    </row>
    <row r="101" spans="1:10" x14ac:dyDescent="0.2">
      <c r="A101" s="45" t="s">
        <v>547</v>
      </c>
      <c r="B101" s="43" t="s">
        <v>548</v>
      </c>
      <c r="C101" s="38">
        <v>109917177</v>
      </c>
      <c r="D101" s="38">
        <v>108034049</v>
      </c>
      <c r="E101" s="38">
        <v>108582689</v>
      </c>
      <c r="F101" s="16">
        <f t="shared" si="3"/>
        <v>108622223.66666667</v>
      </c>
      <c r="G101" s="46">
        <f t="shared" si="2"/>
        <v>1.0775005667793403E-2</v>
      </c>
      <c r="I101" s="16"/>
      <c r="J101" s="61"/>
    </row>
    <row r="102" spans="1:10" x14ac:dyDescent="0.2">
      <c r="A102" s="43" t="s">
        <v>151</v>
      </c>
      <c r="B102" s="43" t="s">
        <v>152</v>
      </c>
      <c r="C102" s="38">
        <v>1481504655</v>
      </c>
      <c r="D102" s="38">
        <v>1483340689</v>
      </c>
      <c r="E102" s="38">
        <v>1471277364</v>
      </c>
      <c r="F102" s="16">
        <f t="shared" si="3"/>
        <v>1477003020.8333333</v>
      </c>
      <c r="G102" s="46">
        <f t="shared" si="2"/>
        <v>0.14651436311656871</v>
      </c>
      <c r="I102" s="16"/>
      <c r="J102" s="61"/>
    </row>
    <row r="103" spans="1:10" x14ac:dyDescent="0.2">
      <c r="A103" s="43" t="s">
        <v>509</v>
      </c>
      <c r="B103" s="43" t="s">
        <v>508</v>
      </c>
      <c r="C103" s="38">
        <v>49826568</v>
      </c>
      <c r="D103" s="38">
        <v>49657742</v>
      </c>
      <c r="E103" s="38">
        <v>52567706</v>
      </c>
      <c r="F103" s="16">
        <f t="shared" si="3"/>
        <v>51140861.666666664</v>
      </c>
      <c r="G103" s="46">
        <f t="shared" si="2"/>
        <v>5.0730233253664502E-3</v>
      </c>
      <c r="I103" s="16"/>
      <c r="J103" s="61"/>
    </row>
    <row r="104" spans="1:10" x14ac:dyDescent="0.2">
      <c r="A104" s="43" t="s">
        <v>153</v>
      </c>
      <c r="B104" s="43" t="s">
        <v>154</v>
      </c>
      <c r="C104" s="38">
        <v>67491319</v>
      </c>
      <c r="D104" s="38">
        <v>75744467</v>
      </c>
      <c r="E104" s="38">
        <v>85809776</v>
      </c>
      <c r="F104" s="16">
        <f t="shared" si="3"/>
        <v>79401596.833333328</v>
      </c>
      <c r="G104" s="46">
        <f t="shared" si="2"/>
        <v>7.8764052790567217E-3</v>
      </c>
      <c r="I104" s="16"/>
      <c r="J104" s="61"/>
    </row>
    <row r="105" spans="1:10" x14ac:dyDescent="0.2">
      <c r="A105" s="43" t="s">
        <v>155</v>
      </c>
      <c r="B105" s="43" t="s">
        <v>156</v>
      </c>
      <c r="C105" s="38">
        <v>72735653.870000005</v>
      </c>
      <c r="D105" s="38">
        <v>79122583.329999998</v>
      </c>
      <c r="E105" s="38">
        <v>81436006.590000004</v>
      </c>
      <c r="F105" s="16">
        <f t="shared" si="3"/>
        <v>79214806.716666669</v>
      </c>
      <c r="G105" s="46">
        <f t="shared" si="2"/>
        <v>7.8578762479079266E-3</v>
      </c>
      <c r="I105" s="16"/>
      <c r="J105" s="61"/>
    </row>
    <row r="106" spans="1:10" x14ac:dyDescent="0.2">
      <c r="A106" s="43" t="s">
        <v>157</v>
      </c>
      <c r="B106" s="43" t="s">
        <v>158</v>
      </c>
      <c r="C106" s="38">
        <v>79091246</v>
      </c>
      <c r="D106" s="38">
        <v>79940741</v>
      </c>
      <c r="E106" s="38">
        <v>87513907</v>
      </c>
      <c r="F106" s="16">
        <f t="shared" si="3"/>
        <v>83585741.5</v>
      </c>
      <c r="G106" s="46">
        <f t="shared" si="2"/>
        <v>8.2914601451451984E-3</v>
      </c>
      <c r="I106" s="16"/>
      <c r="J106" s="61"/>
    </row>
    <row r="107" spans="1:10" x14ac:dyDescent="0.2">
      <c r="A107" s="43" t="s">
        <v>159</v>
      </c>
      <c r="B107" s="43" t="s">
        <v>160</v>
      </c>
      <c r="C107" s="38">
        <v>493219154.06</v>
      </c>
      <c r="D107" s="38">
        <v>521535431</v>
      </c>
      <c r="E107" s="38">
        <v>533965610.5</v>
      </c>
      <c r="F107" s="16">
        <f t="shared" si="3"/>
        <v>523031141.25999999</v>
      </c>
      <c r="G107" s="46">
        <f t="shared" si="2"/>
        <v>5.1883153569046207E-2</v>
      </c>
      <c r="I107" s="16"/>
      <c r="J107" s="61"/>
    </row>
    <row r="108" spans="1:10" x14ac:dyDescent="0.2">
      <c r="A108" s="43" t="s">
        <v>161</v>
      </c>
      <c r="B108" s="43" t="s">
        <v>162</v>
      </c>
      <c r="C108" s="38">
        <v>113364749.25</v>
      </c>
      <c r="D108" s="38">
        <v>117803691.06999999</v>
      </c>
      <c r="E108" s="38">
        <v>122682078.26000001</v>
      </c>
      <c r="F108" s="16">
        <f t="shared" si="3"/>
        <v>119503061.02833335</v>
      </c>
      <c r="G108" s="46">
        <f t="shared" si="2"/>
        <v>1.1854352787422247E-2</v>
      </c>
      <c r="I108" s="16"/>
      <c r="J108" s="61"/>
    </row>
    <row r="109" spans="1:10" x14ac:dyDescent="0.2">
      <c r="A109" s="43" t="s">
        <v>163</v>
      </c>
      <c r="B109" s="43" t="s">
        <v>164</v>
      </c>
      <c r="C109" s="38">
        <v>401379603.23000002</v>
      </c>
      <c r="D109" s="38">
        <v>416650431.23000002</v>
      </c>
      <c r="E109" s="38">
        <v>424148092</v>
      </c>
      <c r="F109" s="16">
        <f t="shared" si="3"/>
        <v>417854123.61500001</v>
      </c>
      <c r="G109" s="46">
        <f t="shared" si="2"/>
        <v>4.1449902223315779E-2</v>
      </c>
      <c r="I109" s="16"/>
      <c r="J109" s="61"/>
    </row>
    <row r="110" spans="1:10" x14ac:dyDescent="0.2">
      <c r="A110" s="43" t="s">
        <v>165</v>
      </c>
      <c r="B110" s="43" t="s">
        <v>166</v>
      </c>
      <c r="C110" s="38">
        <v>95482713</v>
      </c>
      <c r="D110" s="38">
        <v>95693391</v>
      </c>
      <c r="E110" s="38">
        <v>98642392</v>
      </c>
      <c r="F110" s="16">
        <f t="shared" si="3"/>
        <v>97132778.5</v>
      </c>
      <c r="G110" s="46">
        <f t="shared" si="2"/>
        <v>9.6352864408096022E-3</v>
      </c>
      <c r="I110" s="16"/>
      <c r="J110" s="61"/>
    </row>
    <row r="111" spans="1:10" x14ac:dyDescent="0.2">
      <c r="A111" s="43" t="s">
        <v>167</v>
      </c>
      <c r="B111" s="43" t="s">
        <v>168</v>
      </c>
      <c r="C111" s="38">
        <v>42467837.079999998</v>
      </c>
      <c r="D111" s="38">
        <v>43462366.240000002</v>
      </c>
      <c r="E111" s="38">
        <v>44885656.149999999</v>
      </c>
      <c r="F111" s="16">
        <f t="shared" si="3"/>
        <v>44008256.335000001</v>
      </c>
      <c r="G111" s="46">
        <f t="shared" si="2"/>
        <v>4.3654898181286848E-3</v>
      </c>
      <c r="I111" s="16"/>
      <c r="J111" s="61"/>
    </row>
    <row r="112" spans="1:10" x14ac:dyDescent="0.2">
      <c r="A112" s="43" t="s">
        <v>169</v>
      </c>
      <c r="B112" s="43" t="s">
        <v>170</v>
      </c>
      <c r="C112" s="38">
        <v>50057639.890000001</v>
      </c>
      <c r="D112" s="38">
        <v>51388910</v>
      </c>
      <c r="E112" s="38">
        <v>53824596.390000001</v>
      </c>
      <c r="F112" s="16">
        <f t="shared" si="3"/>
        <v>52384874.843333334</v>
      </c>
      <c r="G112" s="46">
        <f t="shared" si="2"/>
        <v>5.1964257800107888E-3</v>
      </c>
      <c r="I112" s="16"/>
      <c r="J112" s="61"/>
    </row>
    <row r="113" spans="1:11" x14ac:dyDescent="0.2">
      <c r="A113" s="43" t="s">
        <v>171</v>
      </c>
      <c r="B113" s="43" t="s">
        <v>533</v>
      </c>
      <c r="C113" s="38">
        <v>336782815</v>
      </c>
      <c r="D113" s="38">
        <v>349038633</v>
      </c>
      <c r="E113" s="38">
        <v>364731520</v>
      </c>
      <c r="F113" s="16">
        <f t="shared" si="3"/>
        <v>354842440.16666669</v>
      </c>
      <c r="G113" s="46">
        <f t="shared" si="2"/>
        <v>3.5199328230497144E-2</v>
      </c>
      <c r="I113" s="16"/>
      <c r="J113" s="61"/>
    </row>
    <row r="114" spans="1:11" x14ac:dyDescent="0.2">
      <c r="A114" s="43" t="s">
        <v>172</v>
      </c>
      <c r="B114" s="43" t="s">
        <v>173</v>
      </c>
      <c r="C114" s="38">
        <v>300327313.36000001</v>
      </c>
      <c r="D114" s="38">
        <v>320198514.81</v>
      </c>
      <c r="E114" s="38">
        <v>327453121.05000001</v>
      </c>
      <c r="F114" s="16">
        <f t="shared" si="3"/>
        <v>320513951.02166671</v>
      </c>
      <c r="G114" s="46">
        <f t="shared" si="2"/>
        <v>3.1794042897366294E-2</v>
      </c>
      <c r="I114" s="16"/>
      <c r="J114" s="61"/>
    </row>
    <row r="115" spans="1:11" x14ac:dyDescent="0.2">
      <c r="A115" s="43" t="s">
        <v>174</v>
      </c>
      <c r="B115" s="43" t="s">
        <v>175</v>
      </c>
      <c r="C115" s="38">
        <v>153347335.49000001</v>
      </c>
      <c r="D115" s="38">
        <v>161175831</v>
      </c>
      <c r="E115" s="38">
        <v>171508346.27000001</v>
      </c>
      <c r="F115" s="16">
        <f t="shared" si="3"/>
        <v>165037339.38333336</v>
      </c>
      <c r="G115" s="46">
        <f t="shared" si="2"/>
        <v>1.6371219509462756E-2</v>
      </c>
      <c r="I115" s="16"/>
      <c r="J115" s="61"/>
    </row>
    <row r="116" spans="1:11" x14ac:dyDescent="0.2">
      <c r="A116" s="43" t="s">
        <v>176</v>
      </c>
      <c r="B116" s="45" t="s">
        <v>552</v>
      </c>
      <c r="C116" s="38">
        <v>286572954.5</v>
      </c>
      <c r="D116" s="38">
        <v>294851313.32999998</v>
      </c>
      <c r="E116" s="38">
        <v>303119118</v>
      </c>
      <c r="F116" s="16">
        <f t="shared" si="3"/>
        <v>297605489.19333333</v>
      </c>
      <c r="G116" s="46">
        <f t="shared" si="2"/>
        <v>2.9521590744313292E-2</v>
      </c>
      <c r="I116" s="16"/>
      <c r="J116" s="61"/>
    </row>
    <row r="117" spans="1:11" x14ac:dyDescent="0.2">
      <c r="A117" s="43" t="s">
        <v>177</v>
      </c>
      <c r="B117" s="43" t="s">
        <v>178</v>
      </c>
      <c r="C117" s="38">
        <v>97895929</v>
      </c>
      <c r="D117" s="38">
        <v>101387671</v>
      </c>
      <c r="E117" s="38">
        <v>101275186</v>
      </c>
      <c r="F117" s="16">
        <f t="shared" si="3"/>
        <v>100749471.5</v>
      </c>
      <c r="G117" s="46">
        <f t="shared" si="2"/>
        <v>9.994051767629436E-3</v>
      </c>
      <c r="I117" s="16"/>
      <c r="J117" s="61"/>
    </row>
    <row r="118" spans="1:11" x14ac:dyDescent="0.2">
      <c r="A118" s="63" t="s">
        <v>179</v>
      </c>
      <c r="B118" s="63" t="s">
        <v>180</v>
      </c>
      <c r="C118" s="64">
        <v>22852481</v>
      </c>
      <c r="D118" s="64">
        <v>22370093</v>
      </c>
      <c r="E118" s="38">
        <v>23198234</v>
      </c>
      <c r="F118" s="16">
        <f t="shared" si="3"/>
        <v>22864561.5</v>
      </c>
      <c r="G118" s="46">
        <f t="shared" si="2"/>
        <v>2.2680973693757485E-3</v>
      </c>
      <c r="I118" s="16"/>
      <c r="J118" s="61"/>
    </row>
    <row r="119" spans="1:11" x14ac:dyDescent="0.2">
      <c r="A119" s="43" t="s">
        <v>181</v>
      </c>
      <c r="B119" s="43" t="s">
        <v>534</v>
      </c>
      <c r="C119" s="38">
        <v>6006322.1900000004</v>
      </c>
      <c r="D119" s="38">
        <v>6816754.3600000003</v>
      </c>
      <c r="E119" s="38">
        <v>6696933.54</v>
      </c>
      <c r="F119" s="16">
        <f t="shared" si="3"/>
        <v>6621771.9216666669</v>
      </c>
      <c r="G119" s="46">
        <f t="shared" si="2"/>
        <v>6.5686033279660147E-4</v>
      </c>
      <c r="I119" s="16"/>
      <c r="J119" s="61"/>
    </row>
    <row r="120" spans="1:11" x14ac:dyDescent="0.2">
      <c r="A120" s="43" t="s">
        <v>182</v>
      </c>
      <c r="B120" s="43" t="s">
        <v>183</v>
      </c>
      <c r="C120" s="38">
        <v>64282952.640000001</v>
      </c>
      <c r="D120" s="38">
        <v>62697802</v>
      </c>
      <c r="E120" s="38">
        <v>65344181</v>
      </c>
      <c r="F120" s="16">
        <f t="shared" si="3"/>
        <v>64285183.273333333</v>
      </c>
      <c r="G120" s="46">
        <f t="shared" si="2"/>
        <v>6.3769014364034576E-3</v>
      </c>
      <c r="I120" s="16"/>
      <c r="J120" s="61"/>
    </row>
    <row r="121" spans="1:11" x14ac:dyDescent="0.2">
      <c r="A121" s="43" t="s">
        <v>184</v>
      </c>
      <c r="B121" s="43" t="s">
        <v>185</v>
      </c>
      <c r="C121" s="38">
        <v>105471829</v>
      </c>
      <c r="D121" s="38">
        <v>104634042</v>
      </c>
      <c r="E121" s="38">
        <v>110358029.77</v>
      </c>
      <c r="F121" s="16">
        <f t="shared" si="3"/>
        <v>107635667.05166666</v>
      </c>
      <c r="G121" s="46">
        <f t="shared" si="2"/>
        <v>1.0677142148161865E-2</v>
      </c>
      <c r="I121" s="16"/>
      <c r="J121" s="61"/>
    </row>
    <row r="122" spans="1:11" x14ac:dyDescent="0.2">
      <c r="A122" s="43" t="s">
        <v>186</v>
      </c>
      <c r="B122" s="43" t="s">
        <v>535</v>
      </c>
      <c r="C122" s="38">
        <v>27010226</v>
      </c>
      <c r="D122" s="38">
        <v>27367679</v>
      </c>
      <c r="E122" s="38">
        <v>29195758</v>
      </c>
      <c r="F122" s="16">
        <f t="shared" si="3"/>
        <v>28222143</v>
      </c>
      <c r="G122" s="46">
        <f t="shared" si="2"/>
        <v>2.7995537240653487E-3</v>
      </c>
      <c r="I122" s="16"/>
      <c r="J122" s="61"/>
    </row>
    <row r="123" spans="1:11" x14ac:dyDescent="0.2">
      <c r="A123" s="43" t="s">
        <v>475</v>
      </c>
      <c r="B123" s="43" t="s">
        <v>476</v>
      </c>
      <c r="C123" s="38">
        <v>34847981</v>
      </c>
      <c r="D123" s="38">
        <v>33118661</v>
      </c>
      <c r="E123" s="38">
        <v>34245947</v>
      </c>
      <c r="F123" s="16">
        <f t="shared" si="3"/>
        <v>33970524</v>
      </c>
      <c r="G123" s="46">
        <f t="shared" si="2"/>
        <v>3.3697762417492995E-3</v>
      </c>
      <c r="I123" s="16"/>
      <c r="J123" s="61"/>
    </row>
    <row r="124" spans="1:11" x14ac:dyDescent="0.2">
      <c r="A124" s="43" t="s">
        <v>187</v>
      </c>
      <c r="B124" s="43" t="s">
        <v>495</v>
      </c>
      <c r="C124" s="38">
        <v>20113418.43</v>
      </c>
      <c r="D124" s="38">
        <v>19482905</v>
      </c>
      <c r="E124" s="38">
        <v>20281850.670000002</v>
      </c>
      <c r="F124" s="16">
        <f t="shared" si="3"/>
        <v>19987463.406666666</v>
      </c>
      <c r="G124" s="46">
        <f t="shared" si="2"/>
        <v>1.9826976858119366E-3</v>
      </c>
      <c r="I124" s="16"/>
      <c r="J124" s="61"/>
    </row>
    <row r="125" spans="1:11" x14ac:dyDescent="0.2">
      <c r="A125" s="43" t="s">
        <v>188</v>
      </c>
      <c r="B125" s="43" t="s">
        <v>189</v>
      </c>
      <c r="C125" s="38">
        <v>22572304.359999999</v>
      </c>
      <c r="D125" s="38">
        <v>23483799.879999999</v>
      </c>
      <c r="E125" s="38">
        <v>24553746</v>
      </c>
      <c r="F125" s="16">
        <f t="shared" si="3"/>
        <v>23866857.02</v>
      </c>
      <c r="G125" s="46">
        <f t="shared" si="2"/>
        <v>2.367522142173123E-3</v>
      </c>
      <c r="I125" s="16"/>
      <c r="J125" s="61"/>
    </row>
    <row r="126" spans="1:11" x14ac:dyDescent="0.2">
      <c r="A126" s="43" t="s">
        <v>545</v>
      </c>
      <c r="B126" s="43" t="s">
        <v>546</v>
      </c>
      <c r="C126" s="38">
        <v>23107231</v>
      </c>
      <c r="D126" s="38">
        <v>26471262.559999999</v>
      </c>
      <c r="E126" s="38">
        <v>28631390.789999999</v>
      </c>
      <c r="F126" s="16">
        <f t="shared" si="3"/>
        <v>26990654.748333335</v>
      </c>
      <c r="G126" s="46">
        <f t="shared" si="2"/>
        <v>2.6773937052072434E-3</v>
      </c>
      <c r="I126" s="16"/>
      <c r="J126" s="61"/>
    </row>
    <row r="127" spans="1:11" s="43" customFormat="1" x14ac:dyDescent="0.2">
      <c r="A127" s="45" t="s">
        <v>562</v>
      </c>
      <c r="B127" s="45" t="s">
        <v>557</v>
      </c>
      <c r="C127" s="38">
        <v>132931718</v>
      </c>
      <c r="D127" s="38">
        <v>138928148</v>
      </c>
      <c r="E127" s="38">
        <v>144291981</v>
      </c>
      <c r="F127" s="16">
        <f t="shared" si="3"/>
        <v>140610659.5</v>
      </c>
      <c r="G127" s="46">
        <f t="shared" si="2"/>
        <v>1.394816458291313E-2</v>
      </c>
      <c r="I127" s="16"/>
      <c r="J127" s="61"/>
      <c r="K127" s="62"/>
    </row>
    <row r="128" spans="1:11" x14ac:dyDescent="0.2">
      <c r="A128" s="43" t="s">
        <v>190</v>
      </c>
      <c r="B128" s="43" t="s">
        <v>191</v>
      </c>
      <c r="C128" s="38">
        <v>16597618</v>
      </c>
      <c r="D128" s="38">
        <v>17237621</v>
      </c>
      <c r="E128" s="38">
        <v>18157357</v>
      </c>
      <c r="F128" s="16">
        <f t="shared" si="3"/>
        <v>17590821.833333332</v>
      </c>
      <c r="G128" s="46">
        <f t="shared" si="2"/>
        <v>1.7449578783892625E-3</v>
      </c>
      <c r="I128" s="16"/>
      <c r="J128" s="61"/>
    </row>
    <row r="129" spans="1:10" x14ac:dyDescent="0.2">
      <c r="A129" s="43" t="s">
        <v>192</v>
      </c>
      <c r="B129" s="43" t="s">
        <v>536</v>
      </c>
      <c r="C129" s="38">
        <v>8460778</v>
      </c>
      <c r="D129" s="38">
        <v>8606482</v>
      </c>
      <c r="E129" s="38">
        <v>9166397.4600000009</v>
      </c>
      <c r="F129" s="16">
        <f t="shared" si="3"/>
        <v>8862155.7300000004</v>
      </c>
      <c r="G129" s="46">
        <f t="shared" si="2"/>
        <v>8.7909982871139762E-4</v>
      </c>
      <c r="I129" s="16"/>
      <c r="J129" s="61"/>
    </row>
    <row r="130" spans="1:10" x14ac:dyDescent="0.2">
      <c r="A130" s="43" t="s">
        <v>193</v>
      </c>
      <c r="B130" s="43" t="s">
        <v>194</v>
      </c>
      <c r="C130" s="38">
        <v>80469665</v>
      </c>
      <c r="D130" s="38">
        <v>80990531</v>
      </c>
      <c r="E130" s="38">
        <v>81719943</v>
      </c>
      <c r="F130" s="16">
        <f t="shared" si="3"/>
        <v>81268426</v>
      </c>
      <c r="G130" s="46">
        <f t="shared" si="2"/>
        <v>8.0615892512921217E-3</v>
      </c>
      <c r="I130" s="16"/>
      <c r="J130" s="61"/>
    </row>
    <row r="131" spans="1:10" x14ac:dyDescent="0.2">
      <c r="A131" s="43" t="s">
        <v>195</v>
      </c>
      <c r="B131" s="43" t="s">
        <v>537</v>
      </c>
      <c r="C131" s="38">
        <v>8343310.29</v>
      </c>
      <c r="D131" s="38">
        <v>8486513.8200000003</v>
      </c>
      <c r="E131" s="38">
        <v>8866374</v>
      </c>
      <c r="F131" s="16">
        <f t="shared" si="3"/>
        <v>8652576.6549999993</v>
      </c>
      <c r="G131" s="46">
        <f t="shared" si="2"/>
        <v>8.5831019980538495E-4</v>
      </c>
      <c r="I131" s="16"/>
      <c r="J131" s="61"/>
    </row>
    <row r="132" spans="1:10" x14ac:dyDescent="0.2">
      <c r="A132" s="43" t="s">
        <v>196</v>
      </c>
      <c r="B132" s="43" t="s">
        <v>538</v>
      </c>
      <c r="C132" s="38">
        <v>9114566.0700000003</v>
      </c>
      <c r="D132" s="38">
        <v>9406594.4800000004</v>
      </c>
      <c r="E132" s="38">
        <v>9782128.9600000009</v>
      </c>
      <c r="F132" s="16">
        <f t="shared" si="3"/>
        <v>9545690.3183333334</v>
      </c>
      <c r="G132" s="46">
        <f t="shared" si="2"/>
        <v>9.4690445298447484E-4</v>
      </c>
      <c r="I132" s="16"/>
      <c r="J132" s="61"/>
    </row>
    <row r="133" spans="1:10" x14ac:dyDescent="0.2">
      <c r="A133" s="43" t="s">
        <v>197</v>
      </c>
      <c r="B133" s="43" t="s">
        <v>496</v>
      </c>
      <c r="C133" s="38">
        <v>11382938.550000001</v>
      </c>
      <c r="D133" s="38">
        <v>11697475</v>
      </c>
      <c r="E133" s="38">
        <v>11759892.130000001</v>
      </c>
      <c r="F133" s="16">
        <f t="shared" si="3"/>
        <v>11676260.823333332</v>
      </c>
      <c r="G133" s="46">
        <f t="shared" ref="G133:G196" si="4">+F133/$F$263</f>
        <v>1.1582507916256099E-3</v>
      </c>
      <c r="I133" s="16"/>
      <c r="J133" s="61"/>
    </row>
    <row r="134" spans="1:10" x14ac:dyDescent="0.2">
      <c r="A134" s="43" t="s">
        <v>198</v>
      </c>
      <c r="B134" s="43" t="s">
        <v>539</v>
      </c>
      <c r="C134" s="38">
        <v>159690092</v>
      </c>
      <c r="D134" s="38">
        <v>165279829</v>
      </c>
      <c r="E134" s="38">
        <v>161988117</v>
      </c>
      <c r="F134" s="16">
        <f t="shared" ref="F134:F197" si="5">IF(C134&gt;0,(+C134+(D134*2)+(E134*3))/6,IF(D134&gt;0,((D134*2)+(E134*3))/5,E134))</f>
        <v>162702350.16666666</v>
      </c>
      <c r="G134" s="46">
        <f t="shared" si="4"/>
        <v>1.6139595434807204E-2</v>
      </c>
      <c r="I134" s="16"/>
      <c r="J134" s="61"/>
    </row>
    <row r="135" spans="1:10" x14ac:dyDescent="0.2">
      <c r="A135" s="43" t="s">
        <v>199</v>
      </c>
      <c r="B135" s="43" t="s">
        <v>200</v>
      </c>
      <c r="C135" s="38">
        <v>11578707.039999999</v>
      </c>
      <c r="D135" s="38">
        <v>12220232.949999999</v>
      </c>
      <c r="E135" s="38">
        <v>15088291.35</v>
      </c>
      <c r="F135" s="16">
        <f t="shared" si="5"/>
        <v>13547341.164999999</v>
      </c>
      <c r="G135" s="46">
        <f t="shared" si="4"/>
        <v>1.3438564679393605E-3</v>
      </c>
      <c r="I135" s="16"/>
      <c r="J135" s="61"/>
    </row>
    <row r="136" spans="1:10" x14ac:dyDescent="0.2">
      <c r="A136" s="43" t="s">
        <v>201</v>
      </c>
      <c r="B136" s="43" t="s">
        <v>202</v>
      </c>
      <c r="C136" s="38">
        <v>11489240.640000001</v>
      </c>
      <c r="D136" s="38">
        <v>11981572.17</v>
      </c>
      <c r="E136" s="38">
        <v>12474016.67</v>
      </c>
      <c r="F136" s="16">
        <f t="shared" si="5"/>
        <v>12145739.165000001</v>
      </c>
      <c r="G136" s="46">
        <f t="shared" si="4"/>
        <v>1.2048216647085274E-3</v>
      </c>
      <c r="I136" s="16"/>
      <c r="J136" s="61"/>
    </row>
    <row r="137" spans="1:10" x14ac:dyDescent="0.2">
      <c r="A137" s="43" t="s">
        <v>203</v>
      </c>
      <c r="B137" s="43" t="s">
        <v>204</v>
      </c>
      <c r="C137" s="38">
        <v>886776</v>
      </c>
      <c r="D137" s="38">
        <v>865439</v>
      </c>
      <c r="E137" s="38">
        <v>838454</v>
      </c>
      <c r="F137" s="16">
        <f t="shared" si="5"/>
        <v>855502.66666666663</v>
      </c>
      <c r="G137" s="46">
        <f t="shared" si="4"/>
        <v>8.4863352737405627E-5</v>
      </c>
      <c r="I137" s="16"/>
      <c r="J137" s="61"/>
    </row>
    <row r="138" spans="1:10" x14ac:dyDescent="0.2">
      <c r="A138" s="43" t="s">
        <v>205</v>
      </c>
      <c r="B138" s="43" t="s">
        <v>456</v>
      </c>
      <c r="C138" s="38">
        <v>780340</v>
      </c>
      <c r="D138" s="38">
        <v>741484</v>
      </c>
      <c r="E138" s="38">
        <v>658606</v>
      </c>
      <c r="F138" s="16">
        <f t="shared" si="5"/>
        <v>706521</v>
      </c>
      <c r="G138" s="46">
        <f t="shared" si="4"/>
        <v>7.0084808821228568E-5</v>
      </c>
      <c r="I138" s="16"/>
      <c r="J138" s="61"/>
    </row>
    <row r="139" spans="1:10" outlineLevel="1" x14ac:dyDescent="0.2">
      <c r="A139" s="43" t="s">
        <v>206</v>
      </c>
      <c r="B139" s="43" t="s">
        <v>207</v>
      </c>
      <c r="C139" s="38">
        <v>845963.50296324515</v>
      </c>
      <c r="D139" s="38">
        <v>860382.19316718401</v>
      </c>
      <c r="E139" s="38">
        <v>891682.6163330772</v>
      </c>
      <c r="F139" s="16">
        <f t="shared" si="5"/>
        <v>873629.28971614072</v>
      </c>
      <c r="G139" s="46">
        <f t="shared" si="4"/>
        <v>8.6661460523298575E-5</v>
      </c>
      <c r="I139" s="16"/>
      <c r="J139" s="61"/>
    </row>
    <row r="140" spans="1:10" outlineLevel="1" x14ac:dyDescent="0.2">
      <c r="A140" s="43" t="s">
        <v>208</v>
      </c>
      <c r="B140" s="43" t="s">
        <v>209</v>
      </c>
      <c r="C140" s="38">
        <v>183657.57719028727</v>
      </c>
      <c r="D140" s="38">
        <v>182447.64796005888</v>
      </c>
      <c r="E140" s="38">
        <v>227897.18490325048</v>
      </c>
      <c r="F140" s="16">
        <f t="shared" si="5"/>
        <v>205374.07130335938</v>
      </c>
      <c r="G140" s="46">
        <f t="shared" si="4"/>
        <v>2.0372504885393792E-5</v>
      </c>
      <c r="I140" s="16"/>
      <c r="J140" s="61"/>
    </row>
    <row r="141" spans="1:10" outlineLevel="1" x14ac:dyDescent="0.2">
      <c r="A141" s="43" t="s">
        <v>210</v>
      </c>
      <c r="B141" s="43" t="s">
        <v>211</v>
      </c>
      <c r="C141" s="38">
        <v>1265814.4226410938</v>
      </c>
      <c r="D141" s="38">
        <v>1150327.978696584</v>
      </c>
      <c r="E141" s="38">
        <v>1074954.3405327466</v>
      </c>
      <c r="F141" s="16">
        <f t="shared" si="5"/>
        <v>1131888.9002720837</v>
      </c>
      <c r="G141" s="46">
        <f t="shared" si="4"/>
        <v>1.1228005562812661E-4</v>
      </c>
      <c r="I141" s="16"/>
      <c r="J141" s="61"/>
    </row>
    <row r="142" spans="1:10" outlineLevel="1" x14ac:dyDescent="0.2">
      <c r="A142" s="43" t="s">
        <v>499</v>
      </c>
      <c r="B142" s="43" t="s">
        <v>497</v>
      </c>
      <c r="C142" s="38">
        <v>972077.23088597588</v>
      </c>
      <c r="D142" s="38">
        <v>979328.96421141841</v>
      </c>
      <c r="E142" s="38">
        <v>936931.19385794923</v>
      </c>
      <c r="F142" s="16">
        <f t="shared" si="5"/>
        <v>956921.45681377675</v>
      </c>
      <c r="G142" s="46">
        <f t="shared" si="4"/>
        <v>9.4923798949677466E-5</v>
      </c>
      <c r="I142" s="16"/>
      <c r="J142" s="61"/>
    </row>
    <row r="143" spans="1:10" outlineLevel="1" x14ac:dyDescent="0.2">
      <c r="A143" s="43" t="s">
        <v>212</v>
      </c>
      <c r="B143" s="43" t="s">
        <v>213</v>
      </c>
      <c r="C143" s="38">
        <v>1278182.3411701783</v>
      </c>
      <c r="D143" s="38">
        <v>1157854.908605603</v>
      </c>
      <c r="E143" s="38">
        <v>1120135.53324299</v>
      </c>
      <c r="F143" s="16">
        <f t="shared" si="5"/>
        <v>1159049.7930183923</v>
      </c>
      <c r="G143" s="46">
        <f t="shared" si="4"/>
        <v>1.1497433644290625E-4</v>
      </c>
      <c r="I143" s="16"/>
      <c r="J143" s="61"/>
    </row>
    <row r="144" spans="1:10" outlineLevel="1" x14ac:dyDescent="0.2">
      <c r="A144" s="43" t="s">
        <v>214</v>
      </c>
      <c r="B144" s="43" t="s">
        <v>215</v>
      </c>
      <c r="C144" s="38">
        <v>88150.682938561687</v>
      </c>
      <c r="D144" s="38">
        <v>69305.849952644698</v>
      </c>
      <c r="E144" s="38">
        <v>74094.126045963145</v>
      </c>
      <c r="F144" s="16">
        <f t="shared" si="5"/>
        <v>74840.793496956758</v>
      </c>
      <c r="G144" s="46">
        <f t="shared" si="4"/>
        <v>7.4239869788205314E-6</v>
      </c>
      <c r="I144" s="16"/>
      <c r="J144" s="61"/>
    </row>
    <row r="145" spans="1:10" outlineLevel="1" x14ac:dyDescent="0.2">
      <c r="A145" s="43" t="s">
        <v>216</v>
      </c>
      <c r="B145" s="43" t="s">
        <v>217</v>
      </c>
      <c r="C145" s="38">
        <v>3339924.9432088034</v>
      </c>
      <c r="D145" s="38">
        <v>3234899.8934710193</v>
      </c>
      <c r="E145" s="38">
        <v>2760368.0478381091</v>
      </c>
      <c r="F145" s="16">
        <f t="shared" si="5"/>
        <v>3015138.1456108615</v>
      </c>
      <c r="G145" s="46">
        <f t="shared" si="4"/>
        <v>2.9909285145767904E-4</v>
      </c>
      <c r="I145" s="16"/>
      <c r="J145" s="61"/>
    </row>
    <row r="146" spans="1:10" outlineLevel="1" x14ac:dyDescent="0.2">
      <c r="A146" s="43" t="s">
        <v>218</v>
      </c>
      <c r="B146" s="43" t="s">
        <v>219</v>
      </c>
      <c r="C146" s="38">
        <v>18029266.720529132</v>
      </c>
      <c r="D146" s="38">
        <v>18723011.786272705</v>
      </c>
      <c r="E146" s="38">
        <v>17906098.946491785</v>
      </c>
      <c r="F146" s="16">
        <f t="shared" si="5"/>
        <v>18198931.188758317</v>
      </c>
      <c r="G146" s="46">
        <f t="shared" si="4"/>
        <v>1.8052805410098507E-3</v>
      </c>
      <c r="I146" s="16"/>
      <c r="J146" s="61"/>
    </row>
    <row r="147" spans="1:10" outlineLevel="1" x14ac:dyDescent="0.2">
      <c r="A147" s="43" t="s">
        <v>220</v>
      </c>
      <c r="B147" s="43" t="s">
        <v>221</v>
      </c>
      <c r="C147" s="38">
        <v>2819157.3498723358</v>
      </c>
      <c r="D147" s="38">
        <v>2814067.7161037205</v>
      </c>
      <c r="E147" s="38">
        <v>3088397.7668039221</v>
      </c>
      <c r="F147" s="16">
        <f t="shared" si="5"/>
        <v>2952081.0137485904</v>
      </c>
      <c r="G147" s="46">
        <f t="shared" si="4"/>
        <v>2.9283776911563647E-4</v>
      </c>
      <c r="I147" s="16"/>
      <c r="J147" s="61"/>
    </row>
    <row r="148" spans="1:10" outlineLevel="1" x14ac:dyDescent="0.2">
      <c r="A148" s="43" t="s">
        <v>222</v>
      </c>
      <c r="B148" s="43" t="s">
        <v>223</v>
      </c>
      <c r="C148" s="38">
        <v>3532986.8990469407</v>
      </c>
      <c r="D148" s="38">
        <v>3466675.5447362498</v>
      </c>
      <c r="E148" s="38">
        <v>3720975.1590729021</v>
      </c>
      <c r="F148" s="16">
        <f t="shared" si="5"/>
        <v>3604877.2442896911</v>
      </c>
      <c r="G148" s="46">
        <f t="shared" si="4"/>
        <v>3.5759323854498348E-4</v>
      </c>
      <c r="I148" s="16"/>
      <c r="J148" s="61"/>
    </row>
    <row r="149" spans="1:10" outlineLevel="1" x14ac:dyDescent="0.2">
      <c r="A149" s="43" t="s">
        <v>224</v>
      </c>
      <c r="B149" s="43" t="s">
        <v>225</v>
      </c>
      <c r="C149" s="38">
        <v>2167052.4979905728</v>
      </c>
      <c r="D149" s="38">
        <v>2204134.4221517937</v>
      </c>
      <c r="E149" s="38">
        <v>2213189.8442690158</v>
      </c>
      <c r="F149" s="16">
        <f t="shared" si="5"/>
        <v>2202481.8125168681</v>
      </c>
      <c r="G149" s="46">
        <f t="shared" si="4"/>
        <v>2.1847972921183899E-4</v>
      </c>
      <c r="I149" s="16"/>
      <c r="J149" s="61"/>
    </row>
    <row r="150" spans="1:10" outlineLevel="1" x14ac:dyDescent="0.2">
      <c r="A150" s="43" t="s">
        <v>226</v>
      </c>
      <c r="B150" s="43" t="s">
        <v>227</v>
      </c>
      <c r="C150" s="38">
        <v>494926.93518199073</v>
      </c>
      <c r="D150" s="38">
        <v>530368.56115683797</v>
      </c>
      <c r="E150" s="38">
        <v>549339.39565108821</v>
      </c>
      <c r="F150" s="16">
        <f t="shared" si="5"/>
        <v>533947.04074148857</v>
      </c>
      <c r="G150" s="46">
        <f t="shared" si="4"/>
        <v>5.2965978748017358E-5</v>
      </c>
      <c r="I150" s="16"/>
      <c r="J150" s="61"/>
    </row>
    <row r="151" spans="1:10" outlineLevel="1" x14ac:dyDescent="0.2">
      <c r="A151" s="43" t="s">
        <v>228</v>
      </c>
      <c r="B151" s="43" t="s">
        <v>229</v>
      </c>
      <c r="C151" s="38">
        <v>1742093.7127325635</v>
      </c>
      <c r="D151" s="38">
        <v>1739361.8140777054</v>
      </c>
      <c r="E151" s="38">
        <v>1762519.2923225169</v>
      </c>
      <c r="F151" s="16">
        <f t="shared" si="5"/>
        <v>1751395.8696425874</v>
      </c>
      <c r="G151" s="46">
        <f t="shared" si="4"/>
        <v>1.7373332808818151E-4</v>
      </c>
      <c r="I151" s="16"/>
      <c r="J151" s="61"/>
    </row>
    <row r="152" spans="1:10" outlineLevel="1" x14ac:dyDescent="0.2">
      <c r="A152" s="43" t="s">
        <v>230</v>
      </c>
      <c r="B152" s="43" t="s">
        <v>231</v>
      </c>
      <c r="C152" s="38">
        <v>4027065.488368318</v>
      </c>
      <c r="D152" s="38">
        <v>4223106.4654517127</v>
      </c>
      <c r="E152" s="38">
        <v>4219662.84542567</v>
      </c>
      <c r="F152" s="16">
        <f t="shared" si="5"/>
        <v>4188711.1592581258</v>
      </c>
      <c r="G152" s="46">
        <f t="shared" si="4"/>
        <v>4.1550784874611291E-4</v>
      </c>
      <c r="I152" s="16"/>
      <c r="J152" s="61"/>
    </row>
    <row r="153" spans="1:10" outlineLevel="1" x14ac:dyDescent="0.2">
      <c r="A153" s="43" t="s">
        <v>232</v>
      </c>
      <c r="B153" s="43" t="s">
        <v>233</v>
      </c>
      <c r="C153" s="38">
        <v>5523460.2532355208</v>
      </c>
      <c r="D153" s="38">
        <v>5180915.2475112276</v>
      </c>
      <c r="E153" s="38">
        <v>5148893.9279213026</v>
      </c>
      <c r="F153" s="16">
        <f t="shared" si="5"/>
        <v>5221995.4220036473</v>
      </c>
      <c r="G153" s="46">
        <f t="shared" si="4"/>
        <v>5.1800661383944206E-4</v>
      </c>
      <c r="I153" s="16"/>
      <c r="J153" s="61"/>
    </row>
    <row r="154" spans="1:10" outlineLevel="1" x14ac:dyDescent="0.2">
      <c r="A154" s="43" t="s">
        <v>234</v>
      </c>
      <c r="B154" s="43" t="s">
        <v>235</v>
      </c>
      <c r="C154" s="38">
        <v>638083.96929876925</v>
      </c>
      <c r="D154" s="38">
        <v>626097.59400717763</v>
      </c>
      <c r="E154" s="38">
        <v>671264.69909514883</v>
      </c>
      <c r="F154" s="16">
        <f t="shared" si="5"/>
        <v>650678.87576642854</v>
      </c>
      <c r="G154" s="46">
        <f t="shared" si="4"/>
        <v>6.454543405235241E-5</v>
      </c>
      <c r="I154" s="16"/>
      <c r="J154" s="61"/>
    </row>
    <row r="155" spans="1:10" outlineLevel="1" x14ac:dyDescent="0.2">
      <c r="A155" s="43" t="s">
        <v>236</v>
      </c>
      <c r="B155" s="43" t="s">
        <v>237</v>
      </c>
      <c r="C155" s="38">
        <v>483923.84975138732</v>
      </c>
      <c r="D155" s="38">
        <v>490960.81668161385</v>
      </c>
      <c r="E155" s="38">
        <v>554255.33126419433</v>
      </c>
      <c r="F155" s="16">
        <f t="shared" si="5"/>
        <v>521435.24615119974</v>
      </c>
      <c r="G155" s="46">
        <f t="shared" si="4"/>
        <v>5.172484545987606E-5</v>
      </c>
      <c r="I155" s="16"/>
      <c r="J155" s="61"/>
    </row>
    <row r="156" spans="1:10" outlineLevel="1" x14ac:dyDescent="0.2">
      <c r="A156" s="43" t="s">
        <v>238</v>
      </c>
      <c r="B156" s="43" t="s">
        <v>239</v>
      </c>
      <c r="C156" s="38">
        <v>318184.54366094223</v>
      </c>
      <c r="D156" s="38">
        <v>323569.39060845005</v>
      </c>
      <c r="E156" s="38">
        <v>343726.2924425801</v>
      </c>
      <c r="F156" s="16">
        <f t="shared" si="5"/>
        <v>332750.36703426373</v>
      </c>
      <c r="G156" s="46">
        <f t="shared" si="4"/>
        <v>3.3007859439124967E-5</v>
      </c>
      <c r="I156" s="16"/>
      <c r="J156" s="61"/>
    </row>
    <row r="157" spans="1:10" outlineLevel="1" x14ac:dyDescent="0.2">
      <c r="A157" s="43" t="s">
        <v>240</v>
      </c>
      <c r="B157" s="43" t="s">
        <v>241</v>
      </c>
      <c r="C157" s="38">
        <v>4810060.8936397079</v>
      </c>
      <c r="D157" s="38">
        <v>5043101.6730667399</v>
      </c>
      <c r="E157" s="38">
        <v>5152679.7436933639</v>
      </c>
      <c r="F157" s="16">
        <f t="shared" si="5"/>
        <v>5059050.578475547</v>
      </c>
      <c r="G157" s="46">
        <f t="shared" si="4"/>
        <v>5.0184296377515252E-4</v>
      </c>
      <c r="I157" s="16"/>
      <c r="J157" s="61"/>
    </row>
    <row r="158" spans="1:10" outlineLevel="1" x14ac:dyDescent="0.2">
      <c r="A158" s="43" t="s">
        <v>242</v>
      </c>
      <c r="B158" s="43" t="s">
        <v>243</v>
      </c>
      <c r="C158" s="38">
        <v>356028.0258335757</v>
      </c>
      <c r="D158" s="38">
        <v>381001.57906959753</v>
      </c>
      <c r="E158" s="38">
        <v>413636.6277363933</v>
      </c>
      <c r="F158" s="16">
        <f t="shared" si="5"/>
        <v>393156.84453032509</v>
      </c>
      <c r="G158" s="46">
        <f t="shared" si="4"/>
        <v>3.9000004650485007E-5</v>
      </c>
      <c r="I158" s="16"/>
      <c r="J158" s="61"/>
    </row>
    <row r="159" spans="1:10" outlineLevel="1" x14ac:dyDescent="0.2">
      <c r="A159" s="43" t="s">
        <v>244</v>
      </c>
      <c r="B159" s="43" t="s">
        <v>245</v>
      </c>
      <c r="C159" s="38">
        <v>314677.39950886427</v>
      </c>
      <c r="D159" s="38">
        <v>307736.07564966753</v>
      </c>
      <c r="E159" s="38">
        <v>344510.71035202738</v>
      </c>
      <c r="F159" s="16">
        <f t="shared" si="5"/>
        <v>327280.28031071363</v>
      </c>
      <c r="G159" s="46">
        <f t="shared" si="4"/>
        <v>3.2465242896579804E-5</v>
      </c>
      <c r="I159" s="16"/>
      <c r="J159" s="61"/>
    </row>
    <row r="160" spans="1:10" outlineLevel="1" x14ac:dyDescent="0.2">
      <c r="A160" s="43" t="s">
        <v>246</v>
      </c>
      <c r="B160" s="43" t="s">
        <v>247</v>
      </c>
      <c r="C160" s="38">
        <v>413482.91753019986</v>
      </c>
      <c r="D160" s="38">
        <v>422895.3154974939</v>
      </c>
      <c r="E160" s="38">
        <v>435902.66299879597</v>
      </c>
      <c r="F160" s="16">
        <f t="shared" si="5"/>
        <v>427830.25625359593</v>
      </c>
      <c r="G160" s="46">
        <f t="shared" si="4"/>
        <v>4.2439505290671471E-5</v>
      </c>
      <c r="I160" s="16"/>
      <c r="J160" s="61"/>
    </row>
    <row r="161" spans="1:10" outlineLevel="1" x14ac:dyDescent="0.2">
      <c r="A161" s="43" t="s">
        <v>490</v>
      </c>
      <c r="B161" s="43" t="s">
        <v>491</v>
      </c>
      <c r="C161" s="38">
        <v>40908.88417582</v>
      </c>
      <c r="D161" s="38">
        <v>30664.527483032427</v>
      </c>
      <c r="E161" s="38">
        <v>30584.37019691043</v>
      </c>
      <c r="F161" s="16">
        <f t="shared" si="5"/>
        <v>32331.841622102689</v>
      </c>
      <c r="G161" s="46">
        <f t="shared" si="4"/>
        <v>3.2072237611101546E-6</v>
      </c>
      <c r="I161" s="16"/>
      <c r="J161" s="61"/>
    </row>
    <row r="162" spans="1:10" outlineLevel="1" x14ac:dyDescent="0.2">
      <c r="A162" s="43" t="s">
        <v>248</v>
      </c>
      <c r="B162" s="43" t="s">
        <v>249</v>
      </c>
      <c r="C162" s="38">
        <v>25224213.556286849</v>
      </c>
      <c r="D162" s="38">
        <v>24671408.161793362</v>
      </c>
      <c r="E162" s="38">
        <v>23293538.954510137</v>
      </c>
      <c r="F162" s="16">
        <f t="shared" si="5"/>
        <v>24074607.790567327</v>
      </c>
      <c r="G162" s="46">
        <f t="shared" si="4"/>
        <v>2.388130408647402E-3</v>
      </c>
      <c r="I162" s="16"/>
      <c r="J162" s="61"/>
    </row>
    <row r="163" spans="1:10" outlineLevel="1" x14ac:dyDescent="0.2">
      <c r="A163" s="43" t="s">
        <v>250</v>
      </c>
      <c r="B163" s="43" t="s">
        <v>251</v>
      </c>
      <c r="C163" s="38">
        <v>463278.08765725011</v>
      </c>
      <c r="D163" s="38">
        <v>426390.45937487419</v>
      </c>
      <c r="E163" s="38">
        <v>404627.2920979723</v>
      </c>
      <c r="F163" s="16">
        <f t="shared" si="5"/>
        <v>421656.81378348591</v>
      </c>
      <c r="G163" s="46">
        <f t="shared" si="4"/>
        <v>4.1827117923153011E-5</v>
      </c>
      <c r="I163" s="16"/>
      <c r="J163" s="61"/>
    </row>
    <row r="164" spans="1:10" outlineLevel="1" x14ac:dyDescent="0.2">
      <c r="A164" s="43" t="s">
        <v>252</v>
      </c>
      <c r="B164" s="43" t="s">
        <v>253</v>
      </c>
      <c r="C164" s="38">
        <v>450554.45276883891</v>
      </c>
      <c r="D164" s="38">
        <v>455816.67875387147</v>
      </c>
      <c r="E164" s="38">
        <v>442005.27305847622</v>
      </c>
      <c r="F164" s="16">
        <f t="shared" si="5"/>
        <v>448033.93824200175</v>
      </c>
      <c r="G164" s="46">
        <f t="shared" si="4"/>
        <v>4.4443651224964045E-5</v>
      </c>
      <c r="I164" s="16"/>
      <c r="J164" s="61"/>
    </row>
    <row r="165" spans="1:10" outlineLevel="1" x14ac:dyDescent="0.2">
      <c r="A165" s="43" t="s">
        <v>254</v>
      </c>
      <c r="B165" s="43" t="s">
        <v>255</v>
      </c>
      <c r="C165" s="38">
        <v>4237008.2626018375</v>
      </c>
      <c r="D165" s="38">
        <v>4484014.1663760804</v>
      </c>
      <c r="E165" s="38">
        <v>4472518.3378070062</v>
      </c>
      <c r="F165" s="16">
        <f t="shared" si="5"/>
        <v>4437098.601462503</v>
      </c>
      <c r="G165" s="46">
        <f t="shared" si="4"/>
        <v>4.4014715373561462E-4</v>
      </c>
      <c r="I165" s="16"/>
      <c r="J165" s="61"/>
    </row>
    <row r="166" spans="1:10" outlineLevel="1" x14ac:dyDescent="0.2">
      <c r="A166" s="43" t="s">
        <v>256</v>
      </c>
      <c r="B166" s="43" t="s">
        <v>257</v>
      </c>
      <c r="C166" s="38">
        <v>440396.99200997478</v>
      </c>
      <c r="D166" s="38">
        <v>459194.08358503727</v>
      </c>
      <c r="E166" s="38">
        <v>373409.08653790352</v>
      </c>
      <c r="F166" s="16">
        <f t="shared" si="5"/>
        <v>413168.73646562663</v>
      </c>
      <c r="G166" s="46">
        <f t="shared" si="4"/>
        <v>4.0985125574614219E-5</v>
      </c>
      <c r="I166" s="16"/>
      <c r="J166" s="61"/>
    </row>
    <row r="167" spans="1:10" outlineLevel="1" x14ac:dyDescent="0.2">
      <c r="A167" s="43" t="s">
        <v>258</v>
      </c>
      <c r="B167" s="43" t="s">
        <v>259</v>
      </c>
      <c r="C167" s="38">
        <v>2026295.8364964975</v>
      </c>
      <c r="D167" s="38">
        <v>2067233.9866875182</v>
      </c>
      <c r="E167" s="38">
        <v>2074334.4549639863</v>
      </c>
      <c r="F167" s="16">
        <f t="shared" si="5"/>
        <v>2063961.1957939155</v>
      </c>
      <c r="G167" s="46">
        <f t="shared" si="4"/>
        <v>2.0473889073594541E-4</v>
      </c>
      <c r="I167" s="16"/>
      <c r="J167" s="61"/>
    </row>
    <row r="168" spans="1:10" outlineLevel="1" x14ac:dyDescent="0.2">
      <c r="A168" s="43" t="s">
        <v>260</v>
      </c>
      <c r="B168" s="43" t="s">
        <v>261</v>
      </c>
      <c r="C168" s="38">
        <v>1515157.87</v>
      </c>
      <c r="D168" s="38">
        <v>1487490.7640845031</v>
      </c>
      <c r="E168" s="38">
        <v>1542655.651822933</v>
      </c>
      <c r="F168" s="16">
        <f t="shared" si="5"/>
        <v>1519684.3922729676</v>
      </c>
      <c r="G168" s="46">
        <f t="shared" si="4"/>
        <v>1.5074822984887336E-4</v>
      </c>
      <c r="I168" s="16"/>
      <c r="J168" s="61"/>
    </row>
    <row r="169" spans="1:10" outlineLevel="1" x14ac:dyDescent="0.2">
      <c r="A169" s="43" t="s">
        <v>262</v>
      </c>
      <c r="B169" s="43" t="s">
        <v>263</v>
      </c>
      <c r="C169" s="38">
        <v>7866837.1200000001</v>
      </c>
      <c r="D169" s="38">
        <v>7558045.148032818</v>
      </c>
      <c r="E169" s="38">
        <v>7671099.9478336209</v>
      </c>
      <c r="F169" s="16">
        <f t="shared" si="5"/>
        <v>7666037.8765944168</v>
      </c>
      <c r="G169" s="46">
        <f t="shared" si="4"/>
        <v>7.6044844951164475E-4</v>
      </c>
      <c r="I169" s="16"/>
      <c r="J169" s="61"/>
    </row>
    <row r="170" spans="1:10" outlineLevel="1" x14ac:dyDescent="0.2">
      <c r="A170" s="43" t="s">
        <v>264</v>
      </c>
      <c r="B170" s="43" t="s">
        <v>265</v>
      </c>
      <c r="C170" s="38">
        <v>321713.02746468311</v>
      </c>
      <c r="D170" s="38">
        <v>312563.50980770634</v>
      </c>
      <c r="E170" s="38">
        <v>303530.65373177227</v>
      </c>
      <c r="F170" s="16">
        <f t="shared" si="5"/>
        <v>309572.00137923547</v>
      </c>
      <c r="G170" s="46">
        <f t="shared" si="4"/>
        <v>3.0708633618914123E-5</v>
      </c>
      <c r="I170" s="16"/>
      <c r="J170" s="61"/>
    </row>
    <row r="171" spans="1:10" outlineLevel="1" x14ac:dyDescent="0.2">
      <c r="A171" s="43" t="s">
        <v>266</v>
      </c>
      <c r="B171" s="43" t="s">
        <v>267</v>
      </c>
      <c r="C171" s="38">
        <v>470065.78633749194</v>
      </c>
      <c r="D171" s="38">
        <v>457211.25737319171</v>
      </c>
      <c r="E171" s="38">
        <v>448984.43004906457</v>
      </c>
      <c r="F171" s="16">
        <f t="shared" si="5"/>
        <v>455240.26520517818</v>
      </c>
      <c r="G171" s="46">
        <f t="shared" si="4"/>
        <v>4.5158497701597414E-5</v>
      </c>
      <c r="I171" s="16"/>
      <c r="J171" s="61"/>
    </row>
    <row r="172" spans="1:10" outlineLevel="1" x14ac:dyDescent="0.2">
      <c r="A172" s="43" t="s">
        <v>268</v>
      </c>
      <c r="B172" s="43" t="s">
        <v>269</v>
      </c>
      <c r="C172" s="38">
        <v>493677.82082674239</v>
      </c>
      <c r="D172" s="38">
        <v>520326.97881935444</v>
      </c>
      <c r="E172" s="38">
        <v>436231.06481726165</v>
      </c>
      <c r="F172" s="16">
        <f t="shared" si="5"/>
        <v>473837.49548620608</v>
      </c>
      <c r="G172" s="46">
        <f t="shared" si="4"/>
        <v>4.7003288343135607E-5</v>
      </c>
      <c r="I172" s="16"/>
      <c r="J172" s="61"/>
    </row>
    <row r="173" spans="1:10" outlineLevel="1" x14ac:dyDescent="0.2">
      <c r="A173" s="43" t="s">
        <v>270</v>
      </c>
      <c r="B173" s="43" t="s">
        <v>271</v>
      </c>
      <c r="C173" s="38">
        <v>918293.26858425816</v>
      </c>
      <c r="D173" s="38">
        <v>924752.81597365788</v>
      </c>
      <c r="E173" s="38">
        <v>855756.97526734031</v>
      </c>
      <c r="F173" s="16">
        <f t="shared" si="5"/>
        <v>889178.30438893253</v>
      </c>
      <c r="G173" s="46">
        <f t="shared" si="4"/>
        <v>8.8203877126203641E-5</v>
      </c>
      <c r="I173" s="16"/>
      <c r="J173" s="61"/>
    </row>
    <row r="174" spans="1:10" outlineLevel="1" x14ac:dyDescent="0.2">
      <c r="A174" s="43" t="s">
        <v>272</v>
      </c>
      <c r="B174" s="43" t="s">
        <v>273</v>
      </c>
      <c r="C174" s="38">
        <v>82275.956260774459</v>
      </c>
      <c r="D174" s="38">
        <v>88288.909395932656</v>
      </c>
      <c r="E174" s="38">
        <v>82835.270830423149</v>
      </c>
      <c r="F174" s="16">
        <f t="shared" si="5"/>
        <v>84559.931257318196</v>
      </c>
      <c r="G174" s="46">
        <f t="shared" si="4"/>
        <v>8.3880969088043759E-6</v>
      </c>
      <c r="I174" s="16"/>
      <c r="J174" s="61"/>
    </row>
    <row r="175" spans="1:10" outlineLevel="1" x14ac:dyDescent="0.2">
      <c r="A175" s="43" t="s">
        <v>274</v>
      </c>
      <c r="B175" s="43" t="s">
        <v>275</v>
      </c>
      <c r="C175" s="38">
        <v>3394381.072002077</v>
      </c>
      <c r="D175" s="38">
        <v>3557701.8851150889</v>
      </c>
      <c r="E175" s="38">
        <v>3562510.2141317087</v>
      </c>
      <c r="F175" s="16">
        <f t="shared" si="5"/>
        <v>3532885.9141045636</v>
      </c>
      <c r="G175" s="46">
        <f t="shared" si="4"/>
        <v>3.5045190996053861E-4</v>
      </c>
      <c r="I175" s="16"/>
      <c r="J175" s="61"/>
    </row>
    <row r="176" spans="1:10" outlineLevel="1" x14ac:dyDescent="0.2">
      <c r="A176" s="43" t="s">
        <v>276</v>
      </c>
      <c r="B176" s="43" t="s">
        <v>277</v>
      </c>
      <c r="C176" s="38">
        <v>2370196.3846481093</v>
      </c>
      <c r="D176" s="38">
        <v>2436693.2883900707</v>
      </c>
      <c r="E176" s="38">
        <v>2395056.9411562635</v>
      </c>
      <c r="F176" s="16">
        <f t="shared" si="5"/>
        <v>2404792.2974828403</v>
      </c>
      <c r="G176" s="46">
        <f t="shared" si="4"/>
        <v>2.3854833532739706E-4</v>
      </c>
      <c r="I176" s="16"/>
      <c r="J176" s="61"/>
    </row>
    <row r="177" spans="1:13" outlineLevel="1" x14ac:dyDescent="0.2">
      <c r="A177" s="43" t="s">
        <v>278</v>
      </c>
      <c r="B177" s="43" t="s">
        <v>279</v>
      </c>
      <c r="C177" s="38">
        <v>254595.96950890654</v>
      </c>
      <c r="D177" s="38">
        <v>228443.12202979394</v>
      </c>
      <c r="E177" s="38">
        <v>221199.6877215734</v>
      </c>
      <c r="F177" s="16">
        <f t="shared" si="5"/>
        <v>229180.21278886907</v>
      </c>
      <c r="G177" s="46">
        <f t="shared" si="4"/>
        <v>2.2734004224809131E-5</v>
      </c>
      <c r="I177" s="16"/>
      <c r="J177" s="61"/>
    </row>
    <row r="178" spans="1:13" outlineLevel="1" x14ac:dyDescent="0.2">
      <c r="A178" s="43" t="s">
        <v>280</v>
      </c>
      <c r="B178" s="43" t="s">
        <v>281</v>
      </c>
      <c r="C178" s="38">
        <v>1718686.8398638614</v>
      </c>
      <c r="D178" s="38">
        <v>1721227.0664097217</v>
      </c>
      <c r="E178" s="38">
        <v>1850398.6783611258</v>
      </c>
      <c r="F178" s="16">
        <f t="shared" si="5"/>
        <v>1785389.5012944471</v>
      </c>
      <c r="G178" s="46">
        <f t="shared" si="4"/>
        <v>1.7710539654115014E-4</v>
      </c>
      <c r="I178" s="16"/>
      <c r="J178" s="61"/>
    </row>
    <row r="179" spans="1:13" outlineLevel="1" x14ac:dyDescent="0.2">
      <c r="A179" s="43" t="s">
        <v>282</v>
      </c>
      <c r="B179" s="43" t="s">
        <v>283</v>
      </c>
      <c r="C179" s="38">
        <v>1521329.1764659015</v>
      </c>
      <c r="D179" s="38">
        <v>1479877.4217716879</v>
      </c>
      <c r="E179" s="38">
        <v>1426873.9137220273</v>
      </c>
      <c r="F179" s="16">
        <f t="shared" si="5"/>
        <v>1460284.2935292267</v>
      </c>
      <c r="G179" s="46">
        <f t="shared" si="4"/>
        <v>1.4485591445496834E-4</v>
      </c>
      <c r="I179" s="16"/>
      <c r="J179" s="61"/>
    </row>
    <row r="180" spans="1:13" outlineLevel="1" x14ac:dyDescent="0.2">
      <c r="A180" s="43" t="s">
        <v>284</v>
      </c>
      <c r="B180" s="43" t="s">
        <v>285</v>
      </c>
      <c r="C180" s="38">
        <v>1104916.6727403358</v>
      </c>
      <c r="D180" s="38">
        <v>1092913.2190058071</v>
      </c>
      <c r="E180" s="38">
        <v>1115251.1682533443</v>
      </c>
      <c r="F180" s="16">
        <f t="shared" si="5"/>
        <v>1106082.7692519971</v>
      </c>
      <c r="G180" s="46">
        <f t="shared" si="4"/>
        <v>1.0972016319894425E-4</v>
      </c>
      <c r="I180" s="16"/>
      <c r="J180" s="61"/>
    </row>
    <row r="181" spans="1:13" outlineLevel="1" x14ac:dyDescent="0.2">
      <c r="A181" s="43" t="s">
        <v>286</v>
      </c>
      <c r="B181" s="43" t="s">
        <v>287</v>
      </c>
      <c r="C181" s="38">
        <v>491100.4953487133</v>
      </c>
      <c r="D181" s="38">
        <v>506237.90563825343</v>
      </c>
      <c r="E181" s="38">
        <v>497674.63907489262</v>
      </c>
      <c r="F181" s="16">
        <f t="shared" si="5"/>
        <v>499433.3706416497</v>
      </c>
      <c r="G181" s="46">
        <f t="shared" si="4"/>
        <v>4.954232400786645E-5</v>
      </c>
      <c r="I181" s="16"/>
      <c r="J181" s="61"/>
    </row>
    <row r="182" spans="1:13" outlineLevel="1" x14ac:dyDescent="0.2">
      <c r="A182" s="43" t="s">
        <v>288</v>
      </c>
      <c r="B182" s="43" t="s">
        <v>289</v>
      </c>
      <c r="C182" s="38">
        <v>651052.99168665567</v>
      </c>
      <c r="D182" s="38">
        <v>739441.9971581822</v>
      </c>
      <c r="E182" s="38">
        <v>812043.12953157024</v>
      </c>
      <c r="F182" s="16">
        <f t="shared" si="5"/>
        <v>761011.06243295502</v>
      </c>
      <c r="G182" s="46">
        <f t="shared" si="4"/>
        <v>7.54900630292004E-5</v>
      </c>
      <c r="I182" s="16"/>
      <c r="J182" s="61"/>
    </row>
    <row r="183" spans="1:13" outlineLevel="1" x14ac:dyDescent="0.2">
      <c r="A183" s="43" t="s">
        <v>290</v>
      </c>
      <c r="B183" s="43" t="s">
        <v>291</v>
      </c>
      <c r="C183" s="38">
        <v>29221211.344044261</v>
      </c>
      <c r="D183" s="38">
        <v>31935488.724130884</v>
      </c>
      <c r="E183" s="38">
        <v>27513520.488543589</v>
      </c>
      <c r="F183" s="16">
        <f t="shared" si="5"/>
        <v>29272125.042989466</v>
      </c>
      <c r="G183" s="46">
        <f t="shared" si="4"/>
        <v>2.9037088599334114E-3</v>
      </c>
      <c r="I183" s="16"/>
      <c r="J183" s="61"/>
    </row>
    <row r="184" spans="1:13" outlineLevel="1" x14ac:dyDescent="0.2">
      <c r="A184" s="43" t="s">
        <v>292</v>
      </c>
      <c r="B184" s="43" t="s">
        <v>293</v>
      </c>
      <c r="C184" s="38">
        <v>537088.93004500261</v>
      </c>
      <c r="D184" s="38">
        <v>568538.70008567243</v>
      </c>
      <c r="E184" s="38">
        <v>661386.02869502106</v>
      </c>
      <c r="F184" s="16">
        <f t="shared" si="5"/>
        <v>609720.73605023511</v>
      </c>
      <c r="G184" s="46">
        <f t="shared" si="4"/>
        <v>6.0482506847523988E-5</v>
      </c>
      <c r="I184" s="16"/>
      <c r="J184" s="61"/>
    </row>
    <row r="185" spans="1:13" outlineLevel="1" x14ac:dyDescent="0.2">
      <c r="A185" s="43" t="s">
        <v>294</v>
      </c>
      <c r="B185" s="43" t="s">
        <v>295</v>
      </c>
      <c r="C185" s="38">
        <v>86112.663033310993</v>
      </c>
      <c r="D185" s="38">
        <v>73313.887064111041</v>
      </c>
      <c r="E185" s="38">
        <v>78846.684952379903</v>
      </c>
      <c r="F185" s="16">
        <f t="shared" si="5"/>
        <v>78213.415336445454</v>
      </c>
      <c r="G185" s="46">
        <f t="shared" si="4"/>
        <v>7.7585411631220107E-6</v>
      </c>
      <c r="I185" s="16"/>
      <c r="J185" s="61"/>
    </row>
    <row r="186" spans="1:13" outlineLevel="1" x14ac:dyDescent="0.2">
      <c r="A186" s="43" t="s">
        <v>296</v>
      </c>
      <c r="B186" s="43" t="s">
        <v>297</v>
      </c>
      <c r="C186" s="38">
        <v>628838.51442080457</v>
      </c>
      <c r="D186" s="38">
        <v>611193.39155260031</v>
      </c>
      <c r="E186" s="38">
        <v>637372.82835900225</v>
      </c>
      <c r="F186" s="16">
        <f t="shared" si="5"/>
        <v>627223.96376716869</v>
      </c>
      <c r="G186" s="46">
        <f t="shared" si="4"/>
        <v>6.2218775646746829E-5</v>
      </c>
      <c r="I186" s="16"/>
      <c r="J186" s="61"/>
    </row>
    <row r="187" spans="1:13" outlineLevel="1" x14ac:dyDescent="0.2">
      <c r="A187" s="43" t="s">
        <v>298</v>
      </c>
      <c r="B187" s="43" t="s">
        <v>299</v>
      </c>
      <c r="C187" s="38">
        <v>9721066.4559528511</v>
      </c>
      <c r="D187" s="38">
        <v>9522880.8428785075</v>
      </c>
      <c r="E187" s="38">
        <v>9142689.6919180453</v>
      </c>
      <c r="F187" s="16">
        <f t="shared" si="5"/>
        <v>9365816.2029106673</v>
      </c>
      <c r="G187" s="46">
        <f t="shared" si="4"/>
        <v>9.2906146885338018E-4</v>
      </c>
      <c r="I187" s="16"/>
      <c r="J187" s="61"/>
    </row>
    <row r="188" spans="1:13" outlineLevel="1" x14ac:dyDescent="0.2">
      <c r="A188" s="43" t="s">
        <v>300</v>
      </c>
      <c r="B188" s="43" t="s">
        <v>301</v>
      </c>
      <c r="C188" s="38">
        <v>571904.68388095242</v>
      </c>
      <c r="D188" s="38">
        <v>563010.68675247207</v>
      </c>
      <c r="E188" s="38">
        <v>584402.50852621847</v>
      </c>
      <c r="F188" s="16">
        <f t="shared" si="5"/>
        <v>575188.93049409194</v>
      </c>
      <c r="G188" s="46">
        <f t="shared" si="4"/>
        <v>5.7057053123354239E-5</v>
      </c>
      <c r="I188" s="16"/>
      <c r="J188" s="61"/>
    </row>
    <row r="189" spans="1:13" outlineLevel="1" x14ac:dyDescent="0.2">
      <c r="A189" s="43" t="s">
        <v>302</v>
      </c>
      <c r="B189" s="43" t="s">
        <v>303</v>
      </c>
      <c r="C189" s="38">
        <v>232088.3589880864</v>
      </c>
      <c r="D189" s="38">
        <v>226049</v>
      </c>
      <c r="E189" s="38">
        <v>256712.81672203407</v>
      </c>
      <c r="F189" s="16">
        <f t="shared" si="5"/>
        <v>242387.46819236479</v>
      </c>
      <c r="G189" s="46">
        <f t="shared" si="4"/>
        <v>2.4044125183715003E-5</v>
      </c>
      <c r="I189" s="16"/>
      <c r="J189" s="61"/>
    </row>
    <row r="190" spans="1:13" outlineLevel="1" x14ac:dyDescent="0.2">
      <c r="A190" s="43" t="s">
        <v>304</v>
      </c>
      <c r="B190" s="43" t="s">
        <v>305</v>
      </c>
      <c r="C190" s="38">
        <v>729106.06318881037</v>
      </c>
      <c r="D190" s="38">
        <v>695841.08747828612</v>
      </c>
      <c r="E190" s="38">
        <v>664626.01512545673</v>
      </c>
      <c r="F190" s="16">
        <f t="shared" si="5"/>
        <v>685777.7139202921</v>
      </c>
      <c r="G190" s="46">
        <f t="shared" si="4"/>
        <v>6.8027135745381737E-5</v>
      </c>
      <c r="I190" s="16"/>
      <c r="J190" s="61"/>
    </row>
    <row r="191" spans="1:13" outlineLevel="1" x14ac:dyDescent="0.2">
      <c r="A191" s="43" t="s">
        <v>306</v>
      </c>
      <c r="B191" s="43" t="s">
        <v>307</v>
      </c>
      <c r="C191" s="38">
        <v>863656.58995240799</v>
      </c>
      <c r="D191" s="38">
        <v>841293.73712136992</v>
      </c>
      <c r="E191" s="38">
        <v>828228.30655951414</v>
      </c>
      <c r="F191" s="16">
        <f t="shared" si="5"/>
        <v>838488.16397894826</v>
      </c>
      <c r="G191" s="46">
        <f t="shared" si="4"/>
        <v>8.317556402616135E-5</v>
      </c>
      <c r="I191" s="16"/>
      <c r="J191" s="61"/>
      <c r="M191" s="61"/>
    </row>
    <row r="192" spans="1:13" outlineLevel="1" x14ac:dyDescent="0.2">
      <c r="A192" s="43" t="s">
        <v>308</v>
      </c>
      <c r="B192" s="43" t="s">
        <v>309</v>
      </c>
      <c r="C192" s="38">
        <v>452160.68332503893</v>
      </c>
      <c r="D192" s="38">
        <v>382972.9123028859</v>
      </c>
      <c r="E192" s="38">
        <v>375696.25871086388</v>
      </c>
      <c r="F192" s="16">
        <f t="shared" si="5"/>
        <v>390865.88067723374</v>
      </c>
      <c r="G192" s="46">
        <f t="shared" si="4"/>
        <v>3.8772747762635598E-5</v>
      </c>
      <c r="I192" s="16"/>
      <c r="J192" s="61"/>
    </row>
    <row r="193" spans="1:10" outlineLevel="1" x14ac:dyDescent="0.2">
      <c r="A193" s="43" t="s">
        <v>310</v>
      </c>
      <c r="B193" s="43" t="s">
        <v>311</v>
      </c>
      <c r="C193" s="38">
        <v>1084814.0520846595</v>
      </c>
      <c r="D193" s="38">
        <v>1091721.8171978293</v>
      </c>
      <c r="E193" s="38">
        <v>1038123.4849779848</v>
      </c>
      <c r="F193" s="16">
        <f t="shared" si="5"/>
        <v>1063771.3569023788</v>
      </c>
      <c r="G193" s="46">
        <f t="shared" si="4"/>
        <v>1.0552299532215197E-4</v>
      </c>
      <c r="I193" s="16"/>
      <c r="J193" s="61"/>
    </row>
    <row r="194" spans="1:10" outlineLevel="1" x14ac:dyDescent="0.2">
      <c r="A194" s="43" t="s">
        <v>312</v>
      </c>
      <c r="B194" s="43" t="s">
        <v>313</v>
      </c>
      <c r="C194" s="38">
        <v>320888.55591470026</v>
      </c>
      <c r="D194" s="38">
        <v>322330.88911044312</v>
      </c>
      <c r="E194" s="38">
        <v>273812.39200143126</v>
      </c>
      <c r="F194" s="16">
        <f t="shared" si="5"/>
        <v>297831.25168998004</v>
      </c>
      <c r="G194" s="46">
        <f t="shared" si="4"/>
        <v>2.9543985721131375E-5</v>
      </c>
      <c r="I194" s="16"/>
      <c r="J194" s="61"/>
    </row>
    <row r="195" spans="1:10" outlineLevel="1" x14ac:dyDescent="0.2">
      <c r="A195" s="43" t="s">
        <v>314</v>
      </c>
      <c r="B195" s="43" t="s">
        <v>315</v>
      </c>
      <c r="C195" s="38">
        <v>908807.08386489633</v>
      </c>
      <c r="D195" s="38">
        <v>920911.67113960371</v>
      </c>
      <c r="E195" s="38">
        <v>932196.4755295011</v>
      </c>
      <c r="F195" s="16">
        <f t="shared" si="5"/>
        <v>924536.64212210104</v>
      </c>
      <c r="G195" s="46">
        <f t="shared" si="4"/>
        <v>9.1711320415597094E-5</v>
      </c>
      <c r="I195" s="16"/>
      <c r="J195" s="61"/>
    </row>
    <row r="196" spans="1:10" outlineLevel="1" x14ac:dyDescent="0.2">
      <c r="A196" s="43" t="s">
        <v>316</v>
      </c>
      <c r="B196" s="43" t="s">
        <v>317</v>
      </c>
      <c r="C196" s="38">
        <v>4384646.9187603006</v>
      </c>
      <c r="D196" s="38">
        <v>4611502.494951644</v>
      </c>
      <c r="E196" s="38">
        <v>4291714.896383564</v>
      </c>
      <c r="F196" s="16">
        <f t="shared" si="5"/>
        <v>4413799.4329690468</v>
      </c>
      <c r="G196" s="46">
        <f t="shared" si="4"/>
        <v>4.3783594462851454E-4</v>
      </c>
      <c r="I196" s="16"/>
      <c r="J196" s="61"/>
    </row>
    <row r="197" spans="1:10" outlineLevel="1" x14ac:dyDescent="0.2">
      <c r="A197" s="43" t="s">
        <v>318</v>
      </c>
      <c r="B197" s="43" t="s">
        <v>319</v>
      </c>
      <c r="C197" s="38">
        <v>762297.24990266084</v>
      </c>
      <c r="D197" s="38">
        <v>741584.18530132971</v>
      </c>
      <c r="E197" s="38">
        <v>783160.16671111691</v>
      </c>
      <c r="F197" s="16">
        <f t="shared" si="5"/>
        <v>765824.35343977844</v>
      </c>
      <c r="G197" s="46">
        <f t="shared" ref="G197:G260" si="6">+F197/$F$263</f>
        <v>7.5967527365029277E-5</v>
      </c>
      <c r="I197" s="16"/>
      <c r="J197" s="61"/>
    </row>
    <row r="198" spans="1:10" outlineLevel="1" x14ac:dyDescent="0.2">
      <c r="A198" s="43" t="s">
        <v>320</v>
      </c>
      <c r="B198" s="43" t="s">
        <v>321</v>
      </c>
      <c r="C198" s="38">
        <v>2351955.5735635771</v>
      </c>
      <c r="D198" s="38">
        <v>2383306.927482869</v>
      </c>
      <c r="E198" s="38">
        <v>2291760.5425835252</v>
      </c>
      <c r="F198" s="16">
        <f t="shared" ref="F198:F258" si="7">IF(C198&gt;0,(+C198+(D198*2)+(E198*3))/6,IF(D198&gt;0,((D198*2)+(E198*3))/5,E198))</f>
        <v>2332308.5093799816</v>
      </c>
      <c r="G198" s="46">
        <f t="shared" si="6"/>
        <v>2.3135815636339272E-4</v>
      </c>
      <c r="I198" s="16"/>
      <c r="J198" s="61"/>
    </row>
    <row r="199" spans="1:10" outlineLevel="1" x14ac:dyDescent="0.2">
      <c r="A199" s="43" t="s">
        <v>322</v>
      </c>
      <c r="B199" s="43" t="s">
        <v>323</v>
      </c>
      <c r="C199" s="38">
        <v>221178.339165365</v>
      </c>
      <c r="D199" s="38">
        <v>222326.61490793215</v>
      </c>
      <c r="E199" s="38">
        <v>230031.41119491472</v>
      </c>
      <c r="F199" s="16">
        <f t="shared" si="7"/>
        <v>225987.63376099558</v>
      </c>
      <c r="G199" s="46">
        <f t="shared" si="6"/>
        <v>2.2417309758805746E-5</v>
      </c>
      <c r="I199" s="16"/>
      <c r="J199" s="61"/>
    </row>
    <row r="200" spans="1:10" outlineLevel="1" x14ac:dyDescent="0.2">
      <c r="A200" s="43" t="s">
        <v>324</v>
      </c>
      <c r="B200" s="43" t="s">
        <v>325</v>
      </c>
      <c r="C200" s="38">
        <v>978133.90939335455</v>
      </c>
      <c r="D200" s="38">
        <v>974762.11569574743</v>
      </c>
      <c r="E200" s="38">
        <v>1072098.5551845583</v>
      </c>
      <c r="F200" s="16">
        <f t="shared" si="7"/>
        <v>1023992.3010564208</v>
      </c>
      <c r="G200" s="46">
        <f t="shared" si="6"/>
        <v>1.0157702977540537E-4</v>
      </c>
      <c r="I200" s="16"/>
      <c r="J200" s="61"/>
    </row>
    <row r="201" spans="1:10" outlineLevel="1" x14ac:dyDescent="0.2">
      <c r="A201" s="43" t="s">
        <v>500</v>
      </c>
      <c r="B201" s="43" t="s">
        <v>498</v>
      </c>
      <c r="C201" s="38">
        <v>276059.09714246128</v>
      </c>
      <c r="D201" s="38">
        <v>317881.3666374532</v>
      </c>
      <c r="E201" s="38">
        <v>323008.61044476327</v>
      </c>
      <c r="F201" s="16">
        <f t="shared" si="7"/>
        <v>313474.6102919429</v>
      </c>
      <c r="G201" s="46">
        <f t="shared" si="6"/>
        <v>3.109576096481201E-5</v>
      </c>
      <c r="I201" s="16"/>
      <c r="J201" s="61"/>
    </row>
    <row r="202" spans="1:10" outlineLevel="1" x14ac:dyDescent="0.2">
      <c r="A202" s="43" t="s">
        <v>326</v>
      </c>
      <c r="B202" s="43" t="s">
        <v>327</v>
      </c>
      <c r="C202" s="38">
        <v>899451.19898211386</v>
      </c>
      <c r="D202" s="38">
        <v>858958.72083405976</v>
      </c>
      <c r="E202" s="38">
        <v>905209.43226333905</v>
      </c>
      <c r="F202" s="16">
        <f t="shared" si="7"/>
        <v>888832.82290670834</v>
      </c>
      <c r="G202" s="46">
        <f t="shared" si="6"/>
        <v>8.8169606377516832E-5</v>
      </c>
      <c r="I202" s="16"/>
      <c r="J202" s="61"/>
    </row>
    <row r="203" spans="1:10" outlineLevel="1" x14ac:dyDescent="0.2">
      <c r="A203" s="43" t="s">
        <v>328</v>
      </c>
      <c r="B203" s="43" t="s">
        <v>329</v>
      </c>
      <c r="C203" s="38">
        <v>609902.42710177856</v>
      </c>
      <c r="D203" s="38">
        <v>613924.61622311978</v>
      </c>
      <c r="E203" s="38">
        <v>602999.41918981425</v>
      </c>
      <c r="F203" s="16">
        <f t="shared" si="7"/>
        <v>607791.65285291011</v>
      </c>
      <c r="G203" s="46">
        <f t="shared" si="6"/>
        <v>6.0291147458228031E-5</v>
      </c>
      <c r="I203" s="16"/>
      <c r="J203" s="61"/>
    </row>
    <row r="204" spans="1:10" outlineLevel="1" x14ac:dyDescent="0.2">
      <c r="A204" s="43" t="s">
        <v>330</v>
      </c>
      <c r="B204" s="43" t="s">
        <v>331</v>
      </c>
      <c r="C204" s="38">
        <v>530015.33219398884</v>
      </c>
      <c r="D204" s="38">
        <v>521804.21058632596</v>
      </c>
      <c r="E204" s="38">
        <v>546712.91984707233</v>
      </c>
      <c r="F204" s="16">
        <f t="shared" si="7"/>
        <v>535627.085484643</v>
      </c>
      <c r="G204" s="46">
        <f t="shared" si="6"/>
        <v>5.3132634253848164E-5</v>
      </c>
      <c r="I204" s="16"/>
      <c r="J204" s="61"/>
    </row>
    <row r="205" spans="1:10" outlineLevel="1" x14ac:dyDescent="0.2">
      <c r="A205" s="43" t="s">
        <v>332</v>
      </c>
      <c r="B205" s="43" t="s">
        <v>333</v>
      </c>
      <c r="C205" s="38">
        <v>140598.34713508363</v>
      </c>
      <c r="D205" s="38">
        <v>150179.28484999528</v>
      </c>
      <c r="E205" s="38">
        <v>146281.6730913498</v>
      </c>
      <c r="F205" s="16">
        <f t="shared" si="7"/>
        <v>146633.65601818726</v>
      </c>
      <c r="G205" s="46">
        <f t="shared" si="6"/>
        <v>1.4545628153717224E-5</v>
      </c>
      <c r="I205" s="16"/>
      <c r="J205" s="61"/>
    </row>
    <row r="206" spans="1:10" outlineLevel="1" x14ac:dyDescent="0.2">
      <c r="A206" s="43" t="s">
        <v>334</v>
      </c>
      <c r="B206" s="43" t="s">
        <v>335</v>
      </c>
      <c r="C206" s="38">
        <v>1836876.5639706608</v>
      </c>
      <c r="D206" s="38">
        <v>1822303.8104876352</v>
      </c>
      <c r="E206" s="38">
        <v>1723521.1510415925</v>
      </c>
      <c r="F206" s="16">
        <f t="shared" si="7"/>
        <v>1775341.273011785</v>
      </c>
      <c r="G206" s="46">
        <f t="shared" si="6"/>
        <v>1.7610864179757929E-4</v>
      </c>
      <c r="I206" s="16"/>
      <c r="J206" s="61"/>
    </row>
    <row r="207" spans="1:10" outlineLevel="1" x14ac:dyDescent="0.2">
      <c r="A207" s="43" t="s">
        <v>336</v>
      </c>
      <c r="B207" s="43" t="s">
        <v>337</v>
      </c>
      <c r="C207" s="38">
        <v>1675758.097341289</v>
      </c>
      <c r="D207" s="38">
        <v>1665297.4868460151</v>
      </c>
      <c r="E207" s="38">
        <v>1343605.5607391268</v>
      </c>
      <c r="F207" s="16">
        <f t="shared" si="7"/>
        <v>1506194.9588751167</v>
      </c>
      <c r="G207" s="46">
        <f t="shared" si="6"/>
        <v>1.4941011766141527E-4</v>
      </c>
      <c r="I207" s="16"/>
      <c r="J207" s="61"/>
    </row>
    <row r="208" spans="1:10" outlineLevel="1" x14ac:dyDescent="0.2">
      <c r="A208" s="43" t="s">
        <v>338</v>
      </c>
      <c r="B208" s="43" t="s">
        <v>339</v>
      </c>
      <c r="C208" s="38">
        <v>501243.47954337904</v>
      </c>
      <c r="D208" s="38">
        <v>526522.83307400893</v>
      </c>
      <c r="E208" s="38">
        <v>532542.38068282884</v>
      </c>
      <c r="F208" s="16">
        <f t="shared" si="7"/>
        <v>525319.38128998049</v>
      </c>
      <c r="G208" s="46">
        <f t="shared" si="6"/>
        <v>5.2110140261640289E-5</v>
      </c>
      <c r="I208" s="16"/>
      <c r="J208" s="61"/>
    </row>
    <row r="209" spans="1:10" outlineLevel="1" x14ac:dyDescent="0.2">
      <c r="A209" s="43" t="s">
        <v>340</v>
      </c>
      <c r="B209" s="43" t="s">
        <v>341</v>
      </c>
      <c r="C209" s="38">
        <v>5639956.4901164407</v>
      </c>
      <c r="D209" s="38">
        <v>5676127.2277854774</v>
      </c>
      <c r="E209" s="38">
        <v>5357565.4997890461</v>
      </c>
      <c r="F209" s="16">
        <f t="shared" si="7"/>
        <v>5510817.9075090885</v>
      </c>
      <c r="G209" s="46">
        <f t="shared" si="6"/>
        <v>5.466569564052269E-4</v>
      </c>
      <c r="I209" s="16"/>
      <c r="J209" s="61"/>
    </row>
    <row r="210" spans="1:10" outlineLevel="1" x14ac:dyDescent="0.2">
      <c r="A210" s="43" t="s">
        <v>481</v>
      </c>
      <c r="B210" s="43" t="s">
        <v>345</v>
      </c>
      <c r="C210" s="38">
        <v>810177.53361660417</v>
      </c>
      <c r="D210" s="38">
        <v>866452.6446924312</v>
      </c>
      <c r="E210" s="38">
        <v>950571.86967974738</v>
      </c>
      <c r="F210" s="16">
        <f t="shared" si="7"/>
        <v>899133.07200678485</v>
      </c>
      <c r="G210" s="46">
        <f t="shared" si="6"/>
        <v>8.9191360846230277E-5</v>
      </c>
      <c r="I210" s="16"/>
      <c r="J210" s="61"/>
    </row>
    <row r="211" spans="1:10" outlineLevel="1" x14ac:dyDescent="0.2">
      <c r="A211" s="43" t="s">
        <v>482</v>
      </c>
      <c r="B211" s="43" t="s">
        <v>346</v>
      </c>
      <c r="C211" s="38">
        <v>555062.97139404016</v>
      </c>
      <c r="D211" s="38">
        <v>523719.00251433009</v>
      </c>
      <c r="E211" s="38">
        <v>567744.54519866302</v>
      </c>
      <c r="F211" s="16">
        <f t="shared" si="7"/>
        <v>550955.76866978162</v>
      </c>
      <c r="G211" s="46">
        <f t="shared" si="6"/>
        <v>5.4653194620081613E-5</v>
      </c>
      <c r="I211" s="16"/>
      <c r="J211" s="61"/>
    </row>
    <row r="212" spans="1:10" outlineLevel="1" x14ac:dyDescent="0.2">
      <c r="A212" s="43" t="s">
        <v>483</v>
      </c>
      <c r="B212" s="43" t="s">
        <v>342</v>
      </c>
      <c r="C212" s="38">
        <v>251560.1694674138</v>
      </c>
      <c r="D212" s="38">
        <v>265817.41966524842</v>
      </c>
      <c r="E212" s="38">
        <v>281350.50704918866</v>
      </c>
      <c r="F212" s="16">
        <f t="shared" si="7"/>
        <v>271207.75499091274</v>
      </c>
      <c r="G212" s="46">
        <f t="shared" si="6"/>
        <v>2.6903013016418079E-5</v>
      </c>
      <c r="I212" s="16"/>
      <c r="J212" s="61"/>
    </row>
    <row r="213" spans="1:10" outlineLevel="1" x14ac:dyDescent="0.2">
      <c r="A213" s="43" t="s">
        <v>344</v>
      </c>
      <c r="B213" s="43" t="s">
        <v>343</v>
      </c>
      <c r="C213" s="38">
        <v>3291306.3600443737</v>
      </c>
      <c r="D213" s="38">
        <v>3435986.9084165255</v>
      </c>
      <c r="E213" s="38">
        <v>3488544.0516009517</v>
      </c>
      <c r="F213" s="16">
        <f t="shared" si="7"/>
        <v>3438152.0552800465</v>
      </c>
      <c r="G213" s="46">
        <f t="shared" si="6"/>
        <v>3.4105458930819629E-4</v>
      </c>
      <c r="I213" s="16"/>
      <c r="J213" s="61"/>
    </row>
    <row r="214" spans="1:10" outlineLevel="1" x14ac:dyDescent="0.2">
      <c r="A214" s="43" t="s">
        <v>347</v>
      </c>
      <c r="B214" s="43" t="s">
        <v>348</v>
      </c>
      <c r="C214" s="38">
        <v>1789130.4764896112</v>
      </c>
      <c r="D214" s="38">
        <v>2056423.7109610862</v>
      </c>
      <c r="E214" s="38">
        <v>2264017.0959390504</v>
      </c>
      <c r="F214" s="16">
        <f t="shared" si="7"/>
        <v>2115671.5310381558</v>
      </c>
      <c r="G214" s="46">
        <f t="shared" si="6"/>
        <v>2.0986840416820603E-4</v>
      </c>
      <c r="I214" s="16"/>
      <c r="J214" s="61"/>
    </row>
    <row r="215" spans="1:10" outlineLevel="1" x14ac:dyDescent="0.2">
      <c r="A215" s="43" t="s">
        <v>349</v>
      </c>
      <c r="B215" s="43" t="s">
        <v>350</v>
      </c>
      <c r="C215" s="38">
        <v>285682.03042850445</v>
      </c>
      <c r="D215" s="38">
        <v>314553.5195481854</v>
      </c>
      <c r="E215" s="38">
        <v>316905.83806629479</v>
      </c>
      <c r="F215" s="16">
        <f t="shared" si="7"/>
        <v>310917.76395395998</v>
      </c>
      <c r="G215" s="46">
        <f t="shared" si="6"/>
        <v>3.0842129315104801E-5</v>
      </c>
      <c r="I215" s="16"/>
      <c r="J215" s="61"/>
    </row>
    <row r="216" spans="1:10" outlineLevel="1" x14ac:dyDescent="0.2">
      <c r="A216" s="43" t="s">
        <v>351</v>
      </c>
      <c r="B216" s="43" t="s">
        <v>352</v>
      </c>
      <c r="C216" s="38">
        <v>420490.61177538126</v>
      </c>
      <c r="D216" s="38">
        <v>418369.70120406238</v>
      </c>
      <c r="E216" s="38">
        <v>392155.1875292621</v>
      </c>
      <c r="F216" s="16">
        <f t="shared" si="7"/>
        <v>405615.92946188198</v>
      </c>
      <c r="G216" s="46">
        <f t="shared" si="6"/>
        <v>4.0235909295238121E-5</v>
      </c>
      <c r="I216" s="16"/>
      <c r="J216" s="61"/>
    </row>
    <row r="217" spans="1:10" outlineLevel="1" x14ac:dyDescent="0.2">
      <c r="A217" s="43" t="s">
        <v>353</v>
      </c>
      <c r="B217" s="43" t="s">
        <v>354</v>
      </c>
      <c r="C217" s="38">
        <v>3380184.0781325381</v>
      </c>
      <c r="D217" s="38">
        <v>3222036.9752766662</v>
      </c>
      <c r="E217" s="38">
        <v>2862579.1787812966</v>
      </c>
      <c r="F217" s="16">
        <f t="shared" si="7"/>
        <v>3068665.9275049604</v>
      </c>
      <c r="G217" s="46">
        <f t="shared" si="6"/>
        <v>3.044026502614971E-4</v>
      </c>
      <c r="I217" s="16"/>
      <c r="J217" s="61"/>
    </row>
    <row r="218" spans="1:10" outlineLevel="1" x14ac:dyDescent="0.2">
      <c r="A218" s="43" t="s">
        <v>355</v>
      </c>
      <c r="B218" s="43" t="s">
        <v>356</v>
      </c>
      <c r="C218" s="38">
        <v>411111.50962791557</v>
      </c>
      <c r="D218" s="38">
        <v>469531.46195673698</v>
      </c>
      <c r="E218" s="38">
        <v>483619.10925660975</v>
      </c>
      <c r="F218" s="16">
        <f t="shared" si="7"/>
        <v>466838.62688520318</v>
      </c>
      <c r="G218" s="46">
        <f t="shared" si="6"/>
        <v>4.6309021126922375E-5</v>
      </c>
      <c r="I218" s="16"/>
      <c r="J218" s="61"/>
    </row>
    <row r="219" spans="1:10" outlineLevel="1" x14ac:dyDescent="0.2">
      <c r="A219" s="43" t="s">
        <v>357</v>
      </c>
      <c r="B219" s="43" t="s">
        <v>358</v>
      </c>
      <c r="C219" s="38">
        <v>664083.7764980651</v>
      </c>
      <c r="D219" s="38">
        <v>665295.79143572599</v>
      </c>
      <c r="E219" s="38">
        <v>585829.87310459209</v>
      </c>
      <c r="F219" s="16">
        <f t="shared" si="7"/>
        <v>625360.82978054893</v>
      </c>
      <c r="G219" s="46">
        <f t="shared" si="6"/>
        <v>6.2033958225522862E-5</v>
      </c>
      <c r="I219" s="16"/>
      <c r="J219" s="61"/>
    </row>
    <row r="220" spans="1:10" outlineLevel="1" x14ac:dyDescent="0.2">
      <c r="A220" s="43" t="s">
        <v>359</v>
      </c>
      <c r="B220" s="43" t="s">
        <v>360</v>
      </c>
      <c r="C220" s="38">
        <v>857556.96830912214</v>
      </c>
      <c r="D220" s="38">
        <v>842185.66265791398</v>
      </c>
      <c r="E220" s="38">
        <v>829266.53815186513</v>
      </c>
      <c r="F220" s="16">
        <f t="shared" si="7"/>
        <v>838287.98468009103</v>
      </c>
      <c r="G220" s="46">
        <f t="shared" si="6"/>
        <v>8.3155706827450518E-5</v>
      </c>
      <c r="I220" s="16"/>
      <c r="J220" s="61"/>
    </row>
    <row r="221" spans="1:10" outlineLevel="1" x14ac:dyDescent="0.2">
      <c r="A221" s="43" t="s">
        <v>361</v>
      </c>
      <c r="B221" s="43" t="s">
        <v>362</v>
      </c>
      <c r="C221" s="38">
        <v>872534.54597467312</v>
      </c>
      <c r="D221" s="38">
        <v>879441.38186759385</v>
      </c>
      <c r="E221" s="38">
        <v>883178.55971842166</v>
      </c>
      <c r="F221" s="16">
        <f t="shared" si="7"/>
        <v>880158.83147752099</v>
      </c>
      <c r="G221" s="46">
        <f t="shared" si="6"/>
        <v>8.7309171894986838E-5</v>
      </c>
      <c r="I221" s="16"/>
      <c r="J221" s="61"/>
    </row>
    <row r="222" spans="1:10" outlineLevel="1" x14ac:dyDescent="0.2">
      <c r="A222" s="43" t="s">
        <v>363</v>
      </c>
      <c r="B222" s="43" t="s">
        <v>364</v>
      </c>
      <c r="C222" s="38">
        <v>292385.71429388493</v>
      </c>
      <c r="D222" s="38">
        <v>314061.56719426275</v>
      </c>
      <c r="E222" s="38">
        <v>340820.27652782924</v>
      </c>
      <c r="F222" s="16">
        <f t="shared" si="7"/>
        <v>323828.27971098298</v>
      </c>
      <c r="G222" s="46">
        <f t="shared" si="6"/>
        <v>3.2122814572322085E-5</v>
      </c>
      <c r="I222" s="16"/>
      <c r="J222" s="61"/>
    </row>
    <row r="223" spans="1:10" outlineLevel="1" x14ac:dyDescent="0.2">
      <c r="A223" s="43" t="s">
        <v>365</v>
      </c>
      <c r="B223" s="43" t="s">
        <v>366</v>
      </c>
      <c r="C223" s="38">
        <v>6436134.9301864635</v>
      </c>
      <c r="D223" s="38">
        <v>5888172.6446131524</v>
      </c>
      <c r="E223" s="38">
        <v>5708685.8072851123</v>
      </c>
      <c r="F223" s="16">
        <f t="shared" si="7"/>
        <v>5889756.2735446841</v>
      </c>
      <c r="G223" s="46">
        <f t="shared" si="6"/>
        <v>5.8424652973515403E-4</v>
      </c>
      <c r="I223" s="16"/>
      <c r="J223" s="61"/>
    </row>
    <row r="224" spans="1:10" outlineLevel="1" x14ac:dyDescent="0.2">
      <c r="A224" s="43" t="s">
        <v>367</v>
      </c>
      <c r="B224" s="43" t="s">
        <v>368</v>
      </c>
      <c r="C224" s="38">
        <v>934293.45242365741</v>
      </c>
      <c r="D224" s="38">
        <v>871232.14414406137</v>
      </c>
      <c r="E224" s="38">
        <v>842294.09551760205</v>
      </c>
      <c r="F224" s="16">
        <f t="shared" si="7"/>
        <v>867273.33787743107</v>
      </c>
      <c r="G224" s="46">
        <f t="shared" si="6"/>
        <v>8.6030968762271088E-5</v>
      </c>
      <c r="I224" s="16"/>
      <c r="J224" s="61"/>
    </row>
    <row r="225" spans="1:11" outlineLevel="1" x14ac:dyDescent="0.2">
      <c r="A225" s="43" t="s">
        <v>369</v>
      </c>
      <c r="B225" s="43" t="s">
        <v>370</v>
      </c>
      <c r="C225" s="38">
        <v>408989.042061885</v>
      </c>
      <c r="D225" s="38">
        <v>395223.55429515324</v>
      </c>
      <c r="E225" s="38">
        <v>334202.20341354853</v>
      </c>
      <c r="F225" s="16">
        <f t="shared" si="7"/>
        <v>367007.1268154729</v>
      </c>
      <c r="G225" s="46">
        <f t="shared" si="6"/>
        <v>3.640602942996855E-5</v>
      </c>
      <c r="I225" s="16"/>
      <c r="J225" s="61"/>
    </row>
    <row r="226" spans="1:11" outlineLevel="1" x14ac:dyDescent="0.2">
      <c r="A226" s="43" t="s">
        <v>371</v>
      </c>
      <c r="B226" s="43" t="s">
        <v>372</v>
      </c>
      <c r="C226" s="38">
        <v>184400.68583533104</v>
      </c>
      <c r="D226" s="38">
        <v>207608.67133680318</v>
      </c>
      <c r="E226" s="38">
        <v>242098.68633339059</v>
      </c>
      <c r="F226" s="16">
        <f t="shared" si="7"/>
        <v>220985.6812515182</v>
      </c>
      <c r="G226" s="46">
        <f t="shared" si="6"/>
        <v>2.1921130755832606E-5</v>
      </c>
      <c r="I226" s="16"/>
      <c r="J226" s="61"/>
    </row>
    <row r="227" spans="1:11" outlineLevel="1" x14ac:dyDescent="0.2">
      <c r="A227" s="43" t="s">
        <v>373</v>
      </c>
      <c r="B227" s="43" t="s">
        <v>374</v>
      </c>
      <c r="C227" s="38">
        <v>1341652.8696640187</v>
      </c>
      <c r="D227" s="38">
        <v>1394404.6873638891</v>
      </c>
      <c r="E227" s="38">
        <v>1418071.350831938</v>
      </c>
      <c r="F227" s="16">
        <f t="shared" si="7"/>
        <v>1397446.0494812685</v>
      </c>
      <c r="G227" s="46">
        <f t="shared" si="6"/>
        <v>1.386225451414407E-4</v>
      </c>
      <c r="I227" s="16"/>
      <c r="J227" s="61"/>
    </row>
    <row r="228" spans="1:11" outlineLevel="1" x14ac:dyDescent="0.2">
      <c r="A228" s="43" t="s">
        <v>506</v>
      </c>
      <c r="B228" s="43" t="s">
        <v>507</v>
      </c>
      <c r="C228" s="38">
        <v>197306.10547963579</v>
      </c>
      <c r="D228" s="38">
        <v>184258.28490169512</v>
      </c>
      <c r="E228" s="38">
        <v>206755.42031968315</v>
      </c>
      <c r="F228" s="16">
        <f t="shared" si="7"/>
        <v>197681.48937367927</v>
      </c>
      <c r="G228" s="46">
        <f t="shared" si="6"/>
        <v>1.9609423343750631E-5</v>
      </c>
      <c r="I228" s="16"/>
      <c r="J228" s="61"/>
    </row>
    <row r="229" spans="1:11" outlineLevel="1" x14ac:dyDescent="0.2">
      <c r="A229" s="43" t="s">
        <v>375</v>
      </c>
      <c r="B229" s="43" t="s">
        <v>376</v>
      </c>
      <c r="C229" s="38">
        <v>829760.76307592564</v>
      </c>
      <c r="D229" s="38">
        <v>788514.99479749682</v>
      </c>
      <c r="E229" s="38">
        <v>754671.14805037237</v>
      </c>
      <c r="F229" s="16">
        <f t="shared" si="7"/>
        <v>778467.36613700597</v>
      </c>
      <c r="G229" s="46">
        <f t="shared" si="6"/>
        <v>7.7221677104116385E-5</v>
      </c>
      <c r="I229" s="16"/>
      <c r="J229" s="61"/>
    </row>
    <row r="230" spans="1:11" outlineLevel="1" x14ac:dyDescent="0.2">
      <c r="A230" s="43" t="s">
        <v>377</v>
      </c>
      <c r="B230" s="43" t="s">
        <v>378</v>
      </c>
      <c r="C230" s="38">
        <v>834007.89134261687</v>
      </c>
      <c r="D230" s="38">
        <v>864050.41435883415</v>
      </c>
      <c r="E230" s="38">
        <v>880719.2082009532</v>
      </c>
      <c r="F230" s="16">
        <f t="shared" si="7"/>
        <v>867377.72411052417</v>
      </c>
      <c r="G230" s="46">
        <f t="shared" si="6"/>
        <v>8.6041323570111052E-5</v>
      </c>
      <c r="I230" s="16"/>
      <c r="J230" s="61"/>
    </row>
    <row r="231" spans="1:11" outlineLevel="1" x14ac:dyDescent="0.2">
      <c r="A231" s="43" t="s">
        <v>379</v>
      </c>
      <c r="B231" s="43" t="s">
        <v>380</v>
      </c>
      <c r="C231" s="38">
        <v>3142582.7063881559</v>
      </c>
      <c r="D231" s="38">
        <v>3196199.5040861601</v>
      </c>
      <c r="E231" s="38">
        <v>3137889.5043011177</v>
      </c>
      <c r="F231" s="16">
        <f t="shared" si="7"/>
        <v>3158108.3712439709</v>
      </c>
      <c r="G231" s="46">
        <f t="shared" si="6"/>
        <v>3.1327507807319988E-4</v>
      </c>
      <c r="I231" s="16"/>
      <c r="J231" s="61"/>
    </row>
    <row r="232" spans="1:11" s="42" customFormat="1" outlineLevel="1" x14ac:dyDescent="0.2">
      <c r="A232" s="43" t="s">
        <v>558</v>
      </c>
      <c r="B232" s="43" t="s">
        <v>559</v>
      </c>
      <c r="C232" s="38">
        <v>146109.57023247634</v>
      </c>
      <c r="D232" s="38">
        <v>152528.37865051979</v>
      </c>
      <c r="E232" s="38">
        <v>156473.09919300475</v>
      </c>
      <c r="F232" s="16">
        <f t="shared" si="7"/>
        <v>153430.937518755</v>
      </c>
      <c r="G232" s="46">
        <f t="shared" si="6"/>
        <v>1.5219898521436461E-5</v>
      </c>
      <c r="I232" s="16"/>
      <c r="J232" s="61"/>
      <c r="K232" s="62"/>
    </row>
    <row r="233" spans="1:11" outlineLevel="1" x14ac:dyDescent="0.2">
      <c r="A233" s="43" t="s">
        <v>381</v>
      </c>
      <c r="B233" s="43" t="s">
        <v>382</v>
      </c>
      <c r="C233" s="38">
        <v>483580.74044140155</v>
      </c>
      <c r="D233" s="38">
        <v>470185.71141857118</v>
      </c>
      <c r="E233" s="38">
        <v>468504.09590921621</v>
      </c>
      <c r="F233" s="16">
        <f t="shared" si="7"/>
        <v>471577.4085010321</v>
      </c>
      <c r="G233" s="46">
        <f t="shared" si="6"/>
        <v>4.6779094349927665E-5</v>
      </c>
      <c r="I233" s="16"/>
      <c r="J233" s="61"/>
    </row>
    <row r="234" spans="1:11" outlineLevel="1" x14ac:dyDescent="0.2">
      <c r="A234" s="43" t="s">
        <v>383</v>
      </c>
      <c r="B234" s="43" t="s">
        <v>384</v>
      </c>
      <c r="C234" s="38">
        <v>735991.66116856958</v>
      </c>
      <c r="D234" s="38">
        <v>774828.34261836926</v>
      </c>
      <c r="E234" s="38">
        <v>945310.82593617542</v>
      </c>
      <c r="F234" s="16">
        <f t="shared" si="7"/>
        <v>853596.80403563904</v>
      </c>
      <c r="G234" s="46">
        <f t="shared" si="6"/>
        <v>8.4674296760109714E-5</v>
      </c>
      <c r="I234" s="16"/>
      <c r="J234" s="61"/>
    </row>
    <row r="235" spans="1:11" outlineLevel="1" x14ac:dyDescent="0.2">
      <c r="A235" s="43" t="s">
        <v>385</v>
      </c>
      <c r="B235" s="43" t="s">
        <v>386</v>
      </c>
      <c r="C235" s="38">
        <v>286444.32846850174</v>
      </c>
      <c r="D235" s="38">
        <v>275684.03747745533</v>
      </c>
      <c r="E235" s="38">
        <v>272427.65744753712</v>
      </c>
      <c r="F235" s="16">
        <f t="shared" si="7"/>
        <v>275849.22929433727</v>
      </c>
      <c r="G235" s="46">
        <f t="shared" si="6"/>
        <v>2.7363433639731689E-5</v>
      </c>
      <c r="I235" s="16"/>
      <c r="J235" s="61"/>
    </row>
    <row r="236" spans="1:11" outlineLevel="1" x14ac:dyDescent="0.2">
      <c r="A236" s="43" t="s">
        <v>387</v>
      </c>
      <c r="B236" s="43" t="s">
        <v>388</v>
      </c>
      <c r="C236" s="38">
        <v>2073325.217060768</v>
      </c>
      <c r="D236" s="38">
        <v>2278092.2597096921</v>
      </c>
      <c r="E236" s="38">
        <v>2359442.6832230925</v>
      </c>
      <c r="F236" s="16">
        <f t="shared" si="7"/>
        <v>2284639.631024905</v>
      </c>
      <c r="G236" s="46">
        <f t="shared" si="6"/>
        <v>2.2662954358863027E-4</v>
      </c>
      <c r="I236" s="16"/>
      <c r="J236" s="61"/>
    </row>
    <row r="237" spans="1:11" outlineLevel="1" x14ac:dyDescent="0.2">
      <c r="A237" s="43" t="s">
        <v>389</v>
      </c>
      <c r="B237" s="43" t="s">
        <v>390</v>
      </c>
      <c r="C237" s="38">
        <v>400094.82298795047</v>
      </c>
      <c r="D237" s="38">
        <v>413538.825711991</v>
      </c>
      <c r="E237" s="38">
        <v>423327.23150123621</v>
      </c>
      <c r="F237" s="16">
        <f t="shared" si="7"/>
        <v>416192.36148594023</v>
      </c>
      <c r="G237" s="46">
        <f t="shared" si="6"/>
        <v>4.1285060299124548E-5</v>
      </c>
      <c r="I237" s="16"/>
      <c r="J237" s="61"/>
    </row>
    <row r="238" spans="1:11" s="43" customFormat="1" outlineLevel="1" x14ac:dyDescent="0.2">
      <c r="A238" s="43" t="s">
        <v>391</v>
      </c>
      <c r="B238" s="43" t="s">
        <v>392</v>
      </c>
      <c r="C238" s="38">
        <v>2200342.0873170374</v>
      </c>
      <c r="D238" s="38">
        <v>2082983.6294113901</v>
      </c>
      <c r="E238" s="38">
        <v>2285009.0237072832</v>
      </c>
      <c r="F238" s="16">
        <f t="shared" si="7"/>
        <v>2203556.0695436113</v>
      </c>
      <c r="G238" s="46">
        <f t="shared" si="6"/>
        <v>2.1858629235482291E-4</v>
      </c>
      <c r="I238" s="16"/>
      <c r="J238" s="61"/>
      <c r="K238" s="62"/>
    </row>
    <row r="239" spans="1:11" outlineLevel="1" x14ac:dyDescent="0.2">
      <c r="A239" s="43" t="s">
        <v>393</v>
      </c>
      <c r="B239" s="43" t="s">
        <v>394</v>
      </c>
      <c r="C239" s="38">
        <v>1067881.3553824318</v>
      </c>
      <c r="D239" s="38">
        <v>980586.03596598271</v>
      </c>
      <c r="E239" s="38">
        <v>968232.01323688601</v>
      </c>
      <c r="F239" s="16">
        <f t="shared" si="7"/>
        <v>988958.24450417573</v>
      </c>
      <c r="G239" s="46">
        <f t="shared" si="6"/>
        <v>9.8101754227054795E-5</v>
      </c>
      <c r="I239" s="16"/>
      <c r="J239" s="61"/>
    </row>
    <row r="240" spans="1:11" outlineLevel="1" x14ac:dyDescent="0.2">
      <c r="A240" s="43" t="s">
        <v>395</v>
      </c>
      <c r="B240" s="43" t="s">
        <v>396</v>
      </c>
      <c r="C240" s="38">
        <v>15935674.997518849</v>
      </c>
      <c r="D240" s="38">
        <v>16334025.018447362</v>
      </c>
      <c r="E240" s="38">
        <v>15430770.251518784</v>
      </c>
      <c r="F240" s="16">
        <f t="shared" si="7"/>
        <v>15816005.964828322</v>
      </c>
      <c r="G240" s="46">
        <f t="shared" si="6"/>
        <v>1.568901355176143E-3</v>
      </c>
      <c r="I240" s="16"/>
      <c r="J240" s="61"/>
    </row>
    <row r="241" spans="1:10" outlineLevel="1" x14ac:dyDescent="0.2">
      <c r="A241" s="43" t="s">
        <v>397</v>
      </c>
      <c r="B241" s="43" t="s">
        <v>398</v>
      </c>
      <c r="C241" s="38">
        <v>3903085.2064558035</v>
      </c>
      <c r="D241" s="38">
        <v>3938407.9245170653</v>
      </c>
      <c r="E241" s="38">
        <v>4096286.7920257165</v>
      </c>
      <c r="F241" s="16">
        <f t="shared" si="7"/>
        <v>4011460.2385945139</v>
      </c>
      <c r="G241" s="46">
        <f t="shared" si="6"/>
        <v>3.9792507783329361E-4</v>
      </c>
      <c r="I241" s="16"/>
      <c r="J241" s="61"/>
    </row>
    <row r="242" spans="1:10" outlineLevel="1" x14ac:dyDescent="0.2">
      <c r="A242" s="43" t="s">
        <v>399</v>
      </c>
      <c r="B242" s="43" t="s">
        <v>400</v>
      </c>
      <c r="C242" s="38">
        <v>929569.47220842366</v>
      </c>
      <c r="D242" s="38">
        <v>914234.07860067755</v>
      </c>
      <c r="E242" s="38">
        <v>872818.00741465122</v>
      </c>
      <c r="F242" s="16">
        <f t="shared" si="7"/>
        <v>896081.94194228889</v>
      </c>
      <c r="G242" s="46">
        <f t="shared" si="6"/>
        <v>8.8888697702093155E-5</v>
      </c>
      <c r="I242" s="16"/>
      <c r="J242" s="61"/>
    </row>
    <row r="243" spans="1:10" outlineLevel="1" x14ac:dyDescent="0.2">
      <c r="A243" s="43" t="s">
        <v>401</v>
      </c>
      <c r="B243" s="43" t="s">
        <v>402</v>
      </c>
      <c r="C243" s="38">
        <v>6014238.4412125926</v>
      </c>
      <c r="D243" s="38">
        <v>5961657.2879524166</v>
      </c>
      <c r="E243" s="38">
        <v>5674731.2178078257</v>
      </c>
      <c r="F243" s="16">
        <f t="shared" si="7"/>
        <v>5826957.7784234835</v>
      </c>
      <c r="G243" s="46">
        <f t="shared" si="6"/>
        <v>5.7801710339845614E-4</v>
      </c>
      <c r="I243" s="16"/>
      <c r="J243" s="61"/>
    </row>
    <row r="244" spans="1:10" outlineLevel="1" x14ac:dyDescent="0.2">
      <c r="A244" s="43" t="s">
        <v>403</v>
      </c>
      <c r="B244" s="43" t="s">
        <v>404</v>
      </c>
      <c r="C244" s="38">
        <v>11996811.318635389</v>
      </c>
      <c r="D244" s="38">
        <v>12930715.316519156</v>
      </c>
      <c r="E244" s="38">
        <v>12343593.139640247</v>
      </c>
      <c r="F244" s="16">
        <f t="shared" si="7"/>
        <v>12481503.56176574</v>
      </c>
      <c r="G244" s="46">
        <f t="shared" si="6"/>
        <v>1.2381285070476821E-3</v>
      </c>
      <c r="I244" s="16"/>
      <c r="J244" s="61"/>
    </row>
    <row r="245" spans="1:10" outlineLevel="1" x14ac:dyDescent="0.2">
      <c r="A245" s="43" t="s">
        <v>405</v>
      </c>
      <c r="B245" s="43" t="s">
        <v>406</v>
      </c>
      <c r="C245" s="38">
        <v>191777.81950162235</v>
      </c>
      <c r="D245" s="38">
        <v>218648.25247476951</v>
      </c>
      <c r="E245" s="38">
        <v>234516.3824801991</v>
      </c>
      <c r="F245" s="16">
        <f t="shared" si="7"/>
        <v>222103.91198195974</v>
      </c>
      <c r="G245" s="46">
        <f t="shared" si="6"/>
        <v>2.2032055961114569E-5</v>
      </c>
      <c r="I245" s="16"/>
      <c r="J245" s="61"/>
    </row>
    <row r="246" spans="1:10" outlineLevel="1" x14ac:dyDescent="0.2">
      <c r="A246" s="43" t="s">
        <v>407</v>
      </c>
      <c r="B246" s="43" t="s">
        <v>408</v>
      </c>
      <c r="C246" s="38">
        <v>624352.97901176219</v>
      </c>
      <c r="D246" s="38">
        <v>609285.30701629899</v>
      </c>
      <c r="E246" s="38">
        <v>559163.18906736956</v>
      </c>
      <c r="F246" s="16">
        <f t="shared" si="7"/>
        <v>586735.52670774481</v>
      </c>
      <c r="G246" s="46">
        <f t="shared" si="6"/>
        <v>5.8202441566400919E-5</v>
      </c>
      <c r="I246" s="16"/>
      <c r="J246" s="61"/>
    </row>
    <row r="247" spans="1:10" outlineLevel="1" x14ac:dyDescent="0.2">
      <c r="A247" s="43" t="s">
        <v>409</v>
      </c>
      <c r="B247" s="43" t="s">
        <v>410</v>
      </c>
      <c r="C247" s="38">
        <v>1886758.7498701236</v>
      </c>
      <c r="D247" s="38">
        <v>1954757.3679425148</v>
      </c>
      <c r="E247" s="38">
        <v>1995368.1511107665</v>
      </c>
      <c r="F247" s="16">
        <f t="shared" si="7"/>
        <v>1963729.6565145755</v>
      </c>
      <c r="G247" s="46">
        <f t="shared" si="6"/>
        <v>1.9479621632393217E-4</v>
      </c>
      <c r="I247" s="16"/>
      <c r="J247" s="61"/>
    </row>
    <row r="248" spans="1:10" outlineLevel="1" x14ac:dyDescent="0.2">
      <c r="A248" s="43" t="s">
        <v>411</v>
      </c>
      <c r="B248" s="43" t="s">
        <v>412</v>
      </c>
      <c r="C248" s="38">
        <v>457682.18181258318</v>
      </c>
      <c r="D248" s="38">
        <v>463938.64540378575</v>
      </c>
      <c r="E248" s="38">
        <v>506170.90963664284</v>
      </c>
      <c r="F248" s="16">
        <f t="shared" si="7"/>
        <v>484012.0335883472</v>
      </c>
      <c r="G248" s="46">
        <f t="shared" si="6"/>
        <v>4.8012572649947244E-5</v>
      </c>
      <c r="I248" s="16"/>
      <c r="J248" s="61"/>
    </row>
    <row r="249" spans="1:10" outlineLevel="1" x14ac:dyDescent="0.2">
      <c r="A249" s="43" t="s">
        <v>413</v>
      </c>
      <c r="B249" s="43" t="s">
        <v>414</v>
      </c>
      <c r="C249" s="38">
        <v>466452.78596732806</v>
      </c>
      <c r="D249" s="38">
        <v>512512.86092551315</v>
      </c>
      <c r="E249" s="38">
        <v>511713.97186421015</v>
      </c>
      <c r="F249" s="16">
        <f t="shared" si="7"/>
        <v>504436.7372351641</v>
      </c>
      <c r="G249" s="46">
        <f t="shared" si="6"/>
        <v>5.0038643283824244E-5</v>
      </c>
      <c r="I249" s="16"/>
      <c r="J249" s="61"/>
    </row>
    <row r="250" spans="1:10" outlineLevel="1" x14ac:dyDescent="0.2">
      <c r="A250" s="43" t="s">
        <v>415</v>
      </c>
      <c r="B250" s="43" t="s">
        <v>416</v>
      </c>
      <c r="C250" s="38">
        <v>2569214.7266117726</v>
      </c>
      <c r="D250" s="38">
        <v>2556986.3339302833</v>
      </c>
      <c r="E250" s="38">
        <v>2364303.6784801222</v>
      </c>
      <c r="F250" s="16">
        <f t="shared" si="7"/>
        <v>2462683.0716521177</v>
      </c>
      <c r="G250" s="46">
        <f t="shared" si="6"/>
        <v>2.4429093015496302E-4</v>
      </c>
      <c r="I250" s="16"/>
      <c r="J250" s="61"/>
    </row>
    <row r="251" spans="1:10" outlineLevel="1" x14ac:dyDescent="0.2">
      <c r="A251" s="43" t="s">
        <v>417</v>
      </c>
      <c r="B251" s="43" t="s">
        <v>418</v>
      </c>
      <c r="C251" s="38">
        <v>1227104.9921656463</v>
      </c>
      <c r="D251" s="38">
        <v>1202561.8513281948</v>
      </c>
      <c r="E251" s="38">
        <v>1168111.726292653</v>
      </c>
      <c r="F251" s="16">
        <f t="shared" si="7"/>
        <v>1189427.3122833325</v>
      </c>
      <c r="G251" s="46">
        <f t="shared" si="6"/>
        <v>1.1798769716416793E-4</v>
      </c>
      <c r="I251" s="16"/>
      <c r="J251" s="61"/>
    </row>
    <row r="252" spans="1:10" outlineLevel="1" x14ac:dyDescent="0.2">
      <c r="A252" s="43" t="s">
        <v>419</v>
      </c>
      <c r="B252" s="43" t="s">
        <v>420</v>
      </c>
      <c r="C252" s="38">
        <v>1963213.7163830111</v>
      </c>
      <c r="D252" s="38">
        <v>1899182.5139876371</v>
      </c>
      <c r="E252" s="38">
        <v>1840245.3904140536</v>
      </c>
      <c r="F252" s="16">
        <f t="shared" si="7"/>
        <v>1880385.8192667409</v>
      </c>
      <c r="G252" s="46">
        <f t="shared" si="6"/>
        <v>1.8652875237035955E-4</v>
      </c>
      <c r="I252" s="16"/>
      <c r="J252" s="61"/>
    </row>
    <row r="253" spans="1:10" outlineLevel="1" x14ac:dyDescent="0.2">
      <c r="A253" s="43" t="s">
        <v>421</v>
      </c>
      <c r="B253" s="43" t="s">
        <v>422</v>
      </c>
      <c r="C253" s="38">
        <v>98027.801449893392</v>
      </c>
      <c r="D253" s="38">
        <v>102034.86682690444</v>
      </c>
      <c r="E253" s="38">
        <v>95375.522248522553</v>
      </c>
      <c r="F253" s="16">
        <f t="shared" si="7"/>
        <v>98037.350308211651</v>
      </c>
      <c r="G253" s="46">
        <f t="shared" si="6"/>
        <v>9.7250173083189703E-6</v>
      </c>
      <c r="I253" s="16"/>
      <c r="J253" s="61"/>
    </row>
    <row r="254" spans="1:10" outlineLevel="1" x14ac:dyDescent="0.2">
      <c r="A254" s="43" t="s">
        <v>423</v>
      </c>
      <c r="B254" s="43" t="s">
        <v>424</v>
      </c>
      <c r="C254" s="38">
        <v>1088232.4332916588</v>
      </c>
      <c r="D254" s="38">
        <v>1126003.8598388473</v>
      </c>
      <c r="E254" s="38">
        <v>1236294.5563269905</v>
      </c>
      <c r="F254" s="16">
        <f t="shared" si="7"/>
        <v>1174853.9703250541</v>
      </c>
      <c r="G254" s="46">
        <f t="shared" si="6"/>
        <v>1.1654206442992178E-4</v>
      </c>
      <c r="I254" s="16"/>
      <c r="J254" s="61"/>
    </row>
    <row r="255" spans="1:10" outlineLevel="1" x14ac:dyDescent="0.2">
      <c r="A255" s="43" t="s">
        <v>425</v>
      </c>
      <c r="B255" s="43" t="s">
        <v>426</v>
      </c>
      <c r="C255" s="38">
        <v>219094.82334366033</v>
      </c>
      <c r="D255" s="38">
        <v>220296.24207039227</v>
      </c>
      <c r="E255" s="38">
        <v>218490.31937922875</v>
      </c>
      <c r="F255" s="16">
        <f t="shared" si="7"/>
        <v>219193.04427035517</v>
      </c>
      <c r="G255" s="46">
        <f t="shared" si="6"/>
        <v>2.1743306430567432E-5</v>
      </c>
      <c r="I255" s="16"/>
      <c r="J255" s="61"/>
    </row>
    <row r="256" spans="1:10" outlineLevel="1" x14ac:dyDescent="0.2">
      <c r="A256" s="43" t="s">
        <v>427</v>
      </c>
      <c r="B256" s="43" t="s">
        <v>428</v>
      </c>
      <c r="C256" s="38">
        <v>4224653.6926394226</v>
      </c>
      <c r="D256" s="38">
        <v>4262538.4057615902</v>
      </c>
      <c r="E256" s="38">
        <v>3956811.6028681663</v>
      </c>
      <c r="F256" s="16">
        <f t="shared" si="7"/>
        <v>4103360.8854611837</v>
      </c>
      <c r="G256" s="46">
        <f t="shared" si="6"/>
        <v>4.0704135217786063E-4</v>
      </c>
      <c r="I256" s="16"/>
      <c r="J256" s="61"/>
    </row>
    <row r="257" spans="1:11" outlineLevel="1" x14ac:dyDescent="0.2">
      <c r="A257" s="43" t="s">
        <v>429</v>
      </c>
      <c r="B257" s="43" t="s">
        <v>430</v>
      </c>
      <c r="C257" s="38">
        <v>104163.16868794353</v>
      </c>
      <c r="D257" s="38">
        <v>105111.37672593052</v>
      </c>
      <c r="E257" s="38">
        <v>92830.628531464143</v>
      </c>
      <c r="F257" s="16">
        <f t="shared" si="7"/>
        <v>98812.967955699496</v>
      </c>
      <c r="G257" s="46">
        <f t="shared" si="6"/>
        <v>9.8019563016999983E-6</v>
      </c>
      <c r="I257" s="16"/>
      <c r="J257" s="61"/>
    </row>
    <row r="258" spans="1:11" outlineLevel="1" x14ac:dyDescent="0.2">
      <c r="A258" s="43" t="s">
        <v>560</v>
      </c>
      <c r="B258" s="43" t="s">
        <v>561</v>
      </c>
      <c r="C258" s="38">
        <v>1102437.3804029734</v>
      </c>
      <c r="D258" s="38">
        <v>1157458.6912157284</v>
      </c>
      <c r="E258" s="38">
        <v>1134440.5438162591</v>
      </c>
      <c r="F258" s="16">
        <f t="shared" si="7"/>
        <v>1136779.3990472013</v>
      </c>
      <c r="G258" s="46">
        <f t="shared" si="6"/>
        <v>1.1276517874788464E-4</v>
      </c>
      <c r="I258" s="16"/>
      <c r="J258" s="61"/>
    </row>
    <row r="259" spans="1:11" outlineLevel="1" x14ac:dyDescent="0.2">
      <c r="A259" s="43" t="s">
        <v>431</v>
      </c>
      <c r="B259" s="43" t="s">
        <v>432</v>
      </c>
      <c r="C259" s="38">
        <v>325096.66969226726</v>
      </c>
      <c r="D259" s="38">
        <v>338994.8489650999</v>
      </c>
      <c r="E259" s="38">
        <v>353970.44150658615</v>
      </c>
      <c r="F259" s="16">
        <f>IF(C259&gt;0,(+C259+(D259*2)+(E259*3))/6,IF(D259&gt;0,((D259*2)+(E259*3))/5,E259))</f>
        <v>344166.28202370426</v>
      </c>
      <c r="G259" s="46">
        <f t="shared" si="6"/>
        <v>3.4140284688415984E-5</v>
      </c>
      <c r="I259" s="16"/>
      <c r="J259" s="61"/>
    </row>
    <row r="260" spans="1:11" outlineLevel="1" x14ac:dyDescent="0.2">
      <c r="A260" s="43" t="s">
        <v>433</v>
      </c>
      <c r="B260" s="43" t="s">
        <v>434</v>
      </c>
      <c r="C260" s="41">
        <v>389602.36836929241</v>
      </c>
      <c r="D260" s="41">
        <v>415821.29955278535</v>
      </c>
      <c r="E260" s="41">
        <v>411325.38838743669</v>
      </c>
      <c r="F260" s="16">
        <f>IF(C260&gt;0,(+C260+(D260*2)+(E260*3))/6,IF(D260&gt;0,((D260*2)+(E260*3))/5,E260))</f>
        <v>409203.52210619551</v>
      </c>
      <c r="G260" s="46">
        <f t="shared" si="6"/>
        <v>4.0591787952213864E-5</v>
      </c>
      <c r="I260" s="16"/>
      <c r="J260" s="61"/>
    </row>
    <row r="261" spans="1:11" x14ac:dyDescent="0.2">
      <c r="A261" s="43"/>
      <c r="B261" s="43" t="s">
        <v>478</v>
      </c>
      <c r="C261" s="50">
        <f>SUBTOTAL(9,C139:C260)</f>
        <v>267168386.38472375</v>
      </c>
      <c r="D261" s="50">
        <f>SUBTOTAL(9,D139:D260)</f>
        <v>271376658.25189996</v>
      </c>
      <c r="E261" s="50">
        <f>SUBTOTAL(9,E139:E260)</f>
        <v>261810091.1193696</v>
      </c>
      <c r="F261" s="77">
        <f>SUBTOTAL(9,F139:F260)</f>
        <v>265891996.04110536</v>
      </c>
      <c r="G261" s="46">
        <f>SUBTOTAL(9,G139:G260)</f>
        <v>2.6375705335914625E-2</v>
      </c>
    </row>
    <row r="262" spans="1:11" x14ac:dyDescent="0.2">
      <c r="C262" s="33"/>
      <c r="D262" s="33"/>
      <c r="E262" s="31"/>
      <c r="F262" s="16"/>
    </row>
    <row r="263" spans="1:11" ht="13.5" thickBot="1" x14ac:dyDescent="0.25">
      <c r="C263" s="36">
        <f>SUBTOTAL(9,C5:C262)</f>
        <v>9725356856.0747375</v>
      </c>
      <c r="D263" s="36">
        <f>SUBTOTAL(9,D5:D262)</f>
        <v>9978178603.5818977</v>
      </c>
      <c r="E263" s="36">
        <f>SUBTOTAL(9,E5:E262)</f>
        <v>10267982371.179377</v>
      </c>
      <c r="F263" s="17">
        <f>SUBTOTAL(9,F5:F262)</f>
        <v>10080943529.462778</v>
      </c>
      <c r="G263" s="12">
        <f>SUBTOTAL(9,G5:G260)</f>
        <v>0.99999999999999978</v>
      </c>
    </row>
    <row r="264" spans="1:11" ht="13.5" thickTop="1" x14ac:dyDescent="0.2"/>
    <row r="265" spans="1:11" x14ac:dyDescent="0.2">
      <c r="C265"/>
      <c r="D265"/>
      <c r="E265"/>
      <c r="F265" s="62"/>
      <c r="G265"/>
      <c r="K265"/>
    </row>
    <row r="266" spans="1:11" x14ac:dyDescent="0.2">
      <c r="C266"/>
      <c r="D266"/>
      <c r="E266"/>
      <c r="F266" s="62"/>
      <c r="G266"/>
      <c r="K266"/>
    </row>
    <row r="267" spans="1:11" x14ac:dyDescent="0.2">
      <c r="C267"/>
      <c r="D267"/>
      <c r="E267"/>
      <c r="F267" s="62"/>
      <c r="G267"/>
      <c r="K267"/>
    </row>
    <row r="268" spans="1:11" x14ac:dyDescent="0.2">
      <c r="C268"/>
      <c r="D268"/>
      <c r="E268"/>
      <c r="F268" s="62"/>
      <c r="G268"/>
      <c r="K268"/>
    </row>
    <row r="269" spans="1:11" x14ac:dyDescent="0.2">
      <c r="C269"/>
      <c r="D269"/>
      <c r="E269"/>
      <c r="F269" s="62"/>
      <c r="G269"/>
      <c r="K269"/>
    </row>
    <row r="270" spans="1:11" x14ac:dyDescent="0.2">
      <c r="C270"/>
      <c r="D270"/>
      <c r="E270"/>
      <c r="F270" s="62"/>
      <c r="G270"/>
      <c r="K270"/>
    </row>
    <row r="271" spans="1:11" x14ac:dyDescent="0.2">
      <c r="C271"/>
      <c r="D271"/>
      <c r="E271"/>
      <c r="F271" s="62"/>
      <c r="G271"/>
      <c r="K271"/>
    </row>
    <row r="272" spans="1:11" x14ac:dyDescent="0.2">
      <c r="C272"/>
      <c r="D272"/>
      <c r="E272"/>
      <c r="F272" s="62"/>
      <c r="G272"/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</sheetData>
  <phoneticPr fontId="6" type="noConversion"/>
  <printOptions horizontalCentered="1"/>
  <pageMargins left="0.17" right="0.17" top="0.75" bottom="0.5" header="0.25" footer="0.25"/>
  <pageSetup scale="89" fitToHeight="6" orientation="landscape" horizontalDpi="200" verticalDpi="200" r:id="rId1"/>
  <headerFooter alignWithMargins="0">
    <oddHeader>&amp;C&amp;"Arial,Bold"&amp;14
Payroll Data
FY 2022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2"/>
  <sheetViews>
    <sheetView zoomScaleNormal="100" workbookViewId="0">
      <pane xSplit="2" ySplit="3" topLeftCell="G244" activePane="bottomRight" state="frozen"/>
      <selection activeCell="D52" sqref="D52"/>
      <selection pane="topRight" activeCell="D52" sqref="D52"/>
      <selection pane="bottomLeft" activeCell="D52" sqref="D52"/>
      <selection pane="bottomRight" activeCell="AC263" sqref="AC263"/>
    </sheetView>
  </sheetViews>
  <sheetFormatPr defaultRowHeight="12.75" outlineLevelRow="1" x14ac:dyDescent="0.2"/>
  <cols>
    <col min="1" max="1" width="5.28515625" customWidth="1"/>
    <col min="2" max="2" width="19.85546875" customWidth="1"/>
    <col min="3" max="11" width="10.42578125" style="45" customWidth="1"/>
    <col min="12" max="12" width="10.85546875" style="45" bestFit="1" customWidth="1"/>
    <col min="13" max="13" width="10.85546875" style="45" customWidth="1"/>
    <col min="14" max="16" width="10.42578125" style="45" customWidth="1"/>
    <col min="17" max="17" width="10.85546875" style="45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 x14ac:dyDescent="0.2">
      <c r="A1" s="43"/>
      <c r="B1" s="43"/>
      <c r="R1" s="43"/>
      <c r="S1" s="43"/>
      <c r="T1" s="1" t="s">
        <v>442</v>
      </c>
      <c r="U1" s="43"/>
      <c r="V1" s="43"/>
      <c r="W1" s="43"/>
      <c r="X1" s="43"/>
      <c r="Y1" s="43"/>
      <c r="Z1" s="1"/>
      <c r="AA1" s="1"/>
      <c r="AB1" s="1"/>
      <c r="AC1" s="1"/>
      <c r="AD1" s="1" t="s">
        <v>437</v>
      </c>
    </row>
    <row r="2" spans="1:31" s="43" customFormat="1" x14ac:dyDescent="0.2">
      <c r="A2" s="19" t="s">
        <v>455</v>
      </c>
      <c r="B2" s="19"/>
      <c r="C2" s="57">
        <v>2018</v>
      </c>
      <c r="D2" s="53"/>
      <c r="E2" s="53"/>
      <c r="F2" s="53"/>
      <c r="G2" s="1" t="s">
        <v>569</v>
      </c>
      <c r="H2" s="57">
        <v>2019</v>
      </c>
      <c r="I2" s="53"/>
      <c r="J2" s="53"/>
      <c r="K2" s="53"/>
      <c r="L2" s="1" t="s">
        <v>573</v>
      </c>
      <c r="M2" s="57">
        <v>2020</v>
      </c>
      <c r="N2" s="53"/>
      <c r="O2" s="53"/>
      <c r="P2" s="53"/>
      <c r="Q2" s="1" t="s">
        <v>576</v>
      </c>
      <c r="R2" s="1" t="s">
        <v>441</v>
      </c>
      <c r="S2" s="1"/>
      <c r="T2" s="1" t="s">
        <v>3</v>
      </c>
      <c r="U2" s="1"/>
      <c r="V2" s="1" t="s">
        <v>567</v>
      </c>
      <c r="W2" s="1" t="s">
        <v>572</v>
      </c>
      <c r="X2" s="1" t="s">
        <v>575</v>
      </c>
      <c r="Y2" s="1"/>
      <c r="Z2" s="1" t="s">
        <v>567</v>
      </c>
      <c r="AA2" s="1" t="s">
        <v>572</v>
      </c>
      <c r="AB2" s="1" t="s">
        <v>575</v>
      </c>
      <c r="AC2" s="1"/>
      <c r="AD2" s="1" t="s">
        <v>441</v>
      </c>
      <c r="AE2" s="1"/>
    </row>
    <row r="3" spans="1:31" x14ac:dyDescent="0.2">
      <c r="A3" s="11" t="s">
        <v>453</v>
      </c>
      <c r="B3" s="11" t="s">
        <v>454</v>
      </c>
      <c r="C3" s="11" t="s">
        <v>457</v>
      </c>
      <c r="D3" s="54" t="s">
        <v>458</v>
      </c>
      <c r="E3" s="54" t="s">
        <v>459</v>
      </c>
      <c r="F3" s="54" t="s">
        <v>460</v>
      </c>
      <c r="G3" s="11" t="s">
        <v>442</v>
      </c>
      <c r="H3" s="11" t="s">
        <v>457</v>
      </c>
      <c r="I3" s="54" t="s">
        <v>458</v>
      </c>
      <c r="J3" s="54" t="s">
        <v>459</v>
      </c>
      <c r="K3" s="54" t="s">
        <v>460</v>
      </c>
      <c r="L3" s="11" t="s">
        <v>442</v>
      </c>
      <c r="M3" s="11" t="s">
        <v>457</v>
      </c>
      <c r="N3" s="54" t="s">
        <v>458</v>
      </c>
      <c r="O3" s="54" t="s">
        <v>459</v>
      </c>
      <c r="P3" s="54" t="s">
        <v>460</v>
      </c>
      <c r="Q3" s="11" t="s">
        <v>442</v>
      </c>
      <c r="R3" s="11" t="s">
        <v>473</v>
      </c>
      <c r="S3" s="11"/>
      <c r="T3" s="11" t="s">
        <v>5</v>
      </c>
      <c r="U3" s="11"/>
      <c r="V3" s="11" t="s">
        <v>443</v>
      </c>
      <c r="W3" s="11" t="s">
        <v>443</v>
      </c>
      <c r="X3" s="11" t="s">
        <v>443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444</v>
      </c>
      <c r="AE3" s="11"/>
    </row>
    <row r="4" spans="1:31" ht="3" customHeight="1" x14ac:dyDescent="0.2">
      <c r="A4" s="43"/>
      <c r="B4" s="43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5"/>
      <c r="S4" s="43"/>
      <c r="T4" s="43"/>
      <c r="U4" s="43"/>
      <c r="V4" s="43"/>
      <c r="W4" s="43"/>
      <c r="X4" s="43"/>
      <c r="Y4" s="43"/>
      <c r="Z4" s="47"/>
      <c r="AA4" s="47"/>
      <c r="AB4" s="47"/>
      <c r="AC4" s="43"/>
      <c r="AD4" s="47"/>
    </row>
    <row r="5" spans="1:31" x14ac:dyDescent="0.2">
      <c r="A5" s="43" t="s">
        <v>7</v>
      </c>
      <c r="B5" s="43" t="s">
        <v>510</v>
      </c>
      <c r="C5" s="75">
        <v>477</v>
      </c>
      <c r="D5" s="76">
        <v>471</v>
      </c>
      <c r="E5" s="76">
        <v>468</v>
      </c>
      <c r="F5" s="76">
        <v>481</v>
      </c>
      <c r="G5" s="33">
        <f t="shared" ref="G5:G68" si="0">AVERAGE(C5:F5)</f>
        <v>474.25</v>
      </c>
      <c r="H5" s="75">
        <v>466</v>
      </c>
      <c r="I5" s="76">
        <v>558</v>
      </c>
      <c r="J5" s="76">
        <v>624</v>
      </c>
      <c r="K5" s="76">
        <v>541</v>
      </c>
      <c r="L5" s="33">
        <f t="shared" ref="L5:L68" si="1">AVERAGE(H5:K5)</f>
        <v>547.25</v>
      </c>
      <c r="M5" s="75">
        <v>492</v>
      </c>
      <c r="N5" s="76">
        <v>489</v>
      </c>
      <c r="O5" s="76">
        <v>485</v>
      </c>
      <c r="P5" s="76">
        <v>478</v>
      </c>
      <c r="Q5" s="33">
        <f t="shared" ref="Q5:Q68" si="2">AVERAGE(M5:P5)</f>
        <v>486</v>
      </c>
      <c r="R5" s="16">
        <f t="shared" ref="R5:R68" si="3">IF(G5&gt;0,(+G5+(L5*2)+(Q5*3))/6,IF(L5&gt;0,((L5*2)+(Q5*3))/5,Q5))</f>
        <v>504.45833333333331</v>
      </c>
      <c r="S5" s="43"/>
      <c r="T5" s="47">
        <f t="shared" ref="T5:T68" si="4">+R5/$R$263</f>
        <v>2.7017656832064034E-3</v>
      </c>
      <c r="U5" s="43"/>
      <c r="V5" s="23">
        <f>+[1]claims!D5</f>
        <v>1</v>
      </c>
      <c r="W5" s="23">
        <f>+[1]claims!E5</f>
        <v>1</v>
      </c>
      <c r="X5" s="23">
        <f>+[1]claims!F5</f>
        <v>2</v>
      </c>
      <c r="Y5" s="43"/>
      <c r="Z5" s="47">
        <f t="shared" ref="Z5:Z68" si="5">IF(G5&gt;100,IF(V5&lt;1,0,+V5/G5),IF(V5&lt;1,0,+V5/100))</f>
        <v>2.1085925144965737E-3</v>
      </c>
      <c r="AA5" s="47">
        <f t="shared" ref="AA5:AA68" si="6">IF(L5&gt;100,IF(W5&lt;1,0,+W5/L5),IF(W5&lt;1,0,+W5/100))</f>
        <v>1.8273184102329831E-3</v>
      </c>
      <c r="AB5" s="47">
        <f>IF(Q5&gt;100,IF(X5&lt;1,0,+X5/Q5),IF(X5&lt;1,0,+X5/100))</f>
        <v>4.11522633744856E-3</v>
      </c>
      <c r="AC5" s="43"/>
      <c r="AD5" s="47">
        <f t="shared" ref="AD5:AD68" si="7">(+Z5+(AA5*2)+(AB5*3))/6</f>
        <v>3.0181513912180369E-3</v>
      </c>
    </row>
    <row r="6" spans="1:31" x14ac:dyDescent="0.2">
      <c r="A6" s="43" t="s">
        <v>8</v>
      </c>
      <c r="B6" s="43" t="s">
        <v>511</v>
      </c>
      <c r="C6" s="71">
        <v>742</v>
      </c>
      <c r="D6" s="38">
        <v>720</v>
      </c>
      <c r="E6" s="38">
        <v>714</v>
      </c>
      <c r="F6" s="38">
        <v>718</v>
      </c>
      <c r="G6" s="33">
        <f t="shared" si="0"/>
        <v>723.5</v>
      </c>
      <c r="H6" s="71">
        <v>698</v>
      </c>
      <c r="I6" s="38">
        <v>878</v>
      </c>
      <c r="J6" s="38">
        <v>996</v>
      </c>
      <c r="K6" s="38">
        <v>793</v>
      </c>
      <c r="L6" s="33">
        <f t="shared" si="1"/>
        <v>841.25</v>
      </c>
      <c r="M6" s="71">
        <v>731</v>
      </c>
      <c r="N6" s="38">
        <v>718</v>
      </c>
      <c r="O6" s="38">
        <v>716</v>
      </c>
      <c r="P6" s="38">
        <v>724.8</v>
      </c>
      <c r="Q6" s="33">
        <f t="shared" si="2"/>
        <v>722.45</v>
      </c>
      <c r="R6" s="16">
        <f t="shared" si="3"/>
        <v>762.22500000000002</v>
      </c>
      <c r="S6" s="43"/>
      <c r="T6" s="47">
        <f t="shared" si="4"/>
        <v>4.0823061327470078E-3</v>
      </c>
      <c r="U6" s="43"/>
      <c r="V6" s="23">
        <f>+[1]claims!D6</f>
        <v>1</v>
      </c>
      <c r="W6" s="23">
        <f>+[1]claims!E6</f>
        <v>0</v>
      </c>
      <c r="X6" s="23">
        <f>+[1]claims!F6</f>
        <v>1</v>
      </c>
      <c r="Y6" s="43"/>
      <c r="Z6" s="47">
        <f t="shared" si="5"/>
        <v>1.38217000691085E-3</v>
      </c>
      <c r="AA6" s="47">
        <f t="shared" si="6"/>
        <v>0</v>
      </c>
      <c r="AB6" s="47">
        <f t="shared" ref="AB6:AB69" si="8">IF(Q6&gt;100,IF(X6&lt;1,0,+X6/Q6),IF(X6&lt;1,0,+X6/100))</f>
        <v>1.3841788359055989E-3</v>
      </c>
      <c r="AC6" s="43"/>
      <c r="AD6" s="47">
        <f t="shared" si="7"/>
        <v>9.2245108577127444E-4</v>
      </c>
    </row>
    <row r="7" spans="1:31" x14ac:dyDescent="0.2">
      <c r="A7" s="43" t="s">
        <v>9</v>
      </c>
      <c r="B7" s="43" t="s">
        <v>10</v>
      </c>
      <c r="C7" s="71">
        <v>385</v>
      </c>
      <c r="D7" s="38">
        <v>376</v>
      </c>
      <c r="E7" s="38">
        <v>373</v>
      </c>
      <c r="F7" s="38">
        <v>377</v>
      </c>
      <c r="G7" s="33">
        <f t="shared" si="0"/>
        <v>377.75</v>
      </c>
      <c r="H7" s="71">
        <v>398</v>
      </c>
      <c r="I7" s="38">
        <v>460</v>
      </c>
      <c r="J7" s="38">
        <v>466.4</v>
      </c>
      <c r="K7" s="38">
        <v>387.5</v>
      </c>
      <c r="L7" s="33">
        <f t="shared" si="1"/>
        <v>427.97500000000002</v>
      </c>
      <c r="M7" s="71">
        <v>373.3</v>
      </c>
      <c r="N7" s="38">
        <v>368</v>
      </c>
      <c r="O7" s="38">
        <v>364</v>
      </c>
      <c r="P7" s="38">
        <v>359.7</v>
      </c>
      <c r="Q7" s="33">
        <f t="shared" si="2"/>
        <v>366.25</v>
      </c>
      <c r="R7" s="16">
        <f t="shared" si="3"/>
        <v>388.74166666666662</v>
      </c>
      <c r="S7" s="43"/>
      <c r="T7" s="47">
        <f t="shared" si="4"/>
        <v>2.0820131718162303E-3</v>
      </c>
      <c r="U7" s="43"/>
      <c r="V7" s="23">
        <f>+[1]claims!D7</f>
        <v>1</v>
      </c>
      <c r="W7" s="23">
        <f>+[1]claims!E7</f>
        <v>1</v>
      </c>
      <c r="X7" s="23">
        <f>+[1]claims!F7</f>
        <v>0</v>
      </c>
      <c r="Y7" s="43"/>
      <c r="Z7" s="47">
        <f t="shared" si="5"/>
        <v>2.6472534745201853E-3</v>
      </c>
      <c r="AA7" s="47">
        <f t="shared" si="6"/>
        <v>2.3365850809042585E-3</v>
      </c>
      <c r="AB7" s="47">
        <f t="shared" si="8"/>
        <v>0</v>
      </c>
      <c r="AC7" s="43"/>
      <c r="AD7" s="47">
        <f t="shared" si="7"/>
        <v>1.2200706060547838E-3</v>
      </c>
    </row>
    <row r="8" spans="1:31" x14ac:dyDescent="0.2">
      <c r="A8" s="43" t="s">
        <v>11</v>
      </c>
      <c r="B8" s="43" t="s">
        <v>12</v>
      </c>
      <c r="C8" s="71">
        <v>137</v>
      </c>
      <c r="D8" s="38">
        <v>128</v>
      </c>
      <c r="E8" s="38">
        <v>127</v>
      </c>
      <c r="F8" s="38">
        <v>134</v>
      </c>
      <c r="G8" s="33">
        <f t="shared" si="0"/>
        <v>131.5</v>
      </c>
      <c r="H8" s="71">
        <v>138</v>
      </c>
      <c r="I8" s="38">
        <v>135</v>
      </c>
      <c r="J8" s="38">
        <v>131</v>
      </c>
      <c r="K8" s="38">
        <v>124</v>
      </c>
      <c r="L8" s="33">
        <f t="shared" si="1"/>
        <v>132</v>
      </c>
      <c r="M8" s="71">
        <v>113</v>
      </c>
      <c r="N8" s="38">
        <v>102</v>
      </c>
      <c r="O8" s="38">
        <v>105</v>
      </c>
      <c r="P8" s="38">
        <v>109.5</v>
      </c>
      <c r="Q8" s="33">
        <f t="shared" si="2"/>
        <v>107.375</v>
      </c>
      <c r="R8" s="16">
        <f t="shared" si="3"/>
        <v>119.60416666666667</v>
      </c>
      <c r="S8" s="43"/>
      <c r="T8" s="47">
        <f t="shared" si="4"/>
        <v>6.4057308942297691E-4</v>
      </c>
      <c r="U8" s="43"/>
      <c r="V8" s="23">
        <f>+[1]claims!D8</f>
        <v>0</v>
      </c>
      <c r="W8" s="23">
        <f>+[1]claims!E8</f>
        <v>0</v>
      </c>
      <c r="X8" s="23">
        <f>+[1]claims!F8</f>
        <v>0</v>
      </c>
      <c r="Y8" s="43"/>
      <c r="Z8" s="47">
        <f t="shared" si="5"/>
        <v>0</v>
      </c>
      <c r="AA8" s="47">
        <f t="shared" si="6"/>
        <v>0</v>
      </c>
      <c r="AB8" s="47">
        <f t="shared" si="8"/>
        <v>0</v>
      </c>
      <c r="AC8" s="43"/>
      <c r="AD8" s="47">
        <f t="shared" si="7"/>
        <v>0</v>
      </c>
    </row>
    <row r="9" spans="1:31" x14ac:dyDescent="0.2">
      <c r="A9" s="43" t="s">
        <v>13</v>
      </c>
      <c r="B9" s="43" t="s">
        <v>14</v>
      </c>
      <c r="C9" s="71">
        <v>23.1</v>
      </c>
      <c r="D9" s="38">
        <v>23.2</v>
      </c>
      <c r="E9" s="38">
        <v>23.7</v>
      </c>
      <c r="F9" s="38">
        <v>24.1</v>
      </c>
      <c r="G9" s="33">
        <f t="shared" si="0"/>
        <v>23.524999999999999</v>
      </c>
      <c r="H9" s="71">
        <v>22.1</v>
      </c>
      <c r="I9" s="38">
        <v>22.1</v>
      </c>
      <c r="J9" s="38">
        <v>22.7</v>
      </c>
      <c r="K9" s="38">
        <v>23.1</v>
      </c>
      <c r="L9" s="33">
        <f t="shared" si="1"/>
        <v>22.5</v>
      </c>
      <c r="M9" s="71">
        <v>23</v>
      </c>
      <c r="N9" s="38">
        <v>23</v>
      </c>
      <c r="O9" s="38">
        <v>21.3</v>
      </c>
      <c r="P9" s="38">
        <v>21.3</v>
      </c>
      <c r="Q9" s="33">
        <f t="shared" si="2"/>
        <v>22.15</v>
      </c>
      <c r="R9" s="16">
        <f t="shared" si="3"/>
        <v>22.495833333333334</v>
      </c>
      <c r="S9" s="43"/>
      <c r="T9" s="47">
        <f t="shared" si="4"/>
        <v>1.2048263751244217E-4</v>
      </c>
      <c r="U9" s="43"/>
      <c r="V9" s="23">
        <f>+[1]claims!D9</f>
        <v>0</v>
      </c>
      <c r="W9" s="23">
        <f>+[1]claims!E9</f>
        <v>0</v>
      </c>
      <c r="X9" s="23">
        <f>+[1]claims!F9</f>
        <v>0</v>
      </c>
      <c r="Y9" s="43"/>
      <c r="Z9" s="47">
        <f t="shared" si="5"/>
        <v>0</v>
      </c>
      <c r="AA9" s="47">
        <f t="shared" si="6"/>
        <v>0</v>
      </c>
      <c r="AB9" s="47">
        <f t="shared" si="8"/>
        <v>0</v>
      </c>
      <c r="AC9" s="43"/>
      <c r="AD9" s="47">
        <f t="shared" si="7"/>
        <v>0</v>
      </c>
    </row>
    <row r="10" spans="1:31" x14ac:dyDescent="0.2">
      <c r="A10" s="43" t="s">
        <v>15</v>
      </c>
      <c r="B10" s="43" t="s">
        <v>16</v>
      </c>
      <c r="C10" s="71">
        <v>29.5</v>
      </c>
      <c r="D10" s="38">
        <v>30</v>
      </c>
      <c r="E10" s="38">
        <v>29.6</v>
      </c>
      <c r="F10" s="38">
        <v>30</v>
      </c>
      <c r="G10" s="33">
        <f t="shared" si="0"/>
        <v>29.774999999999999</v>
      </c>
      <c r="H10" s="71">
        <v>27.6</v>
      </c>
      <c r="I10" s="38">
        <v>27</v>
      </c>
      <c r="J10" s="38">
        <v>26</v>
      </c>
      <c r="K10" s="38">
        <v>25</v>
      </c>
      <c r="L10" s="33">
        <f t="shared" si="1"/>
        <v>26.4</v>
      </c>
      <c r="M10" s="71">
        <v>30.2</v>
      </c>
      <c r="N10" s="38">
        <v>28.6</v>
      </c>
      <c r="O10" s="38">
        <v>28.8</v>
      </c>
      <c r="P10" s="38">
        <v>29</v>
      </c>
      <c r="Q10" s="33">
        <f t="shared" si="2"/>
        <v>29.15</v>
      </c>
      <c r="R10" s="16">
        <f t="shared" si="3"/>
        <v>28.337499999999995</v>
      </c>
      <c r="S10" s="43"/>
      <c r="T10" s="47">
        <f t="shared" si="4"/>
        <v>1.5176929389185386E-4</v>
      </c>
      <c r="U10" s="43"/>
      <c r="V10" s="23">
        <f>+[1]claims!D10</f>
        <v>0</v>
      </c>
      <c r="W10" s="23">
        <f>+[1]claims!E10</f>
        <v>0</v>
      </c>
      <c r="X10" s="23">
        <f>+[1]claims!F10</f>
        <v>0</v>
      </c>
      <c r="Y10" s="43"/>
      <c r="Z10" s="47">
        <f t="shared" si="5"/>
        <v>0</v>
      </c>
      <c r="AA10" s="47">
        <f t="shared" si="6"/>
        <v>0</v>
      </c>
      <c r="AB10" s="47">
        <f t="shared" si="8"/>
        <v>0</v>
      </c>
      <c r="AC10" s="43"/>
      <c r="AD10" s="47">
        <f t="shared" si="7"/>
        <v>0</v>
      </c>
    </row>
    <row r="11" spans="1:31" x14ac:dyDescent="0.2">
      <c r="A11" s="43" t="s">
        <v>17</v>
      </c>
      <c r="B11" s="43" t="s">
        <v>18</v>
      </c>
      <c r="C11" s="71">
        <v>74</v>
      </c>
      <c r="D11" s="38">
        <v>77</v>
      </c>
      <c r="E11" s="38">
        <v>80</v>
      </c>
      <c r="F11" s="38">
        <v>76.5</v>
      </c>
      <c r="G11" s="33">
        <f t="shared" si="0"/>
        <v>76.875</v>
      </c>
      <c r="H11" s="71">
        <v>78</v>
      </c>
      <c r="I11" s="38">
        <v>80</v>
      </c>
      <c r="J11" s="38">
        <v>82</v>
      </c>
      <c r="K11" s="38">
        <v>77.900000000000006</v>
      </c>
      <c r="L11" s="33">
        <f t="shared" si="1"/>
        <v>79.474999999999994</v>
      </c>
      <c r="M11" s="71">
        <v>80.8</v>
      </c>
      <c r="N11" s="38">
        <v>82.2</v>
      </c>
      <c r="O11" s="38">
        <v>81.8</v>
      </c>
      <c r="P11" s="38">
        <v>78.3</v>
      </c>
      <c r="Q11" s="33">
        <f t="shared" si="2"/>
        <v>80.775000000000006</v>
      </c>
      <c r="R11" s="16">
        <f t="shared" si="3"/>
        <v>79.691666666666663</v>
      </c>
      <c r="S11" s="43"/>
      <c r="T11" s="47">
        <f t="shared" si="4"/>
        <v>4.2681069180643984E-4</v>
      </c>
      <c r="U11" s="43"/>
      <c r="V11" s="23">
        <f>+[1]claims!D11</f>
        <v>1</v>
      </c>
      <c r="W11" s="23">
        <f>+[1]claims!E11</f>
        <v>0</v>
      </c>
      <c r="X11" s="23">
        <f>+[1]claims!F11</f>
        <v>0</v>
      </c>
      <c r="Y11" s="43"/>
      <c r="Z11" s="47">
        <f t="shared" si="5"/>
        <v>0.01</v>
      </c>
      <c r="AA11" s="47">
        <f t="shared" si="6"/>
        <v>0</v>
      </c>
      <c r="AB11" s="47">
        <f t="shared" si="8"/>
        <v>0</v>
      </c>
      <c r="AC11" s="43"/>
      <c r="AD11" s="47">
        <f t="shared" si="7"/>
        <v>1.6666666666666668E-3</v>
      </c>
    </row>
    <row r="12" spans="1:31" x14ac:dyDescent="0.2">
      <c r="A12" s="43" t="s">
        <v>19</v>
      </c>
      <c r="B12" s="43" t="s">
        <v>20</v>
      </c>
      <c r="C12" s="71">
        <v>18</v>
      </c>
      <c r="D12" s="38">
        <v>17</v>
      </c>
      <c r="E12" s="38">
        <v>20</v>
      </c>
      <c r="F12" s="38">
        <v>25</v>
      </c>
      <c r="G12" s="33">
        <f t="shared" si="0"/>
        <v>20</v>
      </c>
      <c r="H12" s="71">
        <v>17</v>
      </c>
      <c r="I12" s="38">
        <v>17</v>
      </c>
      <c r="J12" s="38">
        <v>17</v>
      </c>
      <c r="K12" s="38">
        <v>27</v>
      </c>
      <c r="L12" s="33">
        <f t="shared" si="1"/>
        <v>19.5</v>
      </c>
      <c r="M12" s="71">
        <v>17</v>
      </c>
      <c r="N12" s="38">
        <v>17</v>
      </c>
      <c r="O12" s="38">
        <v>20</v>
      </c>
      <c r="P12" s="38">
        <v>18</v>
      </c>
      <c r="Q12" s="33">
        <f t="shared" si="2"/>
        <v>18</v>
      </c>
      <c r="R12" s="16">
        <f t="shared" si="3"/>
        <v>18.833333333333332</v>
      </c>
      <c r="S12" s="43"/>
      <c r="T12" s="47">
        <f t="shared" si="4"/>
        <v>1.0086710901208345E-4</v>
      </c>
      <c r="U12" s="43"/>
      <c r="V12" s="23">
        <f>+[1]claims!D12</f>
        <v>0</v>
      </c>
      <c r="W12" s="23">
        <f>+[1]claims!E12</f>
        <v>0</v>
      </c>
      <c r="X12" s="23">
        <f>+[1]claims!F12</f>
        <v>0</v>
      </c>
      <c r="Y12" s="43"/>
      <c r="Z12" s="47">
        <f t="shared" si="5"/>
        <v>0</v>
      </c>
      <c r="AA12" s="47">
        <f t="shared" si="6"/>
        <v>0</v>
      </c>
      <c r="AB12" s="47">
        <f t="shared" si="8"/>
        <v>0</v>
      </c>
      <c r="AC12" s="43"/>
      <c r="AD12" s="47">
        <f t="shared" si="7"/>
        <v>0</v>
      </c>
    </row>
    <row r="13" spans="1:31" x14ac:dyDescent="0.2">
      <c r="A13" s="43" t="s">
        <v>21</v>
      </c>
      <c r="B13" s="43" t="s">
        <v>22</v>
      </c>
      <c r="C13" s="71">
        <v>71.5</v>
      </c>
      <c r="D13" s="38">
        <v>70</v>
      </c>
      <c r="E13" s="38">
        <v>68.3</v>
      </c>
      <c r="F13" s="38">
        <v>66.7</v>
      </c>
      <c r="G13" s="33">
        <f t="shared" si="0"/>
        <v>69.125</v>
      </c>
      <c r="H13" s="71">
        <v>66.8</v>
      </c>
      <c r="I13" s="38">
        <v>67.7</v>
      </c>
      <c r="J13" s="38">
        <v>66.3</v>
      </c>
      <c r="K13" s="38">
        <v>65.8</v>
      </c>
      <c r="L13" s="33">
        <f t="shared" si="1"/>
        <v>66.650000000000006</v>
      </c>
      <c r="M13" s="71">
        <v>69</v>
      </c>
      <c r="N13" s="38">
        <v>68.599999999999994</v>
      </c>
      <c r="O13" s="38">
        <v>68</v>
      </c>
      <c r="P13" s="38">
        <v>66.5</v>
      </c>
      <c r="Q13" s="33">
        <f t="shared" si="2"/>
        <v>68.025000000000006</v>
      </c>
      <c r="R13" s="16">
        <f t="shared" si="3"/>
        <v>67.75</v>
      </c>
      <c r="S13" s="43"/>
      <c r="T13" s="47">
        <f t="shared" si="4"/>
        <v>3.6285380365851263E-4</v>
      </c>
      <c r="U13" s="43"/>
      <c r="V13" s="23">
        <f>+[1]claims!D13</f>
        <v>0</v>
      </c>
      <c r="W13" s="23">
        <f>+[1]claims!E13</f>
        <v>0</v>
      </c>
      <c r="X13" s="23">
        <f>+[1]claims!F13</f>
        <v>0</v>
      </c>
      <c r="Y13" s="43"/>
      <c r="Z13" s="47">
        <f t="shared" si="5"/>
        <v>0</v>
      </c>
      <c r="AA13" s="47">
        <f t="shared" si="6"/>
        <v>0</v>
      </c>
      <c r="AB13" s="47">
        <f t="shared" si="8"/>
        <v>0</v>
      </c>
      <c r="AC13" s="43"/>
      <c r="AD13" s="47">
        <f t="shared" si="7"/>
        <v>0</v>
      </c>
    </row>
    <row r="14" spans="1:31" x14ac:dyDescent="0.2">
      <c r="A14" s="43" t="s">
        <v>23</v>
      </c>
      <c r="B14" s="43" t="s">
        <v>24</v>
      </c>
      <c r="C14" s="71">
        <v>226.7</v>
      </c>
      <c r="D14" s="38">
        <v>224.2</v>
      </c>
      <c r="E14" s="38">
        <v>222.7</v>
      </c>
      <c r="F14" s="38">
        <v>221.3</v>
      </c>
      <c r="G14" s="33">
        <f t="shared" si="0"/>
        <v>223.72499999999997</v>
      </c>
      <c r="H14" s="71">
        <v>218</v>
      </c>
      <c r="I14" s="38">
        <v>220.7</v>
      </c>
      <c r="J14" s="38">
        <v>220.4</v>
      </c>
      <c r="K14" s="38">
        <v>220.5</v>
      </c>
      <c r="L14" s="33">
        <f t="shared" si="1"/>
        <v>219.9</v>
      </c>
      <c r="M14" s="71">
        <v>239.6</v>
      </c>
      <c r="N14" s="38">
        <v>255.5</v>
      </c>
      <c r="O14" s="38">
        <v>262.7</v>
      </c>
      <c r="P14" s="38">
        <v>263</v>
      </c>
      <c r="Q14" s="33">
        <f t="shared" si="2"/>
        <v>255.2</v>
      </c>
      <c r="R14" s="16">
        <f t="shared" si="3"/>
        <v>238.1875</v>
      </c>
      <c r="S14" s="43"/>
      <c r="T14" s="47">
        <f t="shared" si="4"/>
        <v>1.2756788244857856E-3</v>
      </c>
      <c r="U14" s="43"/>
      <c r="V14" s="23">
        <f>+[1]claims!D14</f>
        <v>2</v>
      </c>
      <c r="W14" s="23">
        <f>+[1]claims!E14</f>
        <v>4</v>
      </c>
      <c r="X14" s="23">
        <f>+[1]claims!F14</f>
        <v>1</v>
      </c>
      <c r="Y14" s="43"/>
      <c r="Z14" s="47">
        <f t="shared" si="5"/>
        <v>8.9395463180243617E-3</v>
      </c>
      <c r="AA14" s="47">
        <f t="shared" si="6"/>
        <v>1.8190086402910415E-2</v>
      </c>
      <c r="AB14" s="47">
        <f t="shared" si="8"/>
        <v>3.9184952978056431E-3</v>
      </c>
      <c r="AC14" s="43"/>
      <c r="AD14" s="47">
        <f t="shared" si="7"/>
        <v>9.5125341695436877E-3</v>
      </c>
    </row>
    <row r="15" spans="1:31" x14ac:dyDescent="0.2">
      <c r="A15" s="43" t="s">
        <v>25</v>
      </c>
      <c r="B15" s="43" t="s">
        <v>26</v>
      </c>
      <c r="C15" s="71">
        <v>4</v>
      </c>
      <c r="D15" s="38">
        <v>4</v>
      </c>
      <c r="E15" s="38">
        <v>4</v>
      </c>
      <c r="F15" s="38">
        <v>4</v>
      </c>
      <c r="G15" s="33">
        <f t="shared" si="0"/>
        <v>4</v>
      </c>
      <c r="H15" s="71">
        <v>4</v>
      </c>
      <c r="I15" s="38">
        <v>4</v>
      </c>
      <c r="J15" s="38">
        <v>4</v>
      </c>
      <c r="K15" s="38">
        <v>4</v>
      </c>
      <c r="L15" s="33">
        <f t="shared" si="1"/>
        <v>4</v>
      </c>
      <c r="M15" s="71">
        <v>4</v>
      </c>
      <c r="N15" s="38">
        <v>4</v>
      </c>
      <c r="O15" s="38">
        <v>4</v>
      </c>
      <c r="P15" s="38">
        <v>4</v>
      </c>
      <c r="Q15" s="33">
        <f t="shared" si="2"/>
        <v>4</v>
      </c>
      <c r="R15" s="16">
        <f t="shared" si="3"/>
        <v>4</v>
      </c>
      <c r="S15" s="43"/>
      <c r="T15" s="47">
        <f t="shared" si="4"/>
        <v>2.1423102799026576E-5</v>
      </c>
      <c r="U15" s="43"/>
      <c r="V15" s="23">
        <f>+[1]claims!D15</f>
        <v>0</v>
      </c>
      <c r="W15" s="23">
        <f>+[1]claims!E15</f>
        <v>0</v>
      </c>
      <c r="X15" s="23">
        <f>+[1]claims!F15</f>
        <v>0</v>
      </c>
      <c r="Y15" s="43"/>
      <c r="Z15" s="47">
        <f t="shared" si="5"/>
        <v>0</v>
      </c>
      <c r="AA15" s="47">
        <f t="shared" si="6"/>
        <v>0</v>
      </c>
      <c r="AB15" s="47">
        <f t="shared" si="8"/>
        <v>0</v>
      </c>
      <c r="AC15" s="43"/>
      <c r="AD15" s="47">
        <f t="shared" si="7"/>
        <v>0</v>
      </c>
    </row>
    <row r="16" spans="1:31" x14ac:dyDescent="0.2">
      <c r="A16" s="43" t="s">
        <v>543</v>
      </c>
      <c r="B16" s="43" t="s">
        <v>566</v>
      </c>
      <c r="C16" s="71">
        <v>14.3</v>
      </c>
      <c r="D16" s="38">
        <v>15.8</v>
      </c>
      <c r="E16" s="38">
        <v>15.5</v>
      </c>
      <c r="F16" s="38">
        <v>15.1</v>
      </c>
      <c r="G16" s="33">
        <f t="shared" si="0"/>
        <v>15.175000000000001</v>
      </c>
      <c r="H16" s="71">
        <v>14.1</v>
      </c>
      <c r="I16" s="38">
        <v>13.4</v>
      </c>
      <c r="J16" s="38">
        <v>16</v>
      </c>
      <c r="K16" s="38">
        <v>16</v>
      </c>
      <c r="L16" s="33">
        <f t="shared" si="1"/>
        <v>14.875</v>
      </c>
      <c r="M16" s="71">
        <v>18.5</v>
      </c>
      <c r="N16" s="38">
        <v>20.8</v>
      </c>
      <c r="O16" s="38">
        <v>21</v>
      </c>
      <c r="P16" s="38">
        <v>22</v>
      </c>
      <c r="Q16" s="33">
        <f t="shared" si="2"/>
        <v>20.574999999999999</v>
      </c>
      <c r="R16" s="16">
        <f t="shared" si="3"/>
        <v>17.774999999999999</v>
      </c>
      <c r="S16" s="43"/>
      <c r="T16" s="47">
        <f t="shared" si="4"/>
        <v>9.5198913063174336E-5</v>
      </c>
      <c r="U16" s="43"/>
      <c r="V16" s="23">
        <f>+[1]claims!D16</f>
        <v>0</v>
      </c>
      <c r="W16" s="23">
        <f>+[1]claims!E16</f>
        <v>0</v>
      </c>
      <c r="X16" s="23">
        <f>+[1]claims!F16</f>
        <v>0</v>
      </c>
      <c r="Y16" s="43"/>
      <c r="Z16" s="47">
        <f t="shared" si="5"/>
        <v>0</v>
      </c>
      <c r="AA16" s="47">
        <f t="shared" si="6"/>
        <v>0</v>
      </c>
      <c r="AB16" s="47">
        <f t="shared" si="8"/>
        <v>0</v>
      </c>
      <c r="AC16" s="43"/>
      <c r="AD16" s="47">
        <f t="shared" si="7"/>
        <v>0</v>
      </c>
    </row>
    <row r="17" spans="1:30" x14ac:dyDescent="0.2">
      <c r="A17" s="43" t="s">
        <v>27</v>
      </c>
      <c r="B17" s="43" t="s">
        <v>512</v>
      </c>
      <c r="C17" s="71">
        <v>41.8</v>
      </c>
      <c r="D17" s="38">
        <v>41.9</v>
      </c>
      <c r="E17" s="38">
        <v>42</v>
      </c>
      <c r="F17" s="38">
        <v>41.2</v>
      </c>
      <c r="G17" s="33">
        <f t="shared" si="0"/>
        <v>41.724999999999994</v>
      </c>
      <c r="H17" s="71">
        <v>42.3</v>
      </c>
      <c r="I17" s="38">
        <v>40.299999999999997</v>
      </c>
      <c r="J17" s="38">
        <v>40</v>
      </c>
      <c r="K17" s="38">
        <v>39</v>
      </c>
      <c r="L17" s="33">
        <f t="shared" si="1"/>
        <v>40.4</v>
      </c>
      <c r="M17" s="71">
        <v>37.299999999999997</v>
      </c>
      <c r="N17" s="38">
        <v>35.1</v>
      </c>
      <c r="O17" s="38">
        <v>37</v>
      </c>
      <c r="P17" s="38">
        <v>37.4</v>
      </c>
      <c r="Q17" s="33">
        <f t="shared" si="2"/>
        <v>36.700000000000003</v>
      </c>
      <c r="R17" s="16">
        <f t="shared" si="3"/>
        <v>38.770833333333336</v>
      </c>
      <c r="S17" s="43"/>
      <c r="T17" s="47">
        <f t="shared" si="4"/>
        <v>2.0764788702598154E-4</v>
      </c>
      <c r="U17" s="43"/>
      <c r="V17" s="23">
        <f>+[1]claims!D17</f>
        <v>0</v>
      </c>
      <c r="W17" s="23">
        <f>+[1]claims!E17</f>
        <v>0</v>
      </c>
      <c r="X17" s="23">
        <f>+[1]claims!F17</f>
        <v>0</v>
      </c>
      <c r="Y17" s="43"/>
      <c r="Z17" s="47">
        <f t="shared" si="5"/>
        <v>0</v>
      </c>
      <c r="AA17" s="47">
        <f t="shared" si="6"/>
        <v>0</v>
      </c>
      <c r="AB17" s="47">
        <f t="shared" si="8"/>
        <v>0</v>
      </c>
      <c r="AC17" s="43"/>
      <c r="AD17" s="47">
        <f t="shared" si="7"/>
        <v>0</v>
      </c>
    </row>
    <row r="18" spans="1:30" x14ac:dyDescent="0.2">
      <c r="A18" s="43" t="s">
        <v>28</v>
      </c>
      <c r="B18" s="43" t="s">
        <v>513</v>
      </c>
      <c r="C18" s="71">
        <v>36.299999999999997</v>
      </c>
      <c r="D18" s="38">
        <v>37.9</v>
      </c>
      <c r="E18" s="38">
        <v>38.200000000000003</v>
      </c>
      <c r="F18" s="38">
        <v>37.9</v>
      </c>
      <c r="G18" s="33">
        <f t="shared" si="0"/>
        <v>37.574999999999996</v>
      </c>
      <c r="H18" s="71">
        <v>38</v>
      </c>
      <c r="I18" s="38">
        <v>37.200000000000003</v>
      </c>
      <c r="J18" s="38">
        <v>37.6</v>
      </c>
      <c r="K18" s="38">
        <v>37.700000000000003</v>
      </c>
      <c r="L18" s="33">
        <f t="shared" si="1"/>
        <v>37.625</v>
      </c>
      <c r="M18" s="71">
        <v>36.6</v>
      </c>
      <c r="N18" s="38">
        <v>37</v>
      </c>
      <c r="O18" s="38">
        <v>36.9</v>
      </c>
      <c r="P18" s="38">
        <v>35.6</v>
      </c>
      <c r="Q18" s="33">
        <f t="shared" si="2"/>
        <v>36.524999999999999</v>
      </c>
      <c r="R18" s="16">
        <f t="shared" si="3"/>
        <v>37.066666666666663</v>
      </c>
      <c r="S18" s="43"/>
      <c r="T18" s="47">
        <f t="shared" si="4"/>
        <v>1.985207526043129E-4</v>
      </c>
      <c r="U18" s="43"/>
      <c r="V18" s="23">
        <f>+[1]claims!D18</f>
        <v>0</v>
      </c>
      <c r="W18" s="23">
        <f>+[1]claims!E18</f>
        <v>0</v>
      </c>
      <c r="X18" s="23">
        <f>+[1]claims!F18</f>
        <v>0</v>
      </c>
      <c r="Y18" s="43"/>
      <c r="Z18" s="47">
        <f t="shared" si="5"/>
        <v>0</v>
      </c>
      <c r="AA18" s="47">
        <f t="shared" si="6"/>
        <v>0</v>
      </c>
      <c r="AB18" s="47">
        <f t="shared" si="8"/>
        <v>0</v>
      </c>
      <c r="AC18" s="43"/>
      <c r="AD18" s="47">
        <f t="shared" si="7"/>
        <v>0</v>
      </c>
    </row>
    <row r="19" spans="1:30" x14ac:dyDescent="0.2">
      <c r="A19" s="43" t="s">
        <v>29</v>
      </c>
      <c r="B19" s="43" t="s">
        <v>514</v>
      </c>
      <c r="C19" s="71">
        <v>33.1</v>
      </c>
      <c r="D19" s="38">
        <v>32.200000000000003</v>
      </c>
      <c r="E19" s="38">
        <v>31.8</v>
      </c>
      <c r="F19" s="38">
        <v>30.7</v>
      </c>
      <c r="G19" s="33">
        <f t="shared" si="0"/>
        <v>31.950000000000003</v>
      </c>
      <c r="H19" s="71">
        <v>31.4</v>
      </c>
      <c r="I19" s="38">
        <v>31.9</v>
      </c>
      <c r="J19" s="38">
        <v>31.4</v>
      </c>
      <c r="K19" s="38">
        <v>32</v>
      </c>
      <c r="L19" s="33">
        <f t="shared" si="1"/>
        <v>31.674999999999997</v>
      </c>
      <c r="M19" s="71">
        <v>31.8</v>
      </c>
      <c r="N19" s="38">
        <v>32</v>
      </c>
      <c r="O19" s="38">
        <v>32</v>
      </c>
      <c r="P19" s="38">
        <v>32</v>
      </c>
      <c r="Q19" s="33">
        <f t="shared" si="2"/>
        <v>31.95</v>
      </c>
      <c r="R19" s="16">
        <f t="shared" si="3"/>
        <v>31.858333333333331</v>
      </c>
      <c r="S19" s="43"/>
      <c r="T19" s="47">
        <f t="shared" si="4"/>
        <v>1.7062608750141372E-4</v>
      </c>
      <c r="U19" s="43"/>
      <c r="V19" s="23">
        <f>+[1]claims!D19</f>
        <v>0</v>
      </c>
      <c r="W19" s="23">
        <f>+[1]claims!E19</f>
        <v>0</v>
      </c>
      <c r="X19" s="23">
        <f>+[1]claims!F19</f>
        <v>0</v>
      </c>
      <c r="Y19" s="43"/>
      <c r="Z19" s="47">
        <f t="shared" si="5"/>
        <v>0</v>
      </c>
      <c r="AA19" s="47">
        <f t="shared" si="6"/>
        <v>0</v>
      </c>
      <c r="AB19" s="47">
        <f t="shared" si="8"/>
        <v>0</v>
      </c>
      <c r="AC19" s="43"/>
      <c r="AD19" s="47">
        <f t="shared" si="7"/>
        <v>0</v>
      </c>
    </row>
    <row r="20" spans="1:30" x14ac:dyDescent="0.2">
      <c r="A20" s="43" t="s">
        <v>30</v>
      </c>
      <c r="B20" s="43" t="s">
        <v>515</v>
      </c>
      <c r="C20" s="71">
        <v>33.799999999999997</v>
      </c>
      <c r="D20" s="38">
        <v>33.200000000000003</v>
      </c>
      <c r="E20" s="38">
        <v>34</v>
      </c>
      <c r="F20" s="38">
        <v>34</v>
      </c>
      <c r="G20" s="33">
        <f t="shared" si="0"/>
        <v>33.75</v>
      </c>
      <c r="H20" s="71">
        <v>32</v>
      </c>
      <c r="I20" s="38">
        <v>32.4</v>
      </c>
      <c r="J20" s="38">
        <v>32.799999999999997</v>
      </c>
      <c r="K20" s="38">
        <v>32.299999999999997</v>
      </c>
      <c r="L20" s="33">
        <f t="shared" si="1"/>
        <v>32.375</v>
      </c>
      <c r="M20" s="71">
        <v>32</v>
      </c>
      <c r="N20" s="38">
        <v>32.9</v>
      </c>
      <c r="O20" s="38">
        <v>33</v>
      </c>
      <c r="P20" s="38">
        <v>33</v>
      </c>
      <c r="Q20" s="33">
        <f t="shared" si="2"/>
        <v>32.725000000000001</v>
      </c>
      <c r="R20" s="16">
        <f t="shared" si="3"/>
        <v>32.779166666666669</v>
      </c>
      <c r="S20" s="43"/>
      <c r="T20" s="47">
        <f t="shared" si="4"/>
        <v>1.7555786429160634E-4</v>
      </c>
      <c r="U20" s="43"/>
      <c r="V20" s="23">
        <f>+[1]claims!D20</f>
        <v>0</v>
      </c>
      <c r="W20" s="23">
        <f>+[1]claims!E20</f>
        <v>0</v>
      </c>
      <c r="X20" s="23">
        <f>+[1]claims!F20</f>
        <v>0</v>
      </c>
      <c r="Y20" s="43"/>
      <c r="Z20" s="47">
        <f t="shared" si="5"/>
        <v>0</v>
      </c>
      <c r="AA20" s="47">
        <f t="shared" si="6"/>
        <v>0</v>
      </c>
      <c r="AB20" s="47">
        <f t="shared" si="8"/>
        <v>0</v>
      </c>
      <c r="AC20" s="43"/>
      <c r="AD20" s="47">
        <f t="shared" si="7"/>
        <v>0</v>
      </c>
    </row>
    <row r="21" spans="1:30" x14ac:dyDescent="0.2">
      <c r="A21" s="43" t="s">
        <v>31</v>
      </c>
      <c r="B21" s="43" t="s">
        <v>516</v>
      </c>
      <c r="C21" s="71">
        <v>63</v>
      </c>
      <c r="D21" s="38">
        <v>62.5</v>
      </c>
      <c r="E21" s="38">
        <v>62</v>
      </c>
      <c r="F21" s="38">
        <v>62</v>
      </c>
      <c r="G21" s="33">
        <f t="shared" si="0"/>
        <v>62.375</v>
      </c>
      <c r="H21" s="71">
        <v>62.5</v>
      </c>
      <c r="I21" s="38">
        <v>62.5</v>
      </c>
      <c r="J21" s="38">
        <v>62</v>
      </c>
      <c r="K21" s="38">
        <v>59.5</v>
      </c>
      <c r="L21" s="33">
        <f t="shared" si="1"/>
        <v>61.625</v>
      </c>
      <c r="M21" s="71">
        <v>65.5</v>
      </c>
      <c r="N21" s="38">
        <v>61.5</v>
      </c>
      <c r="O21" s="38">
        <v>60.5</v>
      </c>
      <c r="P21" s="38">
        <v>58.5</v>
      </c>
      <c r="Q21" s="33">
        <f t="shared" si="2"/>
        <v>61.5</v>
      </c>
      <c r="R21" s="16">
        <f t="shared" si="3"/>
        <v>61.6875</v>
      </c>
      <c r="S21" s="43"/>
      <c r="T21" s="47">
        <f t="shared" si="4"/>
        <v>3.3038441347873798E-4</v>
      </c>
      <c r="U21" s="43"/>
      <c r="V21" s="23">
        <f>+[1]claims!D21</f>
        <v>0</v>
      </c>
      <c r="W21" s="23">
        <f>+[1]claims!E21</f>
        <v>1</v>
      </c>
      <c r="X21" s="23">
        <f>+[1]claims!F21</f>
        <v>0</v>
      </c>
      <c r="Y21" s="43"/>
      <c r="Z21" s="47">
        <f t="shared" si="5"/>
        <v>0</v>
      </c>
      <c r="AA21" s="47">
        <f t="shared" si="6"/>
        <v>0.01</v>
      </c>
      <c r="AB21" s="47">
        <f t="shared" si="8"/>
        <v>0</v>
      </c>
      <c r="AC21" s="43"/>
      <c r="AD21" s="47">
        <f t="shared" si="7"/>
        <v>3.3333333333333335E-3</v>
      </c>
    </row>
    <row r="22" spans="1:30" x14ac:dyDescent="0.2">
      <c r="A22" s="43" t="s">
        <v>32</v>
      </c>
      <c r="B22" s="43" t="s">
        <v>517</v>
      </c>
      <c r="C22" s="71">
        <v>15</v>
      </c>
      <c r="D22" s="38">
        <v>15</v>
      </c>
      <c r="E22" s="38">
        <v>14.9</v>
      </c>
      <c r="F22" s="38">
        <v>14.9</v>
      </c>
      <c r="G22" s="33">
        <f t="shared" si="0"/>
        <v>14.95</v>
      </c>
      <c r="H22" s="71">
        <v>15</v>
      </c>
      <c r="I22" s="38">
        <v>15</v>
      </c>
      <c r="J22" s="38">
        <v>15</v>
      </c>
      <c r="K22" s="38">
        <v>15</v>
      </c>
      <c r="L22" s="33">
        <f t="shared" si="1"/>
        <v>15</v>
      </c>
      <c r="M22" s="71">
        <v>15</v>
      </c>
      <c r="N22" s="38">
        <v>15</v>
      </c>
      <c r="O22" s="38">
        <v>15</v>
      </c>
      <c r="P22" s="38">
        <v>15</v>
      </c>
      <c r="Q22" s="33">
        <f t="shared" si="2"/>
        <v>15</v>
      </c>
      <c r="R22" s="16">
        <f t="shared" si="3"/>
        <v>14.991666666666667</v>
      </c>
      <c r="S22" s="43"/>
      <c r="T22" s="47">
        <f t="shared" si="4"/>
        <v>8.0292004032185023E-5</v>
      </c>
      <c r="U22" s="43"/>
      <c r="V22" s="23">
        <f>+[1]claims!D22</f>
        <v>0</v>
      </c>
      <c r="W22" s="23">
        <f>+[1]claims!E22</f>
        <v>0</v>
      </c>
      <c r="X22" s="23">
        <f>+[1]claims!F22</f>
        <v>0</v>
      </c>
      <c r="Y22" s="43"/>
      <c r="Z22" s="47">
        <f t="shared" si="5"/>
        <v>0</v>
      </c>
      <c r="AA22" s="47">
        <f t="shared" si="6"/>
        <v>0</v>
      </c>
      <c r="AB22" s="47">
        <f t="shared" si="8"/>
        <v>0</v>
      </c>
      <c r="AC22" s="43"/>
      <c r="AD22" s="47">
        <f t="shared" si="7"/>
        <v>0</v>
      </c>
    </row>
    <row r="23" spans="1:30" x14ac:dyDescent="0.2">
      <c r="A23" s="43" t="s">
        <v>33</v>
      </c>
      <c r="B23" s="43" t="s">
        <v>518</v>
      </c>
      <c r="C23" s="71">
        <v>17.899999999999999</v>
      </c>
      <c r="D23" s="38">
        <v>18</v>
      </c>
      <c r="E23" s="38">
        <v>18</v>
      </c>
      <c r="F23" s="38">
        <v>18</v>
      </c>
      <c r="G23" s="33">
        <f t="shared" si="0"/>
        <v>17.975000000000001</v>
      </c>
      <c r="H23" s="71">
        <v>18</v>
      </c>
      <c r="I23" s="38">
        <v>18</v>
      </c>
      <c r="J23" s="38">
        <v>18</v>
      </c>
      <c r="K23" s="38">
        <v>18</v>
      </c>
      <c r="L23" s="33">
        <f t="shared" si="1"/>
        <v>18</v>
      </c>
      <c r="M23" s="71">
        <v>17.3</v>
      </c>
      <c r="N23" s="38">
        <v>17.899999999999999</v>
      </c>
      <c r="O23" s="38">
        <v>18</v>
      </c>
      <c r="P23" s="38">
        <v>18</v>
      </c>
      <c r="Q23" s="33">
        <f t="shared" si="2"/>
        <v>17.8</v>
      </c>
      <c r="R23" s="16">
        <f t="shared" si="3"/>
        <v>17.895833333333332</v>
      </c>
      <c r="S23" s="43"/>
      <c r="T23" s="47">
        <f t="shared" si="4"/>
        <v>9.5846069293561601E-5</v>
      </c>
      <c r="U23" s="43"/>
      <c r="V23" s="23">
        <f>+[1]claims!D23</f>
        <v>0</v>
      </c>
      <c r="W23" s="23">
        <f>+[1]claims!E23</f>
        <v>0</v>
      </c>
      <c r="X23" s="23">
        <f>+[1]claims!F23</f>
        <v>0</v>
      </c>
      <c r="Y23" s="43"/>
      <c r="Z23" s="47">
        <f t="shared" si="5"/>
        <v>0</v>
      </c>
      <c r="AA23" s="47">
        <f t="shared" si="6"/>
        <v>0</v>
      </c>
      <c r="AB23" s="47">
        <f t="shared" si="8"/>
        <v>0</v>
      </c>
      <c r="AC23" s="43"/>
      <c r="AD23" s="47">
        <f t="shared" si="7"/>
        <v>0</v>
      </c>
    </row>
    <row r="24" spans="1:30" x14ac:dyDescent="0.2">
      <c r="A24" s="43" t="s">
        <v>34</v>
      </c>
      <c r="B24" s="43" t="s">
        <v>519</v>
      </c>
      <c r="C24" s="71">
        <v>17.2</v>
      </c>
      <c r="D24" s="38">
        <v>17</v>
      </c>
      <c r="E24" s="38">
        <v>16.600000000000001</v>
      </c>
      <c r="F24" s="38">
        <v>17.8</v>
      </c>
      <c r="G24" s="33">
        <f t="shared" si="0"/>
        <v>17.150000000000002</v>
      </c>
      <c r="H24" s="71">
        <v>17.3</v>
      </c>
      <c r="I24" s="38">
        <v>16.7</v>
      </c>
      <c r="J24" s="38">
        <v>15.8</v>
      </c>
      <c r="K24" s="38">
        <v>17</v>
      </c>
      <c r="L24" s="33">
        <f t="shared" si="1"/>
        <v>16.7</v>
      </c>
      <c r="M24" s="71">
        <v>12.5</v>
      </c>
      <c r="N24" s="38">
        <v>14.6</v>
      </c>
      <c r="O24" s="38">
        <v>16</v>
      </c>
      <c r="P24" s="38">
        <v>16</v>
      </c>
      <c r="Q24" s="33">
        <f t="shared" si="2"/>
        <v>14.775</v>
      </c>
      <c r="R24" s="16">
        <f t="shared" si="3"/>
        <v>15.8125</v>
      </c>
      <c r="S24" s="43"/>
      <c r="T24" s="47">
        <f t="shared" si="4"/>
        <v>8.4688203252401929E-5</v>
      </c>
      <c r="U24" s="43"/>
      <c r="V24" s="23">
        <f>+[1]claims!D24</f>
        <v>0</v>
      </c>
      <c r="W24" s="23">
        <f>+[1]claims!E24</f>
        <v>0</v>
      </c>
      <c r="X24" s="23">
        <f>+[1]claims!F24</f>
        <v>0</v>
      </c>
      <c r="Y24" s="43"/>
      <c r="Z24" s="47">
        <f t="shared" si="5"/>
        <v>0</v>
      </c>
      <c r="AA24" s="47">
        <f t="shared" si="6"/>
        <v>0</v>
      </c>
      <c r="AB24" s="47">
        <f t="shared" si="8"/>
        <v>0</v>
      </c>
      <c r="AC24" s="43"/>
      <c r="AD24" s="47">
        <f t="shared" si="7"/>
        <v>0</v>
      </c>
    </row>
    <row r="25" spans="1:30" x14ac:dyDescent="0.2">
      <c r="A25" s="43" t="s">
        <v>35</v>
      </c>
      <c r="B25" s="43" t="s">
        <v>520</v>
      </c>
      <c r="C25" s="71">
        <v>20.5</v>
      </c>
      <c r="D25" s="38">
        <v>20.2</v>
      </c>
      <c r="E25" s="38">
        <v>20.2</v>
      </c>
      <c r="F25" s="38">
        <v>20.5</v>
      </c>
      <c r="G25" s="33">
        <f t="shared" si="0"/>
        <v>20.350000000000001</v>
      </c>
      <c r="H25" s="71">
        <v>20.5</v>
      </c>
      <c r="I25" s="38">
        <v>20.5</v>
      </c>
      <c r="J25" s="38">
        <v>20.2</v>
      </c>
      <c r="K25" s="38">
        <v>20.5</v>
      </c>
      <c r="L25" s="33">
        <f t="shared" si="1"/>
        <v>20.425000000000001</v>
      </c>
      <c r="M25" s="71">
        <v>20.5</v>
      </c>
      <c r="N25" s="38">
        <v>20.5</v>
      </c>
      <c r="O25" s="38">
        <v>20.5</v>
      </c>
      <c r="P25" s="38">
        <v>20.5</v>
      </c>
      <c r="Q25" s="33">
        <f t="shared" si="2"/>
        <v>20.5</v>
      </c>
      <c r="R25" s="16">
        <f t="shared" si="3"/>
        <v>20.45</v>
      </c>
      <c r="S25" s="43"/>
      <c r="T25" s="47">
        <f t="shared" si="4"/>
        <v>1.0952561306002337E-4</v>
      </c>
      <c r="U25" s="43"/>
      <c r="V25" s="23">
        <f>+[1]claims!D25</f>
        <v>0</v>
      </c>
      <c r="W25" s="23">
        <f>+[1]claims!E25</f>
        <v>0</v>
      </c>
      <c r="X25" s="23">
        <f>+[1]claims!F25</f>
        <v>0</v>
      </c>
      <c r="Y25" s="43"/>
      <c r="Z25" s="47">
        <f t="shared" si="5"/>
        <v>0</v>
      </c>
      <c r="AA25" s="47">
        <f t="shared" si="6"/>
        <v>0</v>
      </c>
      <c r="AB25" s="47">
        <f t="shared" si="8"/>
        <v>0</v>
      </c>
      <c r="AC25" s="43"/>
      <c r="AD25" s="47">
        <f t="shared" si="7"/>
        <v>0</v>
      </c>
    </row>
    <row r="26" spans="1:30" x14ac:dyDescent="0.2">
      <c r="A26" s="43" t="s">
        <v>36</v>
      </c>
      <c r="B26" s="43" t="s">
        <v>521</v>
      </c>
      <c r="C26" s="71">
        <v>14.8</v>
      </c>
      <c r="D26" s="38">
        <v>14.8</v>
      </c>
      <c r="E26" s="38">
        <v>15.1</v>
      </c>
      <c r="F26" s="38">
        <v>15.8</v>
      </c>
      <c r="G26" s="33">
        <f t="shared" si="0"/>
        <v>15.125</v>
      </c>
      <c r="H26" s="71">
        <v>15.8</v>
      </c>
      <c r="I26" s="38">
        <v>15.3</v>
      </c>
      <c r="J26" s="38">
        <v>15.9</v>
      </c>
      <c r="K26" s="38">
        <v>14.7</v>
      </c>
      <c r="L26" s="33">
        <f t="shared" si="1"/>
        <v>15.425000000000001</v>
      </c>
      <c r="M26" s="71">
        <v>14.1</v>
      </c>
      <c r="N26" s="38">
        <v>14.2</v>
      </c>
      <c r="O26" s="38">
        <v>14.7</v>
      </c>
      <c r="P26" s="38">
        <v>14.7</v>
      </c>
      <c r="Q26" s="33">
        <f t="shared" si="2"/>
        <v>14.425000000000001</v>
      </c>
      <c r="R26" s="16">
        <f t="shared" si="3"/>
        <v>14.875</v>
      </c>
      <c r="S26" s="43"/>
      <c r="T26" s="47">
        <f t="shared" si="4"/>
        <v>7.9667163533880076E-5</v>
      </c>
      <c r="U26" s="43"/>
      <c r="V26" s="23">
        <f>+[1]claims!D26</f>
        <v>0</v>
      </c>
      <c r="W26" s="23">
        <f>+[1]claims!E26</f>
        <v>0</v>
      </c>
      <c r="X26" s="23">
        <f>+[1]claims!F26</f>
        <v>0</v>
      </c>
      <c r="Y26" s="43"/>
      <c r="Z26" s="47">
        <f t="shared" si="5"/>
        <v>0</v>
      </c>
      <c r="AA26" s="47">
        <f t="shared" si="6"/>
        <v>0</v>
      </c>
      <c r="AB26" s="47">
        <f t="shared" si="8"/>
        <v>0</v>
      </c>
      <c r="AC26" s="43"/>
      <c r="AD26" s="47">
        <f t="shared" si="7"/>
        <v>0</v>
      </c>
    </row>
    <row r="27" spans="1:30" x14ac:dyDescent="0.2">
      <c r="A27" s="43" t="s">
        <v>37</v>
      </c>
      <c r="B27" s="43" t="s">
        <v>522</v>
      </c>
      <c r="C27" s="71">
        <v>20</v>
      </c>
      <c r="D27" s="38">
        <v>18</v>
      </c>
      <c r="E27" s="38">
        <v>17</v>
      </c>
      <c r="F27" s="38">
        <v>19</v>
      </c>
      <c r="G27" s="33">
        <f t="shared" si="0"/>
        <v>18.5</v>
      </c>
      <c r="H27" s="71">
        <v>17</v>
      </c>
      <c r="I27" s="38">
        <v>18</v>
      </c>
      <c r="J27" s="38">
        <v>20</v>
      </c>
      <c r="K27" s="38">
        <v>18</v>
      </c>
      <c r="L27" s="33">
        <f t="shared" si="1"/>
        <v>18.25</v>
      </c>
      <c r="M27" s="71">
        <v>19</v>
      </c>
      <c r="N27" s="38">
        <v>18</v>
      </c>
      <c r="O27" s="38">
        <v>18</v>
      </c>
      <c r="P27" s="38">
        <v>19</v>
      </c>
      <c r="Q27" s="33">
        <f t="shared" si="2"/>
        <v>18.5</v>
      </c>
      <c r="R27" s="16">
        <f t="shared" si="3"/>
        <v>18.416666666666668</v>
      </c>
      <c r="S27" s="43"/>
      <c r="T27" s="47">
        <f t="shared" si="4"/>
        <v>9.863553580385153E-5</v>
      </c>
      <c r="U27" s="43"/>
      <c r="V27" s="23">
        <f>+[1]claims!D27</f>
        <v>0</v>
      </c>
      <c r="W27" s="23">
        <f>+[1]claims!E27</f>
        <v>0</v>
      </c>
      <c r="X27" s="23">
        <f>+[1]claims!F27</f>
        <v>1</v>
      </c>
      <c r="Y27" s="43"/>
      <c r="Z27" s="47">
        <f t="shared" si="5"/>
        <v>0</v>
      </c>
      <c r="AA27" s="47">
        <f t="shared" si="6"/>
        <v>0</v>
      </c>
      <c r="AB27" s="47">
        <f t="shared" si="8"/>
        <v>0.01</v>
      </c>
      <c r="AC27" s="43"/>
      <c r="AD27" s="47">
        <f t="shared" si="7"/>
        <v>5.0000000000000001E-3</v>
      </c>
    </row>
    <row r="28" spans="1:30" x14ac:dyDescent="0.2">
      <c r="A28" s="43" t="s">
        <v>38</v>
      </c>
      <c r="B28" s="43" t="s">
        <v>523</v>
      </c>
      <c r="C28" s="71">
        <v>15</v>
      </c>
      <c r="D28" s="38">
        <v>15</v>
      </c>
      <c r="E28" s="38">
        <v>15</v>
      </c>
      <c r="F28" s="38">
        <v>15</v>
      </c>
      <c r="G28" s="33">
        <f t="shared" si="0"/>
        <v>15</v>
      </c>
      <c r="H28" s="71">
        <v>15</v>
      </c>
      <c r="I28" s="38">
        <v>15</v>
      </c>
      <c r="J28" s="38">
        <v>15</v>
      </c>
      <c r="K28" s="38">
        <v>16</v>
      </c>
      <c r="L28" s="33">
        <f t="shared" si="1"/>
        <v>15.25</v>
      </c>
      <c r="M28" s="71">
        <v>15</v>
      </c>
      <c r="N28" s="38">
        <v>15</v>
      </c>
      <c r="O28" s="38">
        <v>15</v>
      </c>
      <c r="P28" s="38">
        <v>15</v>
      </c>
      <c r="Q28" s="33">
        <f t="shared" si="2"/>
        <v>15</v>
      </c>
      <c r="R28" s="16">
        <f t="shared" si="3"/>
        <v>15.083333333333334</v>
      </c>
      <c r="S28" s="43"/>
      <c r="T28" s="47">
        <f t="shared" si="4"/>
        <v>8.0782950137996045E-5</v>
      </c>
      <c r="U28" s="43"/>
      <c r="V28" s="23">
        <f>+[1]claims!D28</f>
        <v>1</v>
      </c>
      <c r="W28" s="23">
        <f>+[1]claims!E28</f>
        <v>0</v>
      </c>
      <c r="X28" s="23">
        <f>+[1]claims!F28</f>
        <v>0</v>
      </c>
      <c r="Y28" s="43"/>
      <c r="Z28" s="47">
        <f t="shared" si="5"/>
        <v>0.01</v>
      </c>
      <c r="AA28" s="47">
        <f t="shared" si="6"/>
        <v>0</v>
      </c>
      <c r="AB28" s="47">
        <f t="shared" si="8"/>
        <v>0</v>
      </c>
      <c r="AC28" s="43"/>
      <c r="AD28" s="47">
        <f t="shared" si="7"/>
        <v>1.6666666666666668E-3</v>
      </c>
    </row>
    <row r="29" spans="1:30" x14ac:dyDescent="0.2">
      <c r="A29" s="43" t="s">
        <v>39</v>
      </c>
      <c r="B29" s="43" t="s">
        <v>524</v>
      </c>
      <c r="C29" s="71">
        <v>31.3</v>
      </c>
      <c r="D29" s="38">
        <v>31.8</v>
      </c>
      <c r="E29" s="38">
        <v>31.3</v>
      </c>
      <c r="F29" s="38">
        <v>31</v>
      </c>
      <c r="G29" s="33">
        <f t="shared" si="0"/>
        <v>31.35</v>
      </c>
      <c r="H29" s="71">
        <v>31</v>
      </c>
      <c r="I29" s="38">
        <v>28.1</v>
      </c>
      <c r="J29" s="38">
        <v>30.6</v>
      </c>
      <c r="K29" s="38">
        <v>31.2</v>
      </c>
      <c r="L29" s="33">
        <f t="shared" si="1"/>
        <v>30.225000000000001</v>
      </c>
      <c r="M29" s="71">
        <v>30.7</v>
      </c>
      <c r="N29" s="38">
        <v>30.3</v>
      </c>
      <c r="O29" s="38">
        <v>30</v>
      </c>
      <c r="P29" s="38">
        <v>29</v>
      </c>
      <c r="Q29" s="33">
        <f t="shared" si="2"/>
        <v>30</v>
      </c>
      <c r="R29" s="16">
        <f t="shared" si="3"/>
        <v>30.3</v>
      </c>
      <c r="S29" s="43"/>
      <c r="T29" s="47">
        <f t="shared" si="4"/>
        <v>1.6228000370262631E-4</v>
      </c>
      <c r="U29" s="43"/>
      <c r="V29" s="23">
        <f>+[1]claims!D29</f>
        <v>0</v>
      </c>
      <c r="W29" s="23">
        <f>+[1]claims!E29</f>
        <v>0</v>
      </c>
      <c r="X29" s="23">
        <f>+[1]claims!F29</f>
        <v>0</v>
      </c>
      <c r="Y29" s="43"/>
      <c r="Z29" s="47">
        <f t="shared" si="5"/>
        <v>0</v>
      </c>
      <c r="AA29" s="47">
        <f t="shared" si="6"/>
        <v>0</v>
      </c>
      <c r="AB29" s="47">
        <f t="shared" si="8"/>
        <v>0</v>
      </c>
      <c r="AC29" s="43"/>
      <c r="AD29" s="47">
        <f t="shared" si="7"/>
        <v>0</v>
      </c>
    </row>
    <row r="30" spans="1:30" x14ac:dyDescent="0.2">
      <c r="A30" s="43" t="s">
        <v>40</v>
      </c>
      <c r="B30" s="43" t="s">
        <v>525</v>
      </c>
      <c r="C30" s="71">
        <v>41</v>
      </c>
      <c r="D30" s="38">
        <v>41</v>
      </c>
      <c r="E30" s="38">
        <v>41</v>
      </c>
      <c r="F30" s="38">
        <v>40.299999999999997</v>
      </c>
      <c r="G30" s="33">
        <f t="shared" si="0"/>
        <v>40.825000000000003</v>
      </c>
      <c r="H30" s="71">
        <v>40.200000000000003</v>
      </c>
      <c r="I30" s="38">
        <v>41</v>
      </c>
      <c r="J30" s="38">
        <v>39.9</v>
      </c>
      <c r="K30" s="38">
        <v>40</v>
      </c>
      <c r="L30" s="33">
        <f t="shared" si="1"/>
        <v>40.274999999999999</v>
      </c>
      <c r="M30" s="71">
        <v>40.700000000000003</v>
      </c>
      <c r="N30" s="38">
        <v>38.4</v>
      </c>
      <c r="O30" s="38">
        <v>39.700000000000003</v>
      </c>
      <c r="P30" s="38">
        <v>39.9</v>
      </c>
      <c r="Q30" s="33">
        <f t="shared" si="2"/>
        <v>39.674999999999997</v>
      </c>
      <c r="R30" s="16">
        <f t="shared" si="3"/>
        <v>40.066666666666663</v>
      </c>
      <c r="S30" s="43"/>
      <c r="T30" s="47">
        <f t="shared" si="4"/>
        <v>2.1458807970358283E-4</v>
      </c>
      <c r="U30" s="43"/>
      <c r="V30" s="23">
        <f>+[1]claims!D30</f>
        <v>1</v>
      </c>
      <c r="W30" s="23">
        <f>+[1]claims!E30</f>
        <v>0</v>
      </c>
      <c r="X30" s="23">
        <f>+[1]claims!F30</f>
        <v>0</v>
      </c>
      <c r="Y30" s="43"/>
      <c r="Z30" s="47">
        <f t="shared" si="5"/>
        <v>0.01</v>
      </c>
      <c r="AA30" s="47">
        <f t="shared" si="6"/>
        <v>0</v>
      </c>
      <c r="AB30" s="47">
        <f t="shared" si="8"/>
        <v>0</v>
      </c>
      <c r="AC30" s="43"/>
      <c r="AD30" s="47">
        <f t="shared" si="7"/>
        <v>1.6666666666666668E-3</v>
      </c>
    </row>
    <row r="31" spans="1:30" x14ac:dyDescent="0.2">
      <c r="A31" s="43" t="s">
        <v>41</v>
      </c>
      <c r="B31" s="43" t="s">
        <v>526</v>
      </c>
      <c r="C31" s="71">
        <v>622.9</v>
      </c>
      <c r="D31" s="38">
        <v>625.5</v>
      </c>
      <c r="E31" s="38">
        <v>623.70000000000005</v>
      </c>
      <c r="F31" s="38">
        <v>626.70000000000005</v>
      </c>
      <c r="G31" s="33">
        <f t="shared" si="0"/>
        <v>624.70000000000005</v>
      </c>
      <c r="H31" s="71">
        <v>627.79999999999995</v>
      </c>
      <c r="I31" s="38">
        <v>626.5</v>
      </c>
      <c r="J31" s="38">
        <v>632.6</v>
      </c>
      <c r="K31" s="38">
        <v>633.79999999999995</v>
      </c>
      <c r="L31" s="33">
        <f t="shared" si="1"/>
        <v>630.17499999999995</v>
      </c>
      <c r="M31" s="71">
        <v>637</v>
      </c>
      <c r="N31" s="38">
        <v>635.79999999999995</v>
      </c>
      <c r="O31" s="38">
        <v>633.70000000000005</v>
      </c>
      <c r="P31" s="38">
        <v>635.20000000000005</v>
      </c>
      <c r="Q31" s="33">
        <f t="shared" si="2"/>
        <v>635.42499999999995</v>
      </c>
      <c r="R31" s="16">
        <f t="shared" si="3"/>
        <v>631.88749999999993</v>
      </c>
      <c r="S31" s="43"/>
      <c r="T31" s="47">
        <f t="shared" si="4"/>
        <v>3.384247717479976E-3</v>
      </c>
      <c r="U31" s="43"/>
      <c r="V31" s="23">
        <f>+[1]claims!D31</f>
        <v>0</v>
      </c>
      <c r="W31" s="23">
        <f>+[1]claims!E31</f>
        <v>0</v>
      </c>
      <c r="X31" s="23">
        <f>+[1]claims!F31</f>
        <v>1</v>
      </c>
      <c r="Y31" s="43"/>
      <c r="Z31" s="47">
        <f t="shared" si="5"/>
        <v>0</v>
      </c>
      <c r="AA31" s="47">
        <f t="shared" si="6"/>
        <v>0</v>
      </c>
      <c r="AB31" s="47">
        <f t="shared" si="8"/>
        <v>1.5737498524609514E-3</v>
      </c>
      <c r="AC31" s="43"/>
      <c r="AD31" s="47">
        <f t="shared" si="7"/>
        <v>7.8687492623047558E-4</v>
      </c>
    </row>
    <row r="32" spans="1:30" x14ac:dyDescent="0.2">
      <c r="A32" s="43" t="s">
        <v>42</v>
      </c>
      <c r="B32" s="43" t="s">
        <v>43</v>
      </c>
      <c r="C32" s="71">
        <v>14</v>
      </c>
      <c r="D32" s="38">
        <v>14</v>
      </c>
      <c r="E32" s="38">
        <v>13.7</v>
      </c>
      <c r="F32" s="38">
        <v>13</v>
      </c>
      <c r="G32" s="33">
        <f t="shared" si="0"/>
        <v>13.675000000000001</v>
      </c>
      <c r="H32" s="71">
        <v>14</v>
      </c>
      <c r="I32" s="38">
        <v>14</v>
      </c>
      <c r="J32" s="38">
        <v>12.4</v>
      </c>
      <c r="K32" s="38">
        <v>14</v>
      </c>
      <c r="L32" s="33">
        <f t="shared" si="1"/>
        <v>13.6</v>
      </c>
      <c r="M32" s="71">
        <v>13</v>
      </c>
      <c r="N32" s="38">
        <v>13</v>
      </c>
      <c r="O32" s="38">
        <v>12.3</v>
      </c>
      <c r="P32" s="38">
        <v>12</v>
      </c>
      <c r="Q32" s="33">
        <f t="shared" si="2"/>
        <v>12.574999999999999</v>
      </c>
      <c r="R32" s="16">
        <f t="shared" si="3"/>
        <v>13.1</v>
      </c>
      <c r="S32" s="43"/>
      <c r="T32" s="47">
        <f t="shared" si="4"/>
        <v>7.0160661666812031E-5</v>
      </c>
      <c r="U32" s="43"/>
      <c r="V32" s="23">
        <f>+[1]claims!D32</f>
        <v>0</v>
      </c>
      <c r="W32" s="23">
        <f>+[1]claims!E32</f>
        <v>1</v>
      </c>
      <c r="X32" s="23">
        <f>+[1]claims!F32</f>
        <v>0</v>
      </c>
      <c r="Y32" s="43"/>
      <c r="Z32" s="47">
        <f t="shared" si="5"/>
        <v>0</v>
      </c>
      <c r="AA32" s="47">
        <f t="shared" si="6"/>
        <v>0.01</v>
      </c>
      <c r="AB32" s="47">
        <f t="shared" si="8"/>
        <v>0</v>
      </c>
      <c r="AC32" s="43"/>
      <c r="AD32" s="47">
        <f t="shared" si="7"/>
        <v>3.3333333333333335E-3</v>
      </c>
    </row>
    <row r="33" spans="1:30" x14ac:dyDescent="0.2">
      <c r="A33" s="43" t="s">
        <v>44</v>
      </c>
      <c r="B33" s="43" t="s">
        <v>45</v>
      </c>
      <c r="C33" s="71">
        <v>9.8000000000000007</v>
      </c>
      <c r="D33" s="38">
        <v>10</v>
      </c>
      <c r="E33" s="38">
        <v>10.3</v>
      </c>
      <c r="F33" s="38">
        <v>10.5</v>
      </c>
      <c r="G33" s="33">
        <f t="shared" si="0"/>
        <v>10.15</v>
      </c>
      <c r="H33" s="71">
        <v>10.3</v>
      </c>
      <c r="I33" s="38">
        <v>9.6999999999999993</v>
      </c>
      <c r="J33" s="38">
        <v>10.6</v>
      </c>
      <c r="K33" s="38">
        <v>9.9</v>
      </c>
      <c r="L33" s="33">
        <f t="shared" si="1"/>
        <v>10.125</v>
      </c>
      <c r="M33" s="71">
        <v>10.7</v>
      </c>
      <c r="N33" s="38">
        <v>10.7</v>
      </c>
      <c r="O33" s="38">
        <v>11.2</v>
      </c>
      <c r="P33" s="38">
        <v>11.3</v>
      </c>
      <c r="Q33" s="33">
        <f t="shared" si="2"/>
        <v>10.974999999999998</v>
      </c>
      <c r="R33" s="16">
        <f t="shared" si="3"/>
        <v>10.554166666666665</v>
      </c>
      <c r="S33" s="43"/>
      <c r="T33" s="47">
        <f t="shared" si="4"/>
        <v>5.6525749364514904E-5</v>
      </c>
      <c r="U33" s="43"/>
      <c r="V33" s="23">
        <f>+[1]claims!D33</f>
        <v>0</v>
      </c>
      <c r="W33" s="23">
        <f>+[1]claims!E33</f>
        <v>0</v>
      </c>
      <c r="X33" s="23">
        <f>+[1]claims!F33</f>
        <v>0</v>
      </c>
      <c r="Y33" s="43"/>
      <c r="Z33" s="47">
        <f t="shared" si="5"/>
        <v>0</v>
      </c>
      <c r="AA33" s="47">
        <f t="shared" si="6"/>
        <v>0</v>
      </c>
      <c r="AB33" s="47">
        <f t="shared" si="8"/>
        <v>0</v>
      </c>
      <c r="AC33" s="43"/>
      <c r="AD33" s="47">
        <f t="shared" si="7"/>
        <v>0</v>
      </c>
    </row>
    <row r="34" spans="1:30" x14ac:dyDescent="0.2">
      <c r="A34" s="43" t="s">
        <v>46</v>
      </c>
      <c r="B34" s="43" t="s">
        <v>47</v>
      </c>
      <c r="C34" s="71">
        <v>250.60000000000002</v>
      </c>
      <c r="D34" s="38">
        <v>252.39999999999998</v>
      </c>
      <c r="E34" s="38">
        <v>249.2</v>
      </c>
      <c r="F34" s="38">
        <v>260.5</v>
      </c>
      <c r="G34" s="33">
        <f t="shared" si="0"/>
        <v>253.17500000000001</v>
      </c>
      <c r="H34" s="71">
        <v>253.3</v>
      </c>
      <c r="I34" s="38">
        <v>253.10000000000002</v>
      </c>
      <c r="J34" s="38">
        <v>259.60000000000002</v>
      </c>
      <c r="K34" s="38">
        <v>264</v>
      </c>
      <c r="L34" s="33">
        <f t="shared" si="1"/>
        <v>257.5</v>
      </c>
      <c r="M34" s="71">
        <v>262.70000000000005</v>
      </c>
      <c r="N34" s="38">
        <v>259.8</v>
      </c>
      <c r="O34" s="38">
        <v>267</v>
      </c>
      <c r="P34" s="38">
        <v>273.39999999999998</v>
      </c>
      <c r="Q34" s="33">
        <f t="shared" si="2"/>
        <v>265.72500000000002</v>
      </c>
      <c r="R34" s="16">
        <f t="shared" si="3"/>
        <v>260.89166666666665</v>
      </c>
      <c r="S34" s="43"/>
      <c r="T34" s="47">
        <f t="shared" si="4"/>
        <v>1.3972772486023437E-3</v>
      </c>
      <c r="U34" s="43"/>
      <c r="V34" s="23">
        <f>+[1]claims!D34</f>
        <v>3</v>
      </c>
      <c r="W34" s="23">
        <f>+[1]claims!E34</f>
        <v>3</v>
      </c>
      <c r="X34" s="23">
        <f>+[1]claims!F34</f>
        <v>2</v>
      </c>
      <c r="Y34" s="43"/>
      <c r="Z34" s="47">
        <f t="shared" si="5"/>
        <v>1.1849511207662684E-2</v>
      </c>
      <c r="AA34" s="47">
        <f t="shared" si="6"/>
        <v>1.1650485436893204E-2</v>
      </c>
      <c r="AB34" s="47">
        <f t="shared" si="8"/>
        <v>7.5265782293724706E-3</v>
      </c>
      <c r="AC34" s="43"/>
      <c r="AD34" s="47">
        <f t="shared" si="7"/>
        <v>9.6217027949277514E-3</v>
      </c>
    </row>
    <row r="35" spans="1:30" x14ac:dyDescent="0.2">
      <c r="A35" s="43" t="s">
        <v>48</v>
      </c>
      <c r="B35" s="43" t="s">
        <v>49</v>
      </c>
      <c r="C35" s="71">
        <v>4213.3</v>
      </c>
      <c r="D35" s="38">
        <v>4255.3999999999996</v>
      </c>
      <c r="E35" s="38">
        <v>4319.8999999999996</v>
      </c>
      <c r="F35" s="38">
        <v>4239.8999999999996</v>
      </c>
      <c r="G35" s="33">
        <f t="shared" si="0"/>
        <v>4257.125</v>
      </c>
      <c r="H35" s="71">
        <v>4119.8</v>
      </c>
      <c r="I35" s="38">
        <v>4135.3999999999996</v>
      </c>
      <c r="J35" s="38">
        <v>4173.8</v>
      </c>
      <c r="K35" s="38">
        <v>4198</v>
      </c>
      <c r="L35" s="33">
        <f t="shared" si="1"/>
        <v>4156.75</v>
      </c>
      <c r="M35" s="71">
        <v>4164.5</v>
      </c>
      <c r="N35" s="38">
        <v>4215.8</v>
      </c>
      <c r="O35" s="38">
        <v>4215.7</v>
      </c>
      <c r="P35" s="38">
        <v>4185</v>
      </c>
      <c r="Q35" s="33">
        <f t="shared" si="2"/>
        <v>4195.25</v>
      </c>
      <c r="R35" s="16">
        <f t="shared" si="3"/>
        <v>4192.729166666667</v>
      </c>
      <c r="S35" s="43"/>
      <c r="T35" s="47">
        <f t="shared" si="4"/>
        <v>2.2455316986494257E-2</v>
      </c>
      <c r="U35" s="43"/>
      <c r="V35" s="23">
        <f>+[1]claims!D35</f>
        <v>36</v>
      </c>
      <c r="W35" s="23">
        <f>+[1]claims!E35</f>
        <v>24</v>
      </c>
      <c r="X35" s="23">
        <f>+[1]claims!F35</f>
        <v>14</v>
      </c>
      <c r="Y35" s="43"/>
      <c r="Z35" s="47">
        <f t="shared" si="5"/>
        <v>8.4564113104501279E-3</v>
      </c>
      <c r="AA35" s="47">
        <f t="shared" si="6"/>
        <v>5.7737415047813797E-3</v>
      </c>
      <c r="AB35" s="47">
        <f t="shared" si="8"/>
        <v>3.337107442941422E-3</v>
      </c>
      <c r="AC35" s="43"/>
      <c r="AD35" s="47">
        <f t="shared" si="7"/>
        <v>5.0025361081395252E-3</v>
      </c>
    </row>
    <row r="36" spans="1:30" x14ac:dyDescent="0.2">
      <c r="A36" s="43" t="s">
        <v>50</v>
      </c>
      <c r="B36" s="43" t="s">
        <v>492</v>
      </c>
      <c r="C36" s="71">
        <v>318</v>
      </c>
      <c r="D36" s="38">
        <v>314</v>
      </c>
      <c r="E36" s="38">
        <v>307</v>
      </c>
      <c r="F36" s="38">
        <v>304</v>
      </c>
      <c r="G36" s="33">
        <f t="shared" si="0"/>
        <v>310.75</v>
      </c>
      <c r="H36" s="71">
        <v>313.7</v>
      </c>
      <c r="I36" s="38">
        <v>318</v>
      </c>
      <c r="J36" s="38">
        <v>320.5</v>
      </c>
      <c r="K36" s="38">
        <v>329</v>
      </c>
      <c r="L36" s="33">
        <f t="shared" si="1"/>
        <v>320.3</v>
      </c>
      <c r="M36" s="71">
        <v>326.10000000000002</v>
      </c>
      <c r="N36" s="38">
        <v>330</v>
      </c>
      <c r="O36" s="38">
        <v>339.8</v>
      </c>
      <c r="P36" s="38">
        <v>348.6</v>
      </c>
      <c r="Q36" s="33">
        <f t="shared" si="2"/>
        <v>336.125</v>
      </c>
      <c r="R36" s="16">
        <f t="shared" si="3"/>
        <v>326.62083333333334</v>
      </c>
      <c r="S36" s="43"/>
      <c r="T36" s="47">
        <f t="shared" si="4"/>
        <v>1.7493079222009314E-3</v>
      </c>
      <c r="U36" s="43"/>
      <c r="V36" s="23">
        <f>+[1]claims!D36</f>
        <v>8</v>
      </c>
      <c r="W36" s="23">
        <f>+[1]claims!E36</f>
        <v>11</v>
      </c>
      <c r="X36" s="23">
        <f>+[1]claims!F36</f>
        <v>8</v>
      </c>
      <c r="Y36" s="43"/>
      <c r="Z36" s="47">
        <f t="shared" si="5"/>
        <v>2.5744167337087689E-2</v>
      </c>
      <c r="AA36" s="47">
        <f t="shared" si="6"/>
        <v>3.4342803621604745E-2</v>
      </c>
      <c r="AB36" s="47">
        <f t="shared" si="8"/>
        <v>2.38006693938267E-2</v>
      </c>
      <c r="AC36" s="43"/>
      <c r="AD36" s="47">
        <f t="shared" si="7"/>
        <v>2.7638630460296215E-2</v>
      </c>
    </row>
    <row r="37" spans="1:30" s="45" customFormat="1" x14ac:dyDescent="0.2">
      <c r="A37" s="45" t="s">
        <v>51</v>
      </c>
      <c r="B37" s="45" t="s">
        <v>52</v>
      </c>
      <c r="C37" s="71">
        <v>2758.3999999999996</v>
      </c>
      <c r="D37" s="38">
        <v>2755</v>
      </c>
      <c r="E37" s="38">
        <v>2729.2</v>
      </c>
      <c r="F37" s="38">
        <v>2742</v>
      </c>
      <c r="G37" s="33">
        <f t="shared" si="0"/>
        <v>2746.1499999999996</v>
      </c>
      <c r="H37" s="71">
        <v>2729.7</v>
      </c>
      <c r="I37" s="38">
        <v>2768.3</v>
      </c>
      <c r="J37" s="38">
        <v>2743.3</v>
      </c>
      <c r="K37" s="38">
        <v>2792.2000000000003</v>
      </c>
      <c r="L37" s="33">
        <f t="shared" si="1"/>
        <v>2758.375</v>
      </c>
      <c r="M37" s="71">
        <v>2746.1</v>
      </c>
      <c r="N37" s="38">
        <v>2749.6</v>
      </c>
      <c r="O37" s="38">
        <v>2759.1</v>
      </c>
      <c r="P37" s="38">
        <v>2731.6</v>
      </c>
      <c r="Q37" s="33">
        <f t="shared" si="2"/>
        <v>2746.6</v>
      </c>
      <c r="R37" s="16">
        <f t="shared" si="3"/>
        <v>2750.4499999999994</v>
      </c>
      <c r="T37" s="47">
        <f t="shared" si="4"/>
        <v>1.4730793273395658E-2</v>
      </c>
      <c r="V37" s="23">
        <f>+[1]claims!D37</f>
        <v>24</v>
      </c>
      <c r="W37" s="23">
        <f>+[1]claims!E37</f>
        <v>16</v>
      </c>
      <c r="X37" s="23">
        <f>+[1]claims!F37</f>
        <v>9</v>
      </c>
      <c r="Z37" s="47">
        <f t="shared" si="5"/>
        <v>8.7395080385266662E-3</v>
      </c>
      <c r="AA37" s="47">
        <f t="shared" si="6"/>
        <v>5.8005166085104455E-3</v>
      </c>
      <c r="AB37" s="47">
        <f t="shared" si="8"/>
        <v>3.2767785625864706E-3</v>
      </c>
      <c r="AD37" s="47">
        <f t="shared" si="7"/>
        <v>5.028479490551162E-3</v>
      </c>
    </row>
    <row r="38" spans="1:30" x14ac:dyDescent="0.2">
      <c r="A38" s="43" t="s">
        <v>53</v>
      </c>
      <c r="B38" s="43" t="s">
        <v>54</v>
      </c>
      <c r="C38" s="71">
        <v>557.6</v>
      </c>
      <c r="D38" s="38">
        <v>573.9</v>
      </c>
      <c r="E38" s="38">
        <v>581.70000000000005</v>
      </c>
      <c r="F38" s="38">
        <v>626</v>
      </c>
      <c r="G38" s="33">
        <f t="shared" si="0"/>
        <v>584.79999999999995</v>
      </c>
      <c r="H38" s="71">
        <v>625.70000000000005</v>
      </c>
      <c r="I38" s="38">
        <v>637.1</v>
      </c>
      <c r="J38" s="38">
        <v>627.29999999999995</v>
      </c>
      <c r="K38" s="38">
        <v>632.70000000000005</v>
      </c>
      <c r="L38" s="33">
        <f t="shared" si="1"/>
        <v>630.70000000000005</v>
      </c>
      <c r="M38" s="71">
        <v>633</v>
      </c>
      <c r="N38" s="38">
        <v>648.4</v>
      </c>
      <c r="O38" s="38">
        <v>664</v>
      </c>
      <c r="P38" s="38">
        <v>684.7</v>
      </c>
      <c r="Q38" s="33">
        <f t="shared" si="2"/>
        <v>657.52500000000009</v>
      </c>
      <c r="R38" s="16">
        <f t="shared" si="3"/>
        <v>636.46250000000009</v>
      </c>
      <c r="S38" s="43"/>
      <c r="T38" s="47">
        <f t="shared" si="4"/>
        <v>3.4087503913063635E-3</v>
      </c>
      <c r="U38" s="43"/>
      <c r="V38" s="23">
        <f>+[1]claims!D38</f>
        <v>2</v>
      </c>
      <c r="W38" s="23">
        <f>+[1]claims!E38</f>
        <v>1</v>
      </c>
      <c r="X38" s="23">
        <f>+[1]claims!F38</f>
        <v>2</v>
      </c>
      <c r="Y38" s="43"/>
      <c r="Z38" s="47">
        <f t="shared" si="5"/>
        <v>3.4199726402188786E-3</v>
      </c>
      <c r="AA38" s="47">
        <f t="shared" si="6"/>
        <v>1.5855398763278896E-3</v>
      </c>
      <c r="AB38" s="47">
        <f t="shared" si="8"/>
        <v>3.041709440705676E-3</v>
      </c>
      <c r="AC38" s="43"/>
      <c r="AD38" s="47">
        <f t="shared" si="7"/>
        <v>2.6193634524986145E-3</v>
      </c>
    </row>
    <row r="39" spans="1:30" x14ac:dyDescent="0.2">
      <c r="A39" s="43" t="s">
        <v>55</v>
      </c>
      <c r="B39" s="43" t="s">
        <v>56</v>
      </c>
      <c r="C39" s="71">
        <v>150</v>
      </c>
      <c r="D39" s="38">
        <v>151.19999999999999</v>
      </c>
      <c r="E39" s="38">
        <v>152.4</v>
      </c>
      <c r="F39" s="38">
        <v>154.69999999999999</v>
      </c>
      <c r="G39" s="33">
        <f t="shared" si="0"/>
        <v>152.07499999999999</v>
      </c>
      <c r="H39" s="71">
        <v>154.19999999999999</v>
      </c>
      <c r="I39" s="38">
        <v>154.69999999999999</v>
      </c>
      <c r="J39" s="38">
        <v>157.80000000000001</v>
      </c>
      <c r="K39" s="38">
        <v>157.1</v>
      </c>
      <c r="L39" s="33">
        <f t="shared" si="1"/>
        <v>155.94999999999999</v>
      </c>
      <c r="M39" s="71">
        <v>156.30000000000001</v>
      </c>
      <c r="N39" s="38">
        <v>153.80000000000001</v>
      </c>
      <c r="O39" s="38">
        <v>152.80000000000001</v>
      </c>
      <c r="P39" s="38">
        <v>157.4</v>
      </c>
      <c r="Q39" s="33">
        <f t="shared" si="2"/>
        <v>155.07500000000002</v>
      </c>
      <c r="R39" s="16">
        <f t="shared" si="3"/>
        <v>154.86666666666667</v>
      </c>
      <c r="S39" s="43"/>
      <c r="T39" s="47">
        <f t="shared" si="4"/>
        <v>8.294311300356456E-4</v>
      </c>
      <c r="U39" s="43"/>
      <c r="V39" s="23">
        <f>+[1]claims!D39</f>
        <v>0</v>
      </c>
      <c r="W39" s="23">
        <f>+[1]claims!E39</f>
        <v>0</v>
      </c>
      <c r="X39" s="23">
        <f>+[1]claims!F39</f>
        <v>0</v>
      </c>
      <c r="Y39" s="43"/>
      <c r="Z39" s="47">
        <f t="shared" si="5"/>
        <v>0</v>
      </c>
      <c r="AA39" s="47">
        <f t="shared" si="6"/>
        <v>0</v>
      </c>
      <c r="AB39" s="47">
        <f t="shared" si="8"/>
        <v>0</v>
      </c>
      <c r="AC39" s="43"/>
      <c r="AD39" s="47">
        <f t="shared" si="7"/>
        <v>0</v>
      </c>
    </row>
    <row r="40" spans="1:30" x14ac:dyDescent="0.2">
      <c r="A40" s="43" t="s">
        <v>57</v>
      </c>
      <c r="B40" s="43" t="s">
        <v>58</v>
      </c>
      <c r="C40" s="71">
        <v>169.1</v>
      </c>
      <c r="D40" s="38">
        <v>174</v>
      </c>
      <c r="E40" s="38">
        <v>179.6</v>
      </c>
      <c r="F40" s="38">
        <v>179.5</v>
      </c>
      <c r="G40" s="33">
        <f t="shared" si="0"/>
        <v>175.55</v>
      </c>
      <c r="H40" s="71">
        <v>174.5</v>
      </c>
      <c r="I40" s="38">
        <v>175.8</v>
      </c>
      <c r="J40" s="38">
        <v>175.6</v>
      </c>
      <c r="K40" s="38">
        <v>175.5</v>
      </c>
      <c r="L40" s="33">
        <f t="shared" si="1"/>
        <v>175.35</v>
      </c>
      <c r="M40" s="71">
        <v>175.7</v>
      </c>
      <c r="N40" s="38">
        <v>178</v>
      </c>
      <c r="O40" s="38">
        <v>179.9</v>
      </c>
      <c r="P40" s="38">
        <v>179.3</v>
      </c>
      <c r="Q40" s="33">
        <f t="shared" si="2"/>
        <v>178.22500000000002</v>
      </c>
      <c r="R40" s="16">
        <f t="shared" si="3"/>
        <v>176.82083333333335</v>
      </c>
      <c r="S40" s="43"/>
      <c r="T40" s="47">
        <f t="shared" si="4"/>
        <v>9.4701272237738632E-4</v>
      </c>
      <c r="U40" s="43"/>
      <c r="V40" s="23">
        <f>+[1]claims!D40</f>
        <v>2</v>
      </c>
      <c r="W40" s="23">
        <f>+[1]claims!E40</f>
        <v>2</v>
      </c>
      <c r="X40" s="23">
        <f>+[1]claims!F40</f>
        <v>2</v>
      </c>
      <c r="Y40" s="43"/>
      <c r="Z40" s="47">
        <f t="shared" si="5"/>
        <v>1.1392765593847906E-2</v>
      </c>
      <c r="AA40" s="47">
        <f t="shared" si="6"/>
        <v>1.1405759908753921E-2</v>
      </c>
      <c r="AB40" s="47">
        <f t="shared" si="8"/>
        <v>1.1221770234254452E-2</v>
      </c>
      <c r="AC40" s="43"/>
      <c r="AD40" s="47">
        <f t="shared" si="7"/>
        <v>1.1311599352353185E-2</v>
      </c>
    </row>
    <row r="41" spans="1:30" x14ac:dyDescent="0.2">
      <c r="A41" s="43" t="s">
        <v>59</v>
      </c>
      <c r="B41" s="43" t="s">
        <v>60</v>
      </c>
      <c r="C41" s="71">
        <v>186</v>
      </c>
      <c r="D41" s="38">
        <v>186</v>
      </c>
      <c r="E41" s="38">
        <v>182</v>
      </c>
      <c r="F41" s="38">
        <v>192</v>
      </c>
      <c r="G41" s="33">
        <f t="shared" si="0"/>
        <v>186.5</v>
      </c>
      <c r="H41" s="71">
        <v>190</v>
      </c>
      <c r="I41" s="38">
        <v>193</v>
      </c>
      <c r="J41" s="38">
        <v>191</v>
      </c>
      <c r="K41" s="38">
        <v>197</v>
      </c>
      <c r="L41" s="33">
        <f t="shared" si="1"/>
        <v>192.75</v>
      </c>
      <c r="M41" s="71">
        <v>188</v>
      </c>
      <c r="N41" s="38">
        <v>186</v>
      </c>
      <c r="O41" s="38">
        <v>183</v>
      </c>
      <c r="P41" s="38">
        <v>182</v>
      </c>
      <c r="Q41" s="33">
        <f t="shared" si="2"/>
        <v>184.75</v>
      </c>
      <c r="R41" s="16">
        <f t="shared" si="3"/>
        <v>187.70833333333334</v>
      </c>
      <c r="S41" s="43"/>
      <c r="T41" s="47">
        <f t="shared" si="4"/>
        <v>1.0053237303084867E-3</v>
      </c>
      <c r="U41" s="43"/>
      <c r="V41" s="23">
        <f>+[1]claims!D41</f>
        <v>0</v>
      </c>
      <c r="W41" s="23">
        <f>+[1]claims!E41</f>
        <v>0</v>
      </c>
      <c r="X41" s="23">
        <f>+[1]claims!F41</f>
        <v>0</v>
      </c>
      <c r="Y41" s="43"/>
      <c r="Z41" s="47">
        <f t="shared" si="5"/>
        <v>0</v>
      </c>
      <c r="AA41" s="47">
        <f t="shared" si="6"/>
        <v>0</v>
      </c>
      <c r="AB41" s="47">
        <f t="shared" si="8"/>
        <v>0</v>
      </c>
      <c r="AC41" s="43"/>
      <c r="AD41" s="47">
        <f t="shared" si="7"/>
        <v>0</v>
      </c>
    </row>
    <row r="42" spans="1:30" x14ac:dyDescent="0.2">
      <c r="A42" s="43" t="s">
        <v>61</v>
      </c>
      <c r="B42" s="43" t="s">
        <v>527</v>
      </c>
      <c r="C42" s="71">
        <v>81.8</v>
      </c>
      <c r="D42" s="38">
        <v>80.3</v>
      </c>
      <c r="E42" s="38">
        <v>82.3</v>
      </c>
      <c r="F42" s="38">
        <v>83.8</v>
      </c>
      <c r="G42" s="33">
        <f t="shared" si="0"/>
        <v>82.05</v>
      </c>
      <c r="H42" s="71">
        <v>81.8</v>
      </c>
      <c r="I42" s="38">
        <v>84.8</v>
      </c>
      <c r="J42" s="38">
        <v>84.8</v>
      </c>
      <c r="K42" s="38">
        <v>85.8</v>
      </c>
      <c r="L42" s="33">
        <f t="shared" si="1"/>
        <v>84.3</v>
      </c>
      <c r="M42" s="71">
        <v>85.3</v>
      </c>
      <c r="N42" s="38">
        <v>86.3</v>
      </c>
      <c r="O42" s="38">
        <v>88.3</v>
      </c>
      <c r="P42" s="38">
        <v>86.3</v>
      </c>
      <c r="Q42" s="33">
        <f t="shared" si="2"/>
        <v>86.55</v>
      </c>
      <c r="R42" s="16">
        <f t="shared" si="3"/>
        <v>85.05</v>
      </c>
      <c r="S42" s="43"/>
      <c r="T42" s="47">
        <f t="shared" si="4"/>
        <v>4.5550872326430254E-4</v>
      </c>
      <c r="U42" s="43"/>
      <c r="V42" s="23">
        <f>+[1]claims!D42</f>
        <v>0</v>
      </c>
      <c r="W42" s="23">
        <f>+[1]claims!E42</f>
        <v>0</v>
      </c>
      <c r="X42" s="23">
        <f>+[1]claims!F42</f>
        <v>0</v>
      </c>
      <c r="Y42" s="43"/>
      <c r="Z42" s="47">
        <f t="shared" si="5"/>
        <v>0</v>
      </c>
      <c r="AA42" s="47">
        <f t="shared" si="6"/>
        <v>0</v>
      </c>
      <c r="AB42" s="47">
        <f t="shared" si="8"/>
        <v>0</v>
      </c>
      <c r="AC42" s="43"/>
      <c r="AD42" s="47">
        <f t="shared" si="7"/>
        <v>0</v>
      </c>
    </row>
    <row r="43" spans="1:30" x14ac:dyDescent="0.2">
      <c r="A43" s="43" t="s">
        <v>62</v>
      </c>
      <c r="B43" s="43" t="s">
        <v>63</v>
      </c>
      <c r="C43" s="71">
        <v>183.7</v>
      </c>
      <c r="D43" s="38">
        <v>189.9</v>
      </c>
      <c r="E43" s="38">
        <v>192.3</v>
      </c>
      <c r="F43" s="38">
        <v>193.6</v>
      </c>
      <c r="G43" s="33">
        <f t="shared" si="0"/>
        <v>189.87500000000003</v>
      </c>
      <c r="H43" s="71">
        <v>189.4</v>
      </c>
      <c r="I43" s="38">
        <v>187</v>
      </c>
      <c r="J43" s="38">
        <v>186.8</v>
      </c>
      <c r="K43" s="38">
        <v>186.2</v>
      </c>
      <c r="L43" s="33">
        <f t="shared" si="1"/>
        <v>187.35000000000002</v>
      </c>
      <c r="M43" s="71">
        <v>191.8</v>
      </c>
      <c r="N43" s="38">
        <v>192.7</v>
      </c>
      <c r="O43" s="38">
        <v>196.9</v>
      </c>
      <c r="P43" s="38">
        <v>193.4</v>
      </c>
      <c r="Q43" s="33">
        <f t="shared" si="2"/>
        <v>193.7</v>
      </c>
      <c r="R43" s="16">
        <f t="shared" si="3"/>
        <v>190.94583333333333</v>
      </c>
      <c r="S43" s="43"/>
      <c r="T43" s="47">
        <f t="shared" si="4"/>
        <v>1.0226630541364488E-3</v>
      </c>
      <c r="U43" s="43"/>
      <c r="V43" s="23">
        <f>+[1]claims!D43</f>
        <v>0</v>
      </c>
      <c r="W43" s="23">
        <f>+[1]claims!E43</f>
        <v>2</v>
      </c>
      <c r="X43" s="23">
        <f>+[1]claims!F43</f>
        <v>2</v>
      </c>
      <c r="Y43" s="43"/>
      <c r="Z43" s="47">
        <f t="shared" si="5"/>
        <v>0</v>
      </c>
      <c r="AA43" s="47">
        <f t="shared" si="6"/>
        <v>1.0675206832132371E-2</v>
      </c>
      <c r="AB43" s="47">
        <f t="shared" si="8"/>
        <v>1.0325245224574084E-2</v>
      </c>
      <c r="AC43" s="43"/>
      <c r="AD43" s="47">
        <f t="shared" si="7"/>
        <v>8.7210248896644974E-3</v>
      </c>
    </row>
    <row r="44" spans="1:30" x14ac:dyDescent="0.2">
      <c r="A44" s="43" t="s">
        <v>64</v>
      </c>
      <c r="B44" s="43" t="s">
        <v>528</v>
      </c>
      <c r="C44" s="71">
        <v>4276.0999999999995</v>
      </c>
      <c r="D44" s="38">
        <v>4371</v>
      </c>
      <c r="E44" s="38">
        <v>4443.3</v>
      </c>
      <c r="F44" s="38">
        <v>4427.3</v>
      </c>
      <c r="G44" s="33">
        <f t="shared" si="0"/>
        <v>4379.4249999999993</v>
      </c>
      <c r="H44" s="71">
        <v>4383.8999999999996</v>
      </c>
      <c r="I44" s="38">
        <v>4403.1000000000004</v>
      </c>
      <c r="J44" s="38">
        <v>4437.8999999999996</v>
      </c>
      <c r="K44" s="38">
        <v>4422.3</v>
      </c>
      <c r="L44" s="33">
        <f t="shared" si="1"/>
        <v>4411.8</v>
      </c>
      <c r="M44" s="71">
        <v>4399.1000000000004</v>
      </c>
      <c r="N44" s="38">
        <v>4391.8</v>
      </c>
      <c r="O44" s="38">
        <v>4528.7999999999993</v>
      </c>
      <c r="P44" s="38">
        <v>4629.7</v>
      </c>
      <c r="Q44" s="33">
        <f t="shared" si="2"/>
        <v>4487.3500000000004</v>
      </c>
      <c r="R44" s="16">
        <f t="shared" si="3"/>
        <v>4444.1791666666668</v>
      </c>
      <c r="S44" s="43"/>
      <c r="T44" s="47">
        <f t="shared" si="4"/>
        <v>2.3802026786198065E-2</v>
      </c>
      <c r="U44" s="43"/>
      <c r="V44" s="23">
        <f>+[1]claims!D44</f>
        <v>44</v>
      </c>
      <c r="W44" s="23">
        <f>+[1]claims!E44</f>
        <v>37</v>
      </c>
      <c r="X44" s="23">
        <f>+[1]claims!F44</f>
        <v>22</v>
      </c>
      <c r="Y44" s="43"/>
      <c r="Z44" s="47">
        <f t="shared" si="5"/>
        <v>1.0046981053448799E-2</v>
      </c>
      <c r="AA44" s="47">
        <f t="shared" si="6"/>
        <v>8.3865995738700745E-3</v>
      </c>
      <c r="AB44" s="47">
        <f t="shared" si="8"/>
        <v>4.9026708413651707E-3</v>
      </c>
      <c r="AC44" s="43"/>
      <c r="AD44" s="47">
        <f t="shared" si="7"/>
        <v>6.9213654542140774E-3</v>
      </c>
    </row>
    <row r="45" spans="1:30" x14ac:dyDescent="0.2">
      <c r="A45" s="43" t="s">
        <v>549</v>
      </c>
      <c r="B45" s="43" t="s">
        <v>550</v>
      </c>
      <c r="C45" s="71">
        <v>9</v>
      </c>
      <c r="D45" s="38">
        <v>10</v>
      </c>
      <c r="E45" s="38">
        <v>10</v>
      </c>
      <c r="F45" s="38">
        <v>10</v>
      </c>
      <c r="G45" s="33">
        <f t="shared" si="0"/>
        <v>9.75</v>
      </c>
      <c r="H45" s="71">
        <v>9</v>
      </c>
      <c r="I45" s="38">
        <v>9</v>
      </c>
      <c r="J45" s="38">
        <v>9</v>
      </c>
      <c r="K45" s="38">
        <v>8.8000000000000007</v>
      </c>
      <c r="L45" s="33">
        <f t="shared" si="1"/>
        <v>8.9499999999999993</v>
      </c>
      <c r="M45" s="71">
        <v>9</v>
      </c>
      <c r="N45" s="38">
        <v>9.5</v>
      </c>
      <c r="O45" s="38">
        <v>9.1</v>
      </c>
      <c r="P45" s="38">
        <v>8.1</v>
      </c>
      <c r="Q45" s="33">
        <f t="shared" si="2"/>
        <v>8.9250000000000007</v>
      </c>
      <c r="R45" s="16">
        <f t="shared" si="3"/>
        <v>9.0708333333333329</v>
      </c>
      <c r="S45" s="43"/>
      <c r="T45" s="47">
        <f t="shared" si="4"/>
        <v>4.8581348743209219E-5</v>
      </c>
      <c r="U45" s="43"/>
      <c r="V45" s="23">
        <f>+[1]claims!D45</f>
        <v>0</v>
      </c>
      <c r="W45" s="23">
        <f>+[1]claims!E45</f>
        <v>1</v>
      </c>
      <c r="X45" s="23">
        <f>+[1]claims!F45</f>
        <v>0</v>
      </c>
      <c r="Y45" s="43"/>
      <c r="Z45" s="47">
        <f t="shared" si="5"/>
        <v>0</v>
      </c>
      <c r="AA45" s="47">
        <f t="shared" si="6"/>
        <v>0.01</v>
      </c>
      <c r="AB45" s="47">
        <f t="shared" si="8"/>
        <v>0</v>
      </c>
      <c r="AC45" s="43"/>
      <c r="AD45" s="47">
        <f t="shared" si="7"/>
        <v>3.3333333333333335E-3</v>
      </c>
    </row>
    <row r="46" spans="1:30" x14ac:dyDescent="0.2">
      <c r="A46" s="43" t="s">
        <v>65</v>
      </c>
      <c r="B46" s="43" t="s">
        <v>66</v>
      </c>
      <c r="C46" s="71">
        <v>98</v>
      </c>
      <c r="D46" s="38">
        <v>97</v>
      </c>
      <c r="E46" s="38">
        <v>107</v>
      </c>
      <c r="F46" s="38">
        <v>102</v>
      </c>
      <c r="G46" s="33">
        <f t="shared" si="0"/>
        <v>101</v>
      </c>
      <c r="H46" s="71">
        <v>101</v>
      </c>
      <c r="I46" s="38">
        <v>111</v>
      </c>
      <c r="J46" s="38">
        <v>123</v>
      </c>
      <c r="K46" s="38">
        <v>120</v>
      </c>
      <c r="L46" s="33">
        <f t="shared" si="1"/>
        <v>113.75</v>
      </c>
      <c r="M46" s="71">
        <v>132</v>
      </c>
      <c r="N46" s="38">
        <v>129.5</v>
      </c>
      <c r="O46" s="38">
        <v>135.5</v>
      </c>
      <c r="P46" s="38">
        <v>134.5</v>
      </c>
      <c r="Q46" s="33">
        <f t="shared" si="2"/>
        <v>132.875</v>
      </c>
      <c r="R46" s="16">
        <f t="shared" si="3"/>
        <v>121.1875</v>
      </c>
      <c r="S46" s="43"/>
      <c r="T46" s="47">
        <f t="shared" si="4"/>
        <v>6.4905306761425829E-4</v>
      </c>
      <c r="U46" s="43"/>
      <c r="V46" s="23">
        <f>+[1]claims!D46</f>
        <v>0</v>
      </c>
      <c r="W46" s="23">
        <f>+[1]claims!E46</f>
        <v>2</v>
      </c>
      <c r="X46" s="23">
        <f>+[1]claims!F46</f>
        <v>0</v>
      </c>
      <c r="Y46" s="43"/>
      <c r="Z46" s="47">
        <f t="shared" si="5"/>
        <v>0</v>
      </c>
      <c r="AA46" s="47">
        <f t="shared" si="6"/>
        <v>1.7582417582417582E-2</v>
      </c>
      <c r="AB46" s="47">
        <f t="shared" si="8"/>
        <v>0</v>
      </c>
      <c r="AC46" s="43"/>
      <c r="AD46" s="47">
        <f t="shared" si="7"/>
        <v>5.8608058608058608E-3</v>
      </c>
    </row>
    <row r="47" spans="1:30" x14ac:dyDescent="0.2">
      <c r="A47" s="43" t="s">
        <v>67</v>
      </c>
      <c r="B47" s="43" t="s">
        <v>68</v>
      </c>
      <c r="C47" s="71">
        <v>275</v>
      </c>
      <c r="D47" s="38">
        <v>281</v>
      </c>
      <c r="E47" s="38">
        <v>283</v>
      </c>
      <c r="F47" s="38">
        <v>285</v>
      </c>
      <c r="G47" s="33">
        <f t="shared" si="0"/>
        <v>281</v>
      </c>
      <c r="H47" s="71">
        <v>293</v>
      </c>
      <c r="I47" s="38">
        <v>292</v>
      </c>
      <c r="J47" s="38">
        <v>292</v>
      </c>
      <c r="K47" s="38">
        <v>289</v>
      </c>
      <c r="L47" s="33">
        <f t="shared" si="1"/>
        <v>291.5</v>
      </c>
      <c r="M47" s="71">
        <v>291</v>
      </c>
      <c r="N47" s="38">
        <v>290</v>
      </c>
      <c r="O47" s="38">
        <v>289</v>
      </c>
      <c r="P47" s="38">
        <v>295</v>
      </c>
      <c r="Q47" s="33">
        <f t="shared" si="2"/>
        <v>291.25</v>
      </c>
      <c r="R47" s="16">
        <f t="shared" si="3"/>
        <v>289.625</v>
      </c>
      <c r="S47" s="43"/>
      <c r="T47" s="47">
        <f t="shared" si="4"/>
        <v>1.5511665370420179E-3</v>
      </c>
      <c r="U47" s="43"/>
      <c r="V47" s="23">
        <f>+[1]claims!D47</f>
        <v>1</v>
      </c>
      <c r="W47" s="23">
        <f>+[1]claims!E47</f>
        <v>6</v>
      </c>
      <c r="X47" s="23">
        <f>+[1]claims!F47</f>
        <v>2</v>
      </c>
      <c r="Y47" s="43"/>
      <c r="Z47" s="47">
        <f t="shared" si="5"/>
        <v>3.5587188612099642E-3</v>
      </c>
      <c r="AA47" s="47">
        <f t="shared" si="6"/>
        <v>2.0583190394511151E-2</v>
      </c>
      <c r="AB47" s="47">
        <f t="shared" si="8"/>
        <v>6.8669527896995704E-3</v>
      </c>
      <c r="AC47" s="43"/>
      <c r="AD47" s="47">
        <f t="shared" si="7"/>
        <v>1.0887659669888495E-2</v>
      </c>
    </row>
    <row r="48" spans="1:30" x14ac:dyDescent="0.2">
      <c r="A48" s="43" t="s">
        <v>69</v>
      </c>
      <c r="B48" s="43" t="s">
        <v>70</v>
      </c>
      <c r="C48" s="71">
        <v>10.8</v>
      </c>
      <c r="D48" s="38">
        <v>12</v>
      </c>
      <c r="E48" s="38">
        <v>11.3</v>
      </c>
      <c r="F48" s="38">
        <v>11.2</v>
      </c>
      <c r="G48" s="33">
        <f t="shared" si="0"/>
        <v>11.324999999999999</v>
      </c>
      <c r="H48" s="71">
        <v>10.1</v>
      </c>
      <c r="I48" s="38">
        <v>10.9</v>
      </c>
      <c r="J48" s="38">
        <v>11</v>
      </c>
      <c r="K48" s="38">
        <v>10.3</v>
      </c>
      <c r="L48" s="33">
        <f t="shared" si="1"/>
        <v>10.574999999999999</v>
      </c>
      <c r="M48" s="71">
        <v>10</v>
      </c>
      <c r="N48" s="38">
        <v>11.5</v>
      </c>
      <c r="O48" s="38">
        <v>11</v>
      </c>
      <c r="P48" s="38">
        <v>11.7</v>
      </c>
      <c r="Q48" s="33">
        <f t="shared" si="2"/>
        <v>11.05</v>
      </c>
      <c r="R48" s="16">
        <f t="shared" si="3"/>
        <v>10.9375</v>
      </c>
      <c r="S48" s="43"/>
      <c r="T48" s="47">
        <f t="shared" si="4"/>
        <v>5.8578796716088292E-5</v>
      </c>
      <c r="U48" s="43"/>
      <c r="V48" s="23">
        <f>+[1]claims!D48</f>
        <v>0</v>
      </c>
      <c r="W48" s="23">
        <f>+[1]claims!E48</f>
        <v>0</v>
      </c>
      <c r="X48" s="23">
        <f>+[1]claims!F48</f>
        <v>0</v>
      </c>
      <c r="Y48" s="43"/>
      <c r="Z48" s="47">
        <f t="shared" si="5"/>
        <v>0</v>
      </c>
      <c r="AA48" s="47">
        <f t="shared" si="6"/>
        <v>0</v>
      </c>
      <c r="AB48" s="47">
        <f t="shared" si="8"/>
        <v>0</v>
      </c>
      <c r="AC48" s="43"/>
      <c r="AD48" s="47">
        <f t="shared" si="7"/>
        <v>0</v>
      </c>
    </row>
    <row r="49" spans="1:30" x14ac:dyDescent="0.2">
      <c r="A49" s="43" t="s">
        <v>71</v>
      </c>
      <c r="B49" s="43" t="s">
        <v>72</v>
      </c>
      <c r="C49" s="71">
        <v>12.5</v>
      </c>
      <c r="D49" s="38">
        <v>13.7</v>
      </c>
      <c r="E49" s="38">
        <v>14</v>
      </c>
      <c r="F49" s="38">
        <v>14</v>
      </c>
      <c r="G49" s="33">
        <f t="shared" si="0"/>
        <v>13.55</v>
      </c>
      <c r="H49" s="71">
        <v>13.3</v>
      </c>
      <c r="I49" s="38">
        <v>13</v>
      </c>
      <c r="J49" s="38">
        <v>14</v>
      </c>
      <c r="K49" s="38">
        <v>15.6</v>
      </c>
      <c r="L49" s="33">
        <f t="shared" si="1"/>
        <v>13.975</v>
      </c>
      <c r="M49" s="71">
        <v>13</v>
      </c>
      <c r="N49" s="38">
        <v>13.6</v>
      </c>
      <c r="O49" s="38">
        <v>14</v>
      </c>
      <c r="P49" s="38">
        <v>14</v>
      </c>
      <c r="Q49" s="33">
        <f t="shared" si="2"/>
        <v>13.65</v>
      </c>
      <c r="R49" s="16">
        <f t="shared" si="3"/>
        <v>13.741666666666667</v>
      </c>
      <c r="S49" s="43"/>
      <c r="T49" s="47">
        <f t="shared" si="4"/>
        <v>7.3597284407489211E-5</v>
      </c>
      <c r="U49" s="43"/>
      <c r="V49" s="23">
        <f>+[1]claims!D49</f>
        <v>0</v>
      </c>
      <c r="W49" s="23">
        <f>+[1]claims!E49</f>
        <v>0</v>
      </c>
      <c r="X49" s="23">
        <f>+[1]claims!F49</f>
        <v>0</v>
      </c>
      <c r="Y49" s="43"/>
      <c r="Z49" s="47">
        <f t="shared" si="5"/>
        <v>0</v>
      </c>
      <c r="AA49" s="47">
        <f t="shared" si="6"/>
        <v>0</v>
      </c>
      <c r="AB49" s="47">
        <f t="shared" si="8"/>
        <v>0</v>
      </c>
      <c r="AC49" s="43"/>
      <c r="AD49" s="47">
        <f t="shared" si="7"/>
        <v>0</v>
      </c>
    </row>
    <row r="50" spans="1:30" x14ac:dyDescent="0.2">
      <c r="A50" s="43" t="s">
        <v>73</v>
      </c>
      <c r="B50" s="43" t="s">
        <v>74</v>
      </c>
      <c r="C50" s="71">
        <v>8.3000000000000007</v>
      </c>
      <c r="D50" s="38">
        <v>8.6999999999999993</v>
      </c>
      <c r="E50" s="38">
        <v>9.4</v>
      </c>
      <c r="F50" s="38">
        <v>9.5</v>
      </c>
      <c r="G50" s="33">
        <f t="shared" si="0"/>
        <v>8.9749999999999996</v>
      </c>
      <c r="H50" s="71">
        <v>10</v>
      </c>
      <c r="I50" s="38">
        <v>10</v>
      </c>
      <c r="J50" s="38">
        <v>10</v>
      </c>
      <c r="K50" s="38">
        <v>10</v>
      </c>
      <c r="L50" s="33">
        <f t="shared" si="1"/>
        <v>10</v>
      </c>
      <c r="M50" s="71">
        <v>9.8000000000000007</v>
      </c>
      <c r="N50" s="38">
        <v>9</v>
      </c>
      <c r="O50" s="38">
        <v>9.9</v>
      </c>
      <c r="P50" s="38">
        <v>10</v>
      </c>
      <c r="Q50" s="33">
        <f t="shared" si="2"/>
        <v>9.6750000000000007</v>
      </c>
      <c r="R50" s="16">
        <f t="shared" si="3"/>
        <v>9.6666666666666661</v>
      </c>
      <c r="S50" s="43"/>
      <c r="T50" s="47">
        <f t="shared" si="4"/>
        <v>5.1772498430980888E-5</v>
      </c>
      <c r="U50" s="43"/>
      <c r="V50" s="23">
        <f>+[1]claims!D50</f>
        <v>0</v>
      </c>
      <c r="W50" s="23">
        <f>+[1]claims!E50</f>
        <v>0</v>
      </c>
      <c r="X50" s="23">
        <f>+[1]claims!F50</f>
        <v>0</v>
      </c>
      <c r="Y50" s="43"/>
      <c r="Z50" s="47">
        <f t="shared" si="5"/>
        <v>0</v>
      </c>
      <c r="AA50" s="47">
        <f t="shared" si="6"/>
        <v>0</v>
      </c>
      <c r="AB50" s="47">
        <f t="shared" si="8"/>
        <v>0</v>
      </c>
      <c r="AC50" s="43"/>
      <c r="AD50" s="47">
        <f t="shared" si="7"/>
        <v>0</v>
      </c>
    </row>
    <row r="51" spans="1:30" x14ac:dyDescent="0.2">
      <c r="A51" s="43" t="s">
        <v>75</v>
      </c>
      <c r="B51" s="43" t="s">
        <v>76</v>
      </c>
      <c r="C51" s="71">
        <v>28.1</v>
      </c>
      <c r="D51" s="38">
        <v>26.4</v>
      </c>
      <c r="E51" s="38">
        <v>25.6</v>
      </c>
      <c r="F51" s="38">
        <v>25.7</v>
      </c>
      <c r="G51" s="33">
        <f t="shared" si="0"/>
        <v>26.45</v>
      </c>
      <c r="H51" s="71">
        <v>23.5</v>
      </c>
      <c r="I51" s="38">
        <v>22.9</v>
      </c>
      <c r="J51" s="38">
        <v>22.9</v>
      </c>
      <c r="K51" s="38">
        <v>23.4</v>
      </c>
      <c r="L51" s="33">
        <f t="shared" si="1"/>
        <v>23.174999999999997</v>
      </c>
      <c r="M51" s="71">
        <v>24</v>
      </c>
      <c r="N51" s="38">
        <v>25.9</v>
      </c>
      <c r="O51" s="38">
        <v>26.6</v>
      </c>
      <c r="P51" s="38">
        <v>27</v>
      </c>
      <c r="Q51" s="33">
        <f t="shared" si="2"/>
        <v>25.875</v>
      </c>
      <c r="R51" s="16">
        <f t="shared" si="3"/>
        <v>25.070833333333336</v>
      </c>
      <c r="S51" s="43"/>
      <c r="T51" s="47">
        <f t="shared" si="4"/>
        <v>1.3427375993931554E-4</v>
      </c>
      <c r="U51" s="43"/>
      <c r="V51" s="23">
        <f>+[1]claims!D51</f>
        <v>0</v>
      </c>
      <c r="W51" s="23">
        <f>+[1]claims!E51</f>
        <v>0</v>
      </c>
      <c r="X51" s="23">
        <f>+[1]claims!F51</f>
        <v>0</v>
      </c>
      <c r="Y51" s="43"/>
      <c r="Z51" s="47">
        <f t="shared" si="5"/>
        <v>0</v>
      </c>
      <c r="AA51" s="47">
        <f t="shared" si="6"/>
        <v>0</v>
      </c>
      <c r="AB51" s="47">
        <f t="shared" si="8"/>
        <v>0</v>
      </c>
      <c r="AC51" s="43"/>
      <c r="AD51" s="47">
        <f t="shared" si="7"/>
        <v>0</v>
      </c>
    </row>
    <row r="52" spans="1:30" x14ac:dyDescent="0.2">
      <c r="A52" s="43" t="s">
        <v>77</v>
      </c>
      <c r="B52" s="43" t="s">
        <v>78</v>
      </c>
      <c r="C52" s="71">
        <v>8.1999999999999993</v>
      </c>
      <c r="D52" s="38">
        <v>9.9</v>
      </c>
      <c r="E52" s="38">
        <v>10.1</v>
      </c>
      <c r="F52" s="38">
        <v>12</v>
      </c>
      <c r="G52" s="33">
        <f t="shared" si="0"/>
        <v>10.050000000000001</v>
      </c>
      <c r="H52" s="71">
        <v>12.1</v>
      </c>
      <c r="I52" s="38">
        <v>11.5</v>
      </c>
      <c r="J52" s="38">
        <v>11</v>
      </c>
      <c r="K52" s="38">
        <v>11</v>
      </c>
      <c r="L52" s="33">
        <f t="shared" si="1"/>
        <v>11.4</v>
      </c>
      <c r="M52" s="71">
        <v>10</v>
      </c>
      <c r="N52" s="38">
        <v>9.5</v>
      </c>
      <c r="O52" s="38">
        <v>9.6999999999999993</v>
      </c>
      <c r="P52" s="38">
        <v>9.5</v>
      </c>
      <c r="Q52" s="33">
        <f t="shared" si="2"/>
        <v>9.6750000000000007</v>
      </c>
      <c r="R52" s="16">
        <f t="shared" si="3"/>
        <v>10.3125</v>
      </c>
      <c r="S52" s="43"/>
      <c r="T52" s="47">
        <f t="shared" si="4"/>
        <v>5.5231436903740386E-5</v>
      </c>
      <c r="U52" s="43"/>
      <c r="V52" s="23">
        <f>+[1]claims!D52</f>
        <v>0</v>
      </c>
      <c r="W52" s="23">
        <f>+[1]claims!E52</f>
        <v>0</v>
      </c>
      <c r="X52" s="23">
        <f>+[1]claims!F52</f>
        <v>0</v>
      </c>
      <c r="Y52" s="43"/>
      <c r="Z52" s="47">
        <f t="shared" si="5"/>
        <v>0</v>
      </c>
      <c r="AA52" s="47">
        <f t="shared" si="6"/>
        <v>0</v>
      </c>
      <c r="AB52" s="47">
        <f t="shared" si="8"/>
        <v>0</v>
      </c>
      <c r="AC52" s="43"/>
      <c r="AD52" s="47">
        <f t="shared" si="7"/>
        <v>0</v>
      </c>
    </row>
    <row r="53" spans="1:30" x14ac:dyDescent="0.2">
      <c r="A53" s="43" t="s">
        <v>79</v>
      </c>
      <c r="B53" s="43" t="s">
        <v>80</v>
      </c>
      <c r="C53" s="71">
        <v>106.3</v>
      </c>
      <c r="D53" s="38">
        <v>106</v>
      </c>
      <c r="E53" s="38">
        <v>107</v>
      </c>
      <c r="F53" s="38">
        <v>108.9</v>
      </c>
      <c r="G53" s="33">
        <f t="shared" si="0"/>
        <v>107.05000000000001</v>
      </c>
      <c r="H53" s="71">
        <v>109.6</v>
      </c>
      <c r="I53" s="38">
        <v>113.9</v>
      </c>
      <c r="J53" s="38">
        <v>111.3</v>
      </c>
      <c r="K53" s="38">
        <v>109.9</v>
      </c>
      <c r="L53" s="33">
        <f t="shared" si="1"/>
        <v>111.17500000000001</v>
      </c>
      <c r="M53" s="71">
        <v>106.4</v>
      </c>
      <c r="N53" s="38">
        <v>105.5</v>
      </c>
      <c r="O53" s="38">
        <v>109</v>
      </c>
      <c r="P53" s="38">
        <v>108.2</v>
      </c>
      <c r="Q53" s="33">
        <f t="shared" si="2"/>
        <v>107.27499999999999</v>
      </c>
      <c r="R53" s="16">
        <f t="shared" si="3"/>
        <v>108.53750000000001</v>
      </c>
      <c r="S53" s="43"/>
      <c r="T53" s="47">
        <f t="shared" si="4"/>
        <v>5.8130250501233676E-4</v>
      </c>
      <c r="U53" s="43"/>
      <c r="V53" s="23">
        <f>+[1]claims!D53</f>
        <v>0</v>
      </c>
      <c r="W53" s="23">
        <f>+[1]claims!E53</f>
        <v>0</v>
      </c>
      <c r="X53" s="23">
        <f>+[1]claims!F53</f>
        <v>0</v>
      </c>
      <c r="Y53" s="43"/>
      <c r="Z53" s="47">
        <f t="shared" si="5"/>
        <v>0</v>
      </c>
      <c r="AA53" s="47">
        <f t="shared" si="6"/>
        <v>0</v>
      </c>
      <c r="AB53" s="47">
        <f t="shared" si="8"/>
        <v>0</v>
      </c>
      <c r="AC53" s="43"/>
      <c r="AD53" s="47">
        <f t="shared" si="7"/>
        <v>0</v>
      </c>
    </row>
    <row r="54" spans="1:30" x14ac:dyDescent="0.2">
      <c r="A54" s="43" t="s">
        <v>81</v>
      </c>
      <c r="B54" s="43" t="s">
        <v>493</v>
      </c>
      <c r="C54" s="71">
        <v>287.3</v>
      </c>
      <c r="D54" s="38">
        <v>294.39999999999998</v>
      </c>
      <c r="E54" s="38">
        <v>300</v>
      </c>
      <c r="F54" s="38">
        <v>301.2</v>
      </c>
      <c r="G54" s="33">
        <f t="shared" si="0"/>
        <v>295.72500000000002</v>
      </c>
      <c r="H54" s="71">
        <v>298.7</v>
      </c>
      <c r="I54" s="38">
        <v>299</v>
      </c>
      <c r="J54" s="38">
        <v>293.7</v>
      </c>
      <c r="K54" s="38">
        <v>294.60000000000002</v>
      </c>
      <c r="L54" s="33">
        <f t="shared" si="1"/>
        <v>296.5</v>
      </c>
      <c r="M54" s="71">
        <v>291.39999999999998</v>
      </c>
      <c r="N54" s="38">
        <v>289.2</v>
      </c>
      <c r="O54" s="38">
        <v>291.3</v>
      </c>
      <c r="P54" s="38">
        <v>285.8</v>
      </c>
      <c r="Q54" s="33">
        <f t="shared" si="2"/>
        <v>289.42499999999995</v>
      </c>
      <c r="R54" s="16">
        <f t="shared" si="3"/>
        <v>292.83333333333331</v>
      </c>
      <c r="S54" s="43"/>
      <c r="T54" s="47">
        <f t="shared" si="4"/>
        <v>1.5683496507454037E-3</v>
      </c>
      <c r="U54" s="43"/>
      <c r="V54" s="23">
        <f>+[1]claims!D54</f>
        <v>1</v>
      </c>
      <c r="W54" s="23">
        <f>+[1]claims!E54</f>
        <v>3</v>
      </c>
      <c r="X54" s="23">
        <f>+[1]claims!F54</f>
        <v>0</v>
      </c>
      <c r="Y54" s="43"/>
      <c r="Z54" s="47">
        <f t="shared" si="5"/>
        <v>3.3815199932369596E-3</v>
      </c>
      <c r="AA54" s="47">
        <f t="shared" si="6"/>
        <v>1.0118043844856661E-2</v>
      </c>
      <c r="AB54" s="47">
        <f t="shared" si="8"/>
        <v>0</v>
      </c>
      <c r="AC54" s="43"/>
      <c r="AD54" s="47">
        <f t="shared" si="7"/>
        <v>3.9362679471583806E-3</v>
      </c>
    </row>
    <row r="55" spans="1:30" x14ac:dyDescent="0.2">
      <c r="A55" s="43" t="s">
        <v>82</v>
      </c>
      <c r="B55" s="43" t="s">
        <v>83</v>
      </c>
      <c r="C55" s="71">
        <v>7</v>
      </c>
      <c r="D55" s="38">
        <v>7</v>
      </c>
      <c r="E55" s="38">
        <v>7</v>
      </c>
      <c r="F55" s="38">
        <v>7</v>
      </c>
      <c r="G55" s="33">
        <f t="shared" si="0"/>
        <v>7</v>
      </c>
      <c r="H55" s="71">
        <v>7</v>
      </c>
      <c r="I55" s="38">
        <v>7</v>
      </c>
      <c r="J55" s="38">
        <v>7</v>
      </c>
      <c r="K55" s="38">
        <v>7</v>
      </c>
      <c r="L55" s="33">
        <f t="shared" si="1"/>
        <v>7</v>
      </c>
      <c r="M55" s="71">
        <v>7</v>
      </c>
      <c r="N55" s="38">
        <v>7</v>
      </c>
      <c r="O55" s="38">
        <v>7</v>
      </c>
      <c r="P55" s="38">
        <v>7</v>
      </c>
      <c r="Q55" s="33">
        <f t="shared" si="2"/>
        <v>7</v>
      </c>
      <c r="R55" s="16">
        <f t="shared" si="3"/>
        <v>7</v>
      </c>
      <c r="S55" s="43"/>
      <c r="T55" s="47">
        <f t="shared" si="4"/>
        <v>3.7490429898296508E-5</v>
      </c>
      <c r="U55" s="43"/>
      <c r="V55" s="23">
        <f>+[1]claims!D55</f>
        <v>0</v>
      </c>
      <c r="W55" s="23">
        <f>+[1]claims!E55</f>
        <v>0</v>
      </c>
      <c r="X55" s="23">
        <f>+[1]claims!F55</f>
        <v>0</v>
      </c>
      <c r="Y55" s="43"/>
      <c r="Z55" s="47">
        <f t="shared" si="5"/>
        <v>0</v>
      </c>
      <c r="AA55" s="47">
        <f t="shared" si="6"/>
        <v>0</v>
      </c>
      <c r="AB55" s="47">
        <f t="shared" si="8"/>
        <v>0</v>
      </c>
      <c r="AC55" s="43"/>
      <c r="AD55" s="47">
        <f t="shared" si="7"/>
        <v>0</v>
      </c>
    </row>
    <row r="56" spans="1:30" x14ac:dyDescent="0.2">
      <c r="A56" s="43" t="s">
        <v>84</v>
      </c>
      <c r="B56" s="45" t="s">
        <v>553</v>
      </c>
      <c r="C56" s="71">
        <v>510.8</v>
      </c>
      <c r="D56" s="38">
        <v>525.79999999999995</v>
      </c>
      <c r="E56" s="38">
        <v>535.79999999999995</v>
      </c>
      <c r="F56" s="38">
        <v>543.4</v>
      </c>
      <c r="G56" s="33">
        <f t="shared" si="0"/>
        <v>528.94999999999993</v>
      </c>
      <c r="H56" s="71">
        <v>514.79999999999995</v>
      </c>
      <c r="I56" s="38">
        <v>511.8</v>
      </c>
      <c r="J56" s="38">
        <v>502.5</v>
      </c>
      <c r="K56" s="38">
        <v>500.5</v>
      </c>
      <c r="L56" s="33">
        <f t="shared" si="1"/>
        <v>507.4</v>
      </c>
      <c r="M56" s="71">
        <v>502.5</v>
      </c>
      <c r="N56" s="38">
        <v>510.5</v>
      </c>
      <c r="O56" s="38">
        <v>527.5</v>
      </c>
      <c r="P56" s="38">
        <v>541.5</v>
      </c>
      <c r="Q56" s="33">
        <f t="shared" si="2"/>
        <v>520.5</v>
      </c>
      <c r="R56" s="16">
        <f t="shared" si="3"/>
        <v>517.54166666666663</v>
      </c>
      <c r="S56" s="43"/>
      <c r="T56" s="47">
        <f t="shared" si="4"/>
        <v>2.7718370819448863E-3</v>
      </c>
      <c r="U56" s="43"/>
      <c r="V56" s="23">
        <f>+[1]claims!D56</f>
        <v>85</v>
      </c>
      <c r="W56" s="23">
        <f>+[1]claims!E56</f>
        <v>28</v>
      </c>
      <c r="X56" s="23">
        <f>+[1]claims!F56</f>
        <v>38</v>
      </c>
      <c r="Y56" s="43"/>
      <c r="Z56" s="47">
        <f t="shared" si="5"/>
        <v>0.16069571793175161</v>
      </c>
      <c r="AA56" s="47">
        <f t="shared" si="6"/>
        <v>5.5183287347260544E-2</v>
      </c>
      <c r="AB56" s="47">
        <f t="shared" si="8"/>
        <v>7.3006724303554274E-2</v>
      </c>
      <c r="AC56" s="43"/>
      <c r="AD56" s="47">
        <f t="shared" si="7"/>
        <v>8.1680410922822591E-2</v>
      </c>
    </row>
    <row r="57" spans="1:30" x14ac:dyDescent="0.2">
      <c r="A57" s="43" t="s">
        <v>85</v>
      </c>
      <c r="B57" s="43" t="s">
        <v>86</v>
      </c>
      <c r="C57" s="71">
        <v>385</v>
      </c>
      <c r="D57" s="38">
        <v>401</v>
      </c>
      <c r="E57" s="38">
        <v>388</v>
      </c>
      <c r="F57" s="38">
        <v>403</v>
      </c>
      <c r="G57" s="33">
        <f t="shared" si="0"/>
        <v>394.25</v>
      </c>
      <c r="H57" s="71">
        <v>386</v>
      </c>
      <c r="I57" s="38">
        <v>408</v>
      </c>
      <c r="J57" s="38">
        <v>405</v>
      </c>
      <c r="K57" s="38">
        <v>406</v>
      </c>
      <c r="L57" s="33">
        <f t="shared" si="1"/>
        <v>401.25</v>
      </c>
      <c r="M57" s="71">
        <v>400.6</v>
      </c>
      <c r="N57" s="38">
        <v>408.3</v>
      </c>
      <c r="O57" s="38">
        <v>413.4</v>
      </c>
      <c r="P57" s="38">
        <v>411.9</v>
      </c>
      <c r="Q57" s="33">
        <f t="shared" si="2"/>
        <v>408.55000000000007</v>
      </c>
      <c r="R57" s="16">
        <f t="shared" si="3"/>
        <v>403.73333333333335</v>
      </c>
      <c r="S57" s="43"/>
      <c r="T57" s="47">
        <f t="shared" si="4"/>
        <v>2.1623051758484159E-3</v>
      </c>
      <c r="U57" s="43"/>
      <c r="V57" s="23">
        <f>+[1]claims!D57</f>
        <v>4</v>
      </c>
      <c r="W57" s="23">
        <f>+[1]claims!E57</f>
        <v>4</v>
      </c>
      <c r="X57" s="23">
        <f>+[1]claims!F57</f>
        <v>1</v>
      </c>
      <c r="Y57" s="43"/>
      <c r="Z57" s="47">
        <f t="shared" si="5"/>
        <v>1.0145846544071021E-2</v>
      </c>
      <c r="AA57" s="47">
        <f t="shared" si="6"/>
        <v>9.9688473520249225E-3</v>
      </c>
      <c r="AB57" s="47">
        <f t="shared" si="8"/>
        <v>2.4476808224207559E-3</v>
      </c>
      <c r="AC57" s="43"/>
      <c r="AD57" s="47">
        <f t="shared" si="7"/>
        <v>6.2377639525638554E-3</v>
      </c>
    </row>
    <row r="58" spans="1:30" x14ac:dyDescent="0.2">
      <c r="A58" s="43" t="s">
        <v>87</v>
      </c>
      <c r="B58" s="43" t="s">
        <v>88</v>
      </c>
      <c r="C58" s="71">
        <v>9762.2000000000007</v>
      </c>
      <c r="D58" s="38">
        <v>9722.9</v>
      </c>
      <c r="E58" s="38">
        <v>9707.1</v>
      </c>
      <c r="F58" s="38">
        <v>9692</v>
      </c>
      <c r="G58" s="33">
        <f t="shared" si="0"/>
        <v>9721.0499999999993</v>
      </c>
      <c r="H58" s="71">
        <v>9545</v>
      </c>
      <c r="I58" s="38">
        <v>9549.2999999999993</v>
      </c>
      <c r="J58" s="38">
        <v>9580.7000000000007</v>
      </c>
      <c r="K58" s="38">
        <v>9763.6</v>
      </c>
      <c r="L58" s="33">
        <f t="shared" si="1"/>
        <v>9609.65</v>
      </c>
      <c r="M58" s="71">
        <v>9692.7000000000007</v>
      </c>
      <c r="N58" s="38">
        <v>9874.5</v>
      </c>
      <c r="O58" s="38">
        <v>9991.1</v>
      </c>
      <c r="P58" s="38">
        <v>9977</v>
      </c>
      <c r="Q58" s="33">
        <f t="shared" si="2"/>
        <v>9883.8250000000007</v>
      </c>
      <c r="R58" s="16">
        <f t="shared" si="3"/>
        <v>9765.3041666666668</v>
      </c>
      <c r="S58" s="43"/>
      <c r="T58" s="47">
        <f t="shared" si="4"/>
        <v>5.2300778756565636E-2</v>
      </c>
      <c r="U58" s="43"/>
      <c r="V58" s="23">
        <f>+[1]claims!D58</f>
        <v>500</v>
      </c>
      <c r="W58" s="23">
        <f>+[1]claims!E58</f>
        <v>465</v>
      </c>
      <c r="X58" s="23">
        <f>+[1]claims!F58</f>
        <v>384</v>
      </c>
      <c r="Y58" s="43"/>
      <c r="Z58" s="47">
        <f t="shared" si="5"/>
        <v>5.1434772992629399E-2</v>
      </c>
      <c r="AA58" s="47">
        <f t="shared" si="6"/>
        <v>4.8388859115576534E-2</v>
      </c>
      <c r="AB58" s="47">
        <f t="shared" si="8"/>
        <v>3.8851355623961366E-2</v>
      </c>
      <c r="AC58" s="43"/>
      <c r="AD58" s="47">
        <f t="shared" si="7"/>
        <v>4.4127759682611095E-2</v>
      </c>
    </row>
    <row r="59" spans="1:30" x14ac:dyDescent="0.2">
      <c r="A59" s="43" t="s">
        <v>89</v>
      </c>
      <c r="B59" s="45" t="s">
        <v>551</v>
      </c>
      <c r="C59" s="71">
        <v>51.2</v>
      </c>
      <c r="D59" s="38">
        <v>50.7</v>
      </c>
      <c r="E59" s="38">
        <v>50.4</v>
      </c>
      <c r="F59" s="38">
        <v>52</v>
      </c>
      <c r="G59" s="33">
        <f t="shared" si="0"/>
        <v>51.075000000000003</v>
      </c>
      <c r="H59" s="71">
        <v>50.4</v>
      </c>
      <c r="I59" s="38">
        <v>53.2</v>
      </c>
      <c r="J59" s="38">
        <v>54.3</v>
      </c>
      <c r="K59" s="38">
        <v>55.1</v>
      </c>
      <c r="L59" s="33">
        <f t="shared" si="1"/>
        <v>53.249999999999993</v>
      </c>
      <c r="M59" s="71">
        <v>53</v>
      </c>
      <c r="N59" s="38">
        <v>52.3</v>
      </c>
      <c r="O59" s="38">
        <v>51.5</v>
      </c>
      <c r="P59" s="38">
        <v>50.3</v>
      </c>
      <c r="Q59" s="33">
        <f t="shared" si="2"/>
        <v>51.775000000000006</v>
      </c>
      <c r="R59" s="16">
        <f t="shared" si="3"/>
        <v>52.15</v>
      </c>
      <c r="S59" s="43"/>
      <c r="T59" s="47">
        <f t="shared" si="4"/>
        <v>2.7930370274230896E-4</v>
      </c>
      <c r="U59" s="43"/>
      <c r="V59" s="23">
        <f>+[1]claims!D59</f>
        <v>0</v>
      </c>
      <c r="W59" s="23">
        <f>+[1]claims!E59</f>
        <v>0</v>
      </c>
      <c r="X59" s="23">
        <f>+[1]claims!F59</f>
        <v>0</v>
      </c>
      <c r="Y59" s="43"/>
      <c r="Z59" s="47">
        <f t="shared" si="5"/>
        <v>0</v>
      </c>
      <c r="AA59" s="47">
        <f t="shared" si="6"/>
        <v>0</v>
      </c>
      <c r="AB59" s="47">
        <f t="shared" si="8"/>
        <v>0</v>
      </c>
      <c r="AC59" s="43"/>
      <c r="AD59" s="47">
        <f t="shared" si="7"/>
        <v>0</v>
      </c>
    </row>
    <row r="60" spans="1:30" x14ac:dyDescent="0.2">
      <c r="A60" s="43" t="s">
        <v>90</v>
      </c>
      <c r="B60" s="43" t="s">
        <v>91</v>
      </c>
      <c r="C60" s="71">
        <v>19</v>
      </c>
      <c r="D60" s="38">
        <v>19</v>
      </c>
      <c r="E60" s="38">
        <v>18</v>
      </c>
      <c r="F60" s="38">
        <v>19</v>
      </c>
      <c r="G60" s="33">
        <f t="shared" si="0"/>
        <v>18.75</v>
      </c>
      <c r="H60" s="71">
        <v>21</v>
      </c>
      <c r="I60" s="38">
        <v>21.5</v>
      </c>
      <c r="J60" s="38">
        <v>20</v>
      </c>
      <c r="K60" s="38">
        <v>22</v>
      </c>
      <c r="L60" s="33">
        <f t="shared" si="1"/>
        <v>21.125</v>
      </c>
      <c r="M60" s="71">
        <v>22</v>
      </c>
      <c r="N60" s="38">
        <v>21</v>
      </c>
      <c r="O60" s="38">
        <v>21</v>
      </c>
      <c r="P60" s="38">
        <v>21</v>
      </c>
      <c r="Q60" s="33">
        <f t="shared" si="2"/>
        <v>21.25</v>
      </c>
      <c r="R60" s="16">
        <f t="shared" si="3"/>
        <v>20.791666666666668</v>
      </c>
      <c r="S60" s="43"/>
      <c r="T60" s="47">
        <f t="shared" si="4"/>
        <v>1.1135550309077356E-4</v>
      </c>
      <c r="U60" s="43"/>
      <c r="V60" s="23">
        <f>+[1]claims!D60</f>
        <v>1</v>
      </c>
      <c r="W60" s="23">
        <f>+[1]claims!E60</f>
        <v>0</v>
      </c>
      <c r="X60" s="23">
        <f>+[1]claims!F60</f>
        <v>0</v>
      </c>
      <c r="Y60" s="43"/>
      <c r="Z60" s="47">
        <f t="shared" si="5"/>
        <v>0.01</v>
      </c>
      <c r="AA60" s="47">
        <f t="shared" si="6"/>
        <v>0</v>
      </c>
      <c r="AB60" s="47">
        <f t="shared" si="8"/>
        <v>0</v>
      </c>
      <c r="AC60" s="43"/>
      <c r="AD60" s="47">
        <f t="shared" si="7"/>
        <v>1.6666666666666668E-3</v>
      </c>
    </row>
    <row r="61" spans="1:30" x14ac:dyDescent="0.2">
      <c r="A61" s="43" t="s">
        <v>92</v>
      </c>
      <c r="B61" s="43" t="s">
        <v>93</v>
      </c>
      <c r="C61" s="71">
        <v>29.9</v>
      </c>
      <c r="D61" s="38">
        <v>28.3</v>
      </c>
      <c r="E61" s="38">
        <v>27.7</v>
      </c>
      <c r="F61" s="38">
        <v>27.7</v>
      </c>
      <c r="G61" s="33">
        <f t="shared" si="0"/>
        <v>28.400000000000002</v>
      </c>
      <c r="H61" s="71">
        <v>29.1</v>
      </c>
      <c r="I61" s="38">
        <v>28.5</v>
      </c>
      <c r="J61" s="38">
        <v>28.9</v>
      </c>
      <c r="K61" s="38">
        <v>29</v>
      </c>
      <c r="L61" s="33">
        <f t="shared" si="1"/>
        <v>28.875</v>
      </c>
      <c r="M61" s="71">
        <v>28</v>
      </c>
      <c r="N61" s="38">
        <v>28.3</v>
      </c>
      <c r="O61" s="38">
        <v>27.4</v>
      </c>
      <c r="P61" s="38">
        <v>27</v>
      </c>
      <c r="Q61" s="33">
        <f t="shared" si="2"/>
        <v>27.674999999999997</v>
      </c>
      <c r="R61" s="16">
        <f t="shared" si="3"/>
        <v>28.195833333333336</v>
      </c>
      <c r="S61" s="43"/>
      <c r="T61" s="47">
        <f t="shared" si="4"/>
        <v>1.5101055900105506E-4</v>
      </c>
      <c r="U61" s="43"/>
      <c r="V61" s="23">
        <f>+[1]claims!D61</f>
        <v>0</v>
      </c>
      <c r="W61" s="23">
        <f>+[1]claims!E61</f>
        <v>0</v>
      </c>
      <c r="X61" s="23">
        <f>+[1]claims!F61</f>
        <v>0</v>
      </c>
      <c r="Y61" s="43"/>
      <c r="Z61" s="47">
        <f t="shared" si="5"/>
        <v>0</v>
      </c>
      <c r="AA61" s="47">
        <f t="shared" si="6"/>
        <v>0</v>
      </c>
      <c r="AB61" s="47">
        <f t="shared" si="8"/>
        <v>0</v>
      </c>
      <c r="AC61" s="43"/>
      <c r="AD61" s="47">
        <f t="shared" si="7"/>
        <v>0</v>
      </c>
    </row>
    <row r="62" spans="1:30" x14ac:dyDescent="0.2">
      <c r="A62" s="43" t="s">
        <v>485</v>
      </c>
      <c r="B62" s="43" t="s">
        <v>486</v>
      </c>
      <c r="C62" s="71">
        <v>146.1</v>
      </c>
      <c r="D62" s="38">
        <v>152.1</v>
      </c>
      <c r="E62" s="38">
        <v>149.6</v>
      </c>
      <c r="F62" s="38">
        <v>146.1</v>
      </c>
      <c r="G62" s="33">
        <f t="shared" si="0"/>
        <v>148.47499999999999</v>
      </c>
      <c r="H62" s="71">
        <v>143</v>
      </c>
      <c r="I62" s="38">
        <v>144.9</v>
      </c>
      <c r="J62" s="38">
        <v>146.69999999999999</v>
      </c>
      <c r="K62" s="38">
        <v>148.4</v>
      </c>
      <c r="L62" s="33">
        <f t="shared" si="1"/>
        <v>145.75</v>
      </c>
      <c r="M62" s="71">
        <v>148.4</v>
      </c>
      <c r="N62" s="38">
        <v>147.19999999999999</v>
      </c>
      <c r="O62" s="38">
        <v>145.1</v>
      </c>
      <c r="P62" s="38">
        <v>151.5</v>
      </c>
      <c r="Q62" s="33">
        <f t="shared" si="2"/>
        <v>148.05000000000001</v>
      </c>
      <c r="R62" s="16">
        <f t="shared" si="3"/>
        <v>147.35416666666666</v>
      </c>
      <c r="S62" s="43"/>
      <c r="T62" s="47">
        <f t="shared" si="4"/>
        <v>7.8919586509122372E-4</v>
      </c>
      <c r="U62" s="43"/>
      <c r="V62" s="23">
        <f>+[1]claims!D62</f>
        <v>2</v>
      </c>
      <c r="W62" s="23">
        <f>+[1]claims!E62</f>
        <v>0</v>
      </c>
      <c r="X62" s="23">
        <f>+[1]claims!F62</f>
        <v>1</v>
      </c>
      <c r="Y62" s="43"/>
      <c r="Z62" s="47">
        <f t="shared" si="5"/>
        <v>1.3470281192119887E-2</v>
      </c>
      <c r="AA62" s="47">
        <f t="shared" si="6"/>
        <v>0</v>
      </c>
      <c r="AB62" s="47">
        <f t="shared" si="8"/>
        <v>6.7544748395812221E-3</v>
      </c>
      <c r="AC62" s="43"/>
      <c r="AD62" s="47">
        <f t="shared" si="7"/>
        <v>5.6222842851439249E-3</v>
      </c>
    </row>
    <row r="63" spans="1:30" x14ac:dyDescent="0.2">
      <c r="A63" s="43" t="s">
        <v>94</v>
      </c>
      <c r="B63" s="43" t="s">
        <v>487</v>
      </c>
      <c r="C63" s="71">
        <v>53.4</v>
      </c>
      <c r="D63" s="38">
        <v>54</v>
      </c>
      <c r="E63" s="38">
        <v>54.4</v>
      </c>
      <c r="F63" s="38">
        <v>51.2</v>
      </c>
      <c r="G63" s="33">
        <f t="shared" si="0"/>
        <v>53.25</v>
      </c>
      <c r="H63" s="71">
        <v>49.3</v>
      </c>
      <c r="I63" s="38">
        <v>48.3</v>
      </c>
      <c r="J63" s="38">
        <v>51</v>
      </c>
      <c r="K63" s="38">
        <v>50.7</v>
      </c>
      <c r="L63" s="33">
        <f t="shared" si="1"/>
        <v>49.825000000000003</v>
      </c>
      <c r="M63" s="71">
        <v>50.7</v>
      </c>
      <c r="N63" s="38">
        <v>50.7</v>
      </c>
      <c r="O63" s="38">
        <v>49.3</v>
      </c>
      <c r="P63" s="38">
        <v>50.1</v>
      </c>
      <c r="Q63" s="33">
        <f t="shared" si="2"/>
        <v>50.199999999999996</v>
      </c>
      <c r="R63" s="16">
        <f t="shared" si="3"/>
        <v>50.583333333333336</v>
      </c>
      <c r="S63" s="43"/>
      <c r="T63" s="47">
        <f t="shared" si="4"/>
        <v>2.7091298747935691E-4</v>
      </c>
      <c r="U63" s="43"/>
      <c r="V63" s="23">
        <f>+[1]claims!D63</f>
        <v>0</v>
      </c>
      <c r="W63" s="23">
        <f>+[1]claims!E63</f>
        <v>0</v>
      </c>
      <c r="X63" s="23">
        <f>+[1]claims!F63</f>
        <v>0</v>
      </c>
      <c r="Y63" s="43"/>
      <c r="Z63" s="47">
        <f t="shared" si="5"/>
        <v>0</v>
      </c>
      <c r="AA63" s="47">
        <f t="shared" si="6"/>
        <v>0</v>
      </c>
      <c r="AB63" s="47">
        <f t="shared" si="8"/>
        <v>0</v>
      </c>
      <c r="AC63" s="43"/>
      <c r="AD63" s="47">
        <f t="shared" si="7"/>
        <v>0</v>
      </c>
    </row>
    <row r="64" spans="1:30" x14ac:dyDescent="0.2">
      <c r="A64" s="43" t="s">
        <v>95</v>
      </c>
      <c r="B64" s="43" t="s">
        <v>96</v>
      </c>
      <c r="C64" s="71">
        <v>176.4</v>
      </c>
      <c r="D64" s="38">
        <v>174.8</v>
      </c>
      <c r="E64" s="38">
        <v>170.7</v>
      </c>
      <c r="F64" s="38">
        <v>175</v>
      </c>
      <c r="G64" s="33">
        <f t="shared" si="0"/>
        <v>174.22500000000002</v>
      </c>
      <c r="H64" s="71">
        <v>172.4</v>
      </c>
      <c r="I64" s="38">
        <v>171.9</v>
      </c>
      <c r="J64" s="38">
        <v>174.2</v>
      </c>
      <c r="K64" s="38">
        <v>176.8</v>
      </c>
      <c r="L64" s="33">
        <f t="shared" si="1"/>
        <v>173.82499999999999</v>
      </c>
      <c r="M64" s="71">
        <v>172.7</v>
      </c>
      <c r="N64" s="38">
        <v>171.1</v>
      </c>
      <c r="O64" s="38">
        <v>171.4</v>
      </c>
      <c r="P64" s="38">
        <v>177.5</v>
      </c>
      <c r="Q64" s="33">
        <f t="shared" si="2"/>
        <v>173.17499999999998</v>
      </c>
      <c r="R64" s="16">
        <f t="shared" si="3"/>
        <v>173.56666666666669</v>
      </c>
      <c r="S64" s="43"/>
      <c r="T64" s="47">
        <f t="shared" si="4"/>
        <v>9.2958413562109498E-4</v>
      </c>
      <c r="U64" s="43"/>
      <c r="V64" s="23">
        <f>+[1]claims!D64</f>
        <v>3</v>
      </c>
      <c r="W64" s="23">
        <f>+[1]claims!E64</f>
        <v>2</v>
      </c>
      <c r="X64" s="23">
        <f>+[1]claims!F64</f>
        <v>0</v>
      </c>
      <c r="Y64" s="43"/>
      <c r="Z64" s="47">
        <f t="shared" si="5"/>
        <v>1.721911321566939E-2</v>
      </c>
      <c r="AA64" s="47">
        <f t="shared" si="6"/>
        <v>1.1505824823817058E-2</v>
      </c>
      <c r="AB64" s="47">
        <f t="shared" si="8"/>
        <v>0</v>
      </c>
      <c r="AC64" s="43"/>
      <c r="AD64" s="47">
        <f t="shared" si="7"/>
        <v>6.7051271438839169E-3</v>
      </c>
    </row>
    <row r="65" spans="1:30" x14ac:dyDescent="0.2">
      <c r="A65" s="43" t="s">
        <v>97</v>
      </c>
      <c r="B65" s="43" t="s">
        <v>98</v>
      </c>
      <c r="C65" s="71">
        <v>430.2</v>
      </c>
      <c r="D65" s="38">
        <v>443.3</v>
      </c>
      <c r="E65" s="38">
        <v>450.4</v>
      </c>
      <c r="F65" s="38">
        <v>452.3</v>
      </c>
      <c r="G65" s="33">
        <f t="shared" si="0"/>
        <v>444.05</v>
      </c>
      <c r="H65" s="71">
        <v>456.6</v>
      </c>
      <c r="I65" s="38">
        <v>457.3</v>
      </c>
      <c r="J65" s="38">
        <v>462</v>
      </c>
      <c r="K65" s="38">
        <v>463.7</v>
      </c>
      <c r="L65" s="33">
        <f t="shared" si="1"/>
        <v>459.90000000000003</v>
      </c>
      <c r="M65" s="71">
        <v>468.3</v>
      </c>
      <c r="N65" s="38">
        <v>490.5</v>
      </c>
      <c r="O65" s="38">
        <v>518.5</v>
      </c>
      <c r="P65" s="38">
        <v>516</v>
      </c>
      <c r="Q65" s="33">
        <f t="shared" si="2"/>
        <v>498.32499999999999</v>
      </c>
      <c r="R65" s="16">
        <f t="shared" si="3"/>
        <v>476.4708333333333</v>
      </c>
      <c r="S65" s="43"/>
      <c r="T65" s="47">
        <f t="shared" si="4"/>
        <v>2.5518709108094642E-3</v>
      </c>
      <c r="U65" s="43"/>
      <c r="V65" s="23">
        <f>+[1]claims!D65</f>
        <v>3</v>
      </c>
      <c r="W65" s="23">
        <f>+[1]claims!E65</f>
        <v>3</v>
      </c>
      <c r="X65" s="23">
        <f>+[1]claims!F65</f>
        <v>4</v>
      </c>
      <c r="Y65" s="43"/>
      <c r="Z65" s="47">
        <f t="shared" si="5"/>
        <v>6.755995946402432E-3</v>
      </c>
      <c r="AA65" s="47">
        <f t="shared" si="6"/>
        <v>6.5231572080887146E-3</v>
      </c>
      <c r="AB65" s="47">
        <f t="shared" si="8"/>
        <v>8.0268900817739436E-3</v>
      </c>
      <c r="AC65" s="43"/>
      <c r="AD65" s="47">
        <f t="shared" si="7"/>
        <v>7.3138301013169482E-3</v>
      </c>
    </row>
    <row r="66" spans="1:30" x14ac:dyDescent="0.2">
      <c r="A66" s="43" t="s">
        <v>99</v>
      </c>
      <c r="B66" s="43" t="s">
        <v>100</v>
      </c>
      <c r="C66" s="71">
        <v>1295.3</v>
      </c>
      <c r="D66" s="38">
        <v>1296.5</v>
      </c>
      <c r="E66" s="38">
        <v>1299.3999999999999</v>
      </c>
      <c r="F66" s="38">
        <v>1287.2</v>
      </c>
      <c r="G66" s="33">
        <f t="shared" si="0"/>
        <v>1294.5999999999999</v>
      </c>
      <c r="H66" s="71">
        <v>1266.8999999999999</v>
      </c>
      <c r="I66" s="38">
        <v>1276.5</v>
      </c>
      <c r="J66" s="38">
        <v>1275.4000000000001</v>
      </c>
      <c r="K66" s="38">
        <v>1265.3000000000002</v>
      </c>
      <c r="L66" s="33">
        <f t="shared" si="1"/>
        <v>1271.0250000000001</v>
      </c>
      <c r="M66" s="71">
        <v>1246.8999999999999</v>
      </c>
      <c r="N66" s="38">
        <v>1249.3</v>
      </c>
      <c r="O66" s="38">
        <v>1246.1999999999998</v>
      </c>
      <c r="P66" s="38">
        <v>1266.7</v>
      </c>
      <c r="Q66" s="33">
        <f t="shared" si="2"/>
        <v>1252.2749999999999</v>
      </c>
      <c r="R66" s="16">
        <f t="shared" si="3"/>
        <v>1265.5791666666667</v>
      </c>
      <c r="S66" s="43"/>
      <c r="T66" s="47">
        <f t="shared" si="4"/>
        <v>6.778158146951597E-3</v>
      </c>
      <c r="U66" s="43"/>
      <c r="V66" s="23">
        <f>+[1]claims!D66</f>
        <v>9</v>
      </c>
      <c r="W66" s="23">
        <f>+[1]claims!E66</f>
        <v>10</v>
      </c>
      <c r="X66" s="23">
        <f>+[1]claims!F66</f>
        <v>5</v>
      </c>
      <c r="Y66" s="43"/>
      <c r="Z66" s="47">
        <f t="shared" si="5"/>
        <v>6.9519542715896811E-3</v>
      </c>
      <c r="AA66" s="47">
        <f t="shared" si="6"/>
        <v>7.8676658602309154E-3</v>
      </c>
      <c r="AB66" s="47">
        <f t="shared" si="8"/>
        <v>3.9927332255295369E-3</v>
      </c>
      <c r="AC66" s="43"/>
      <c r="AD66" s="47">
        <f t="shared" si="7"/>
        <v>5.7775809447733542E-3</v>
      </c>
    </row>
    <row r="67" spans="1:30" x14ac:dyDescent="0.2">
      <c r="A67" s="43" t="s">
        <v>101</v>
      </c>
      <c r="B67" s="43" t="s">
        <v>529</v>
      </c>
      <c r="C67" s="71">
        <v>699.7</v>
      </c>
      <c r="D67" s="38">
        <v>736</v>
      </c>
      <c r="E67" s="38">
        <v>735.4</v>
      </c>
      <c r="F67" s="38">
        <v>744.7</v>
      </c>
      <c r="G67" s="33">
        <f t="shared" si="0"/>
        <v>728.95</v>
      </c>
      <c r="H67" s="71">
        <v>745.2</v>
      </c>
      <c r="I67" s="38">
        <v>757.2</v>
      </c>
      <c r="J67" s="38">
        <v>767.2</v>
      </c>
      <c r="K67" s="38">
        <v>795.1</v>
      </c>
      <c r="L67" s="33">
        <f t="shared" si="1"/>
        <v>766.17500000000007</v>
      </c>
      <c r="M67" s="71">
        <v>800.5</v>
      </c>
      <c r="N67" s="38">
        <v>811.9</v>
      </c>
      <c r="O67" s="38">
        <v>832</v>
      </c>
      <c r="P67" s="38">
        <v>836.7</v>
      </c>
      <c r="Q67" s="33">
        <f t="shared" si="2"/>
        <v>820.27500000000009</v>
      </c>
      <c r="R67" s="16">
        <f t="shared" si="3"/>
        <v>787.02083333333337</v>
      </c>
      <c r="S67" s="43"/>
      <c r="T67" s="47">
        <f t="shared" si="4"/>
        <v>4.2151070543688905E-3</v>
      </c>
      <c r="U67" s="43"/>
      <c r="V67" s="23">
        <f>+[1]claims!D67</f>
        <v>4</v>
      </c>
      <c r="W67" s="23">
        <f>+[1]claims!E67</f>
        <v>2</v>
      </c>
      <c r="X67" s="23">
        <f>+[1]claims!F67</f>
        <v>3</v>
      </c>
      <c r="Y67" s="43"/>
      <c r="Z67" s="47">
        <f t="shared" si="5"/>
        <v>5.4873448110295629E-3</v>
      </c>
      <c r="AA67" s="47">
        <f t="shared" si="6"/>
        <v>2.6103696936078569E-3</v>
      </c>
      <c r="AB67" s="47">
        <f t="shared" si="8"/>
        <v>3.6573100484593576E-3</v>
      </c>
      <c r="AC67" s="43"/>
      <c r="AD67" s="47">
        <f t="shared" si="7"/>
        <v>3.6133357239372249E-3</v>
      </c>
    </row>
    <row r="68" spans="1:30" x14ac:dyDescent="0.2">
      <c r="A68" s="43" t="s">
        <v>102</v>
      </c>
      <c r="B68" s="43" t="s">
        <v>103</v>
      </c>
      <c r="C68" s="71">
        <v>24.6</v>
      </c>
      <c r="D68" s="38">
        <v>23.4</v>
      </c>
      <c r="E68" s="38">
        <v>27.4</v>
      </c>
      <c r="F68" s="38">
        <v>26.1</v>
      </c>
      <c r="G68" s="33">
        <f t="shared" si="0"/>
        <v>25.375</v>
      </c>
      <c r="H68" s="71">
        <v>25.2</v>
      </c>
      <c r="I68" s="38">
        <v>26.4</v>
      </c>
      <c r="J68" s="38">
        <v>27</v>
      </c>
      <c r="K68" s="38">
        <v>27</v>
      </c>
      <c r="L68" s="33">
        <f t="shared" si="1"/>
        <v>26.4</v>
      </c>
      <c r="M68" s="71">
        <v>26.7</v>
      </c>
      <c r="N68" s="38">
        <v>29</v>
      </c>
      <c r="O68" s="38">
        <v>31.8</v>
      </c>
      <c r="P68" s="38">
        <v>32.1</v>
      </c>
      <c r="Q68" s="33">
        <f t="shared" si="2"/>
        <v>29.9</v>
      </c>
      <c r="R68" s="16">
        <f t="shared" si="3"/>
        <v>27.979166666666668</v>
      </c>
      <c r="S68" s="43"/>
      <c r="T68" s="47">
        <f t="shared" si="4"/>
        <v>1.4985014093277444E-4</v>
      </c>
      <c r="U68" s="43"/>
      <c r="V68" s="23">
        <f>+[1]claims!D68</f>
        <v>0</v>
      </c>
      <c r="W68" s="23">
        <f>+[1]claims!E68</f>
        <v>0</v>
      </c>
      <c r="X68" s="23">
        <f>+[1]claims!F68</f>
        <v>0</v>
      </c>
      <c r="Y68" s="43"/>
      <c r="Z68" s="47">
        <f t="shared" si="5"/>
        <v>0</v>
      </c>
      <c r="AA68" s="47">
        <f t="shared" si="6"/>
        <v>0</v>
      </c>
      <c r="AB68" s="47">
        <f t="shared" si="8"/>
        <v>0</v>
      </c>
      <c r="AC68" s="43"/>
      <c r="AD68" s="47">
        <f t="shared" si="7"/>
        <v>0</v>
      </c>
    </row>
    <row r="69" spans="1:30" x14ac:dyDescent="0.2">
      <c r="A69" s="43" t="s">
        <v>104</v>
      </c>
      <c r="B69" s="43" t="s">
        <v>105</v>
      </c>
      <c r="C69" s="71">
        <v>38.700000000000003</v>
      </c>
      <c r="D69" s="38">
        <v>38.5</v>
      </c>
      <c r="E69" s="38">
        <v>39.5</v>
      </c>
      <c r="F69" s="38">
        <v>40</v>
      </c>
      <c r="G69" s="33">
        <f t="shared" ref="G69:G132" si="9">AVERAGE(C69:F69)</f>
        <v>39.174999999999997</v>
      </c>
      <c r="H69" s="71">
        <v>37.6</v>
      </c>
      <c r="I69" s="38">
        <v>38.700000000000003</v>
      </c>
      <c r="J69" s="38">
        <v>37.700000000000003</v>
      </c>
      <c r="K69" s="38">
        <v>38</v>
      </c>
      <c r="L69" s="33">
        <f t="shared" ref="L69:L132" si="10">AVERAGE(H69:K69)</f>
        <v>38</v>
      </c>
      <c r="M69" s="71">
        <v>37</v>
      </c>
      <c r="N69" s="38">
        <v>36</v>
      </c>
      <c r="O69" s="38">
        <v>35.299999999999997</v>
      </c>
      <c r="P69" s="38">
        <v>35</v>
      </c>
      <c r="Q69" s="33">
        <f t="shared" ref="Q69:Q132" si="11">AVERAGE(M69:P69)</f>
        <v>35.825000000000003</v>
      </c>
      <c r="R69" s="16">
        <f t="shared" ref="R69:R132" si="12">IF(G69&gt;0,(+G69+(L69*2)+(Q69*3))/6,IF(L69&gt;0,((L69*2)+(Q69*3))/5,Q69))</f>
        <v>37.108333333333334</v>
      </c>
      <c r="S69" s="43"/>
      <c r="T69" s="47">
        <f t="shared" ref="T69:T132" si="13">+R69/$R$263</f>
        <v>1.9874390992513614E-4</v>
      </c>
      <c r="U69" s="43"/>
      <c r="V69" s="23">
        <f>+[1]claims!D69</f>
        <v>0</v>
      </c>
      <c r="W69" s="23">
        <f>+[1]claims!E69</f>
        <v>0</v>
      </c>
      <c r="X69" s="23">
        <f>+[1]claims!F69</f>
        <v>0</v>
      </c>
      <c r="Y69" s="43"/>
      <c r="Z69" s="47">
        <f t="shared" ref="Z69:Z132" si="14">IF(G69&gt;100,IF(V69&lt;1,0,+V69/G69),IF(V69&lt;1,0,+V69/100))</f>
        <v>0</v>
      </c>
      <c r="AA69" s="47">
        <f t="shared" ref="AA69:AA132" si="15">IF(L69&gt;100,IF(W69&lt;1,0,+W69/L69),IF(W69&lt;1,0,+W69/100))</f>
        <v>0</v>
      </c>
      <c r="AB69" s="47">
        <f t="shared" si="8"/>
        <v>0</v>
      </c>
      <c r="AC69" s="43"/>
      <c r="AD69" s="47">
        <f t="shared" ref="AD69:AD132" si="16">(+Z69+(AA69*2)+(AB69*3))/6</f>
        <v>0</v>
      </c>
    </row>
    <row r="70" spans="1:30" x14ac:dyDescent="0.2">
      <c r="A70" s="43" t="s">
        <v>106</v>
      </c>
      <c r="B70" s="43" t="s">
        <v>107</v>
      </c>
      <c r="C70" s="71">
        <v>577</v>
      </c>
      <c r="D70" s="38">
        <v>583</v>
      </c>
      <c r="E70" s="38">
        <v>604</v>
      </c>
      <c r="F70" s="38">
        <v>590</v>
      </c>
      <c r="G70" s="33">
        <f t="shared" si="9"/>
        <v>588.5</v>
      </c>
      <c r="H70" s="71">
        <v>596</v>
      </c>
      <c r="I70" s="38">
        <v>589</v>
      </c>
      <c r="J70" s="38">
        <v>594.79999999999995</v>
      </c>
      <c r="K70" s="38">
        <v>585.20000000000005</v>
      </c>
      <c r="L70" s="33">
        <f t="shared" si="10"/>
        <v>591.25</v>
      </c>
      <c r="M70" s="71">
        <v>581</v>
      </c>
      <c r="N70" s="38">
        <v>595.29999999999995</v>
      </c>
      <c r="O70" s="38">
        <v>613.29999999999995</v>
      </c>
      <c r="P70" s="38">
        <v>618.6</v>
      </c>
      <c r="Q70" s="33">
        <f t="shared" si="11"/>
        <v>602.04999999999995</v>
      </c>
      <c r="R70" s="16">
        <f t="shared" si="12"/>
        <v>596.19166666666661</v>
      </c>
      <c r="S70" s="43"/>
      <c r="T70" s="47">
        <f t="shared" si="13"/>
        <v>3.1930688407307462E-3</v>
      </c>
      <c r="U70" s="43"/>
      <c r="V70" s="23">
        <f>+[1]claims!D70</f>
        <v>16</v>
      </c>
      <c r="W70" s="23">
        <f>+[1]claims!E70</f>
        <v>8</v>
      </c>
      <c r="X70" s="23">
        <f>+[1]claims!F70</f>
        <v>11</v>
      </c>
      <c r="Y70" s="43"/>
      <c r="Z70" s="47">
        <f t="shared" si="14"/>
        <v>2.7187765505522515E-2</v>
      </c>
      <c r="AA70" s="47">
        <f t="shared" si="15"/>
        <v>1.3530655391120507E-2</v>
      </c>
      <c r="AB70" s="47">
        <f t="shared" ref="AB70:AB133" si="17">IF(Q70&gt;100,IF(X70&lt;1,0,+X70/Q70),IF(X70&lt;1,0,+X70/100))</f>
        <v>1.8270907731915954E-2</v>
      </c>
      <c r="AC70" s="43"/>
      <c r="AD70" s="47">
        <f t="shared" si="16"/>
        <v>1.8176966580585232E-2</v>
      </c>
    </row>
    <row r="71" spans="1:30" x14ac:dyDescent="0.2">
      <c r="A71" s="43" t="s">
        <v>108</v>
      </c>
      <c r="B71" s="43" t="s">
        <v>109</v>
      </c>
      <c r="C71" s="71">
        <v>20</v>
      </c>
      <c r="D71" s="38">
        <v>20</v>
      </c>
      <c r="E71" s="38">
        <v>20</v>
      </c>
      <c r="F71" s="38">
        <v>19</v>
      </c>
      <c r="G71" s="33">
        <f t="shared" si="9"/>
        <v>19.75</v>
      </c>
      <c r="H71" s="71">
        <v>19</v>
      </c>
      <c r="I71" s="38">
        <v>20</v>
      </c>
      <c r="J71" s="38">
        <v>20</v>
      </c>
      <c r="K71" s="38">
        <v>20</v>
      </c>
      <c r="L71" s="33">
        <f t="shared" si="10"/>
        <v>19.75</v>
      </c>
      <c r="M71" s="71">
        <v>20</v>
      </c>
      <c r="N71" s="38">
        <v>20</v>
      </c>
      <c r="O71" s="38">
        <v>20</v>
      </c>
      <c r="P71" s="38">
        <v>19</v>
      </c>
      <c r="Q71" s="33">
        <f t="shared" si="11"/>
        <v>19.75</v>
      </c>
      <c r="R71" s="16">
        <f t="shared" si="12"/>
        <v>19.75</v>
      </c>
      <c r="S71" s="43"/>
      <c r="T71" s="47">
        <f t="shared" si="13"/>
        <v>1.0577657007019371E-4</v>
      </c>
      <c r="U71" s="43"/>
      <c r="V71" s="23">
        <f>+[1]claims!D71</f>
        <v>0</v>
      </c>
      <c r="W71" s="23">
        <f>+[1]claims!E71</f>
        <v>0</v>
      </c>
      <c r="X71" s="23">
        <f>+[1]claims!F71</f>
        <v>0</v>
      </c>
      <c r="Y71" s="43"/>
      <c r="Z71" s="47">
        <f t="shared" si="14"/>
        <v>0</v>
      </c>
      <c r="AA71" s="47">
        <f t="shared" si="15"/>
        <v>0</v>
      </c>
      <c r="AB71" s="47">
        <f t="shared" si="17"/>
        <v>0</v>
      </c>
      <c r="AC71" s="43"/>
      <c r="AD71" s="47">
        <f t="shared" si="16"/>
        <v>0</v>
      </c>
    </row>
    <row r="72" spans="1:30" x14ac:dyDescent="0.2">
      <c r="A72" s="43" t="s">
        <v>110</v>
      </c>
      <c r="B72" s="43" t="s">
        <v>568</v>
      </c>
      <c r="C72" s="71">
        <v>35.700000000000003</v>
      </c>
      <c r="D72" s="38">
        <v>35.5</v>
      </c>
      <c r="E72" s="38">
        <v>37.1</v>
      </c>
      <c r="F72" s="38">
        <v>37</v>
      </c>
      <c r="G72" s="33">
        <f t="shared" si="9"/>
        <v>36.325000000000003</v>
      </c>
      <c r="H72" s="71">
        <v>37</v>
      </c>
      <c r="I72" s="38">
        <v>36.700000000000003</v>
      </c>
      <c r="J72" s="38">
        <v>36</v>
      </c>
      <c r="K72" s="38">
        <v>35</v>
      </c>
      <c r="L72" s="33">
        <f t="shared" si="10"/>
        <v>36.174999999999997</v>
      </c>
      <c r="M72" s="71">
        <v>35</v>
      </c>
      <c r="N72" s="38">
        <v>34</v>
      </c>
      <c r="O72" s="38">
        <v>32.299999999999997</v>
      </c>
      <c r="P72" s="38">
        <v>32</v>
      </c>
      <c r="Q72" s="33">
        <f t="shared" si="11"/>
        <v>33.325000000000003</v>
      </c>
      <c r="R72" s="16">
        <f t="shared" si="12"/>
        <v>34.774999999999999</v>
      </c>
      <c r="S72" s="43"/>
      <c r="T72" s="47">
        <f t="shared" si="13"/>
        <v>1.8624709995903728E-4</v>
      </c>
      <c r="U72" s="43"/>
      <c r="V72" s="23">
        <f>+[1]claims!D72</f>
        <v>0</v>
      </c>
      <c r="W72" s="23">
        <f>+[1]claims!E72</f>
        <v>0</v>
      </c>
      <c r="X72" s="23">
        <f>+[1]claims!F72</f>
        <v>0</v>
      </c>
      <c r="Y72" s="43"/>
      <c r="Z72" s="47">
        <f t="shared" si="14"/>
        <v>0</v>
      </c>
      <c r="AA72" s="47">
        <f t="shared" si="15"/>
        <v>0</v>
      </c>
      <c r="AB72" s="47">
        <f t="shared" si="17"/>
        <v>0</v>
      </c>
      <c r="AC72" s="43"/>
      <c r="AD72" s="47">
        <f t="shared" si="16"/>
        <v>0</v>
      </c>
    </row>
    <row r="73" spans="1:30" x14ac:dyDescent="0.2">
      <c r="A73" s="43" t="s">
        <v>111</v>
      </c>
      <c r="B73" s="43" t="s">
        <v>112</v>
      </c>
      <c r="C73" s="71">
        <v>83.7</v>
      </c>
      <c r="D73" s="38">
        <v>83.9</v>
      </c>
      <c r="E73" s="38">
        <v>83.5</v>
      </c>
      <c r="F73" s="38">
        <v>80.900000000000006</v>
      </c>
      <c r="G73" s="33">
        <f t="shared" si="9"/>
        <v>83</v>
      </c>
      <c r="H73" s="71">
        <v>83.6</v>
      </c>
      <c r="I73" s="38">
        <v>86.1</v>
      </c>
      <c r="J73" s="38">
        <v>85</v>
      </c>
      <c r="K73" s="38">
        <v>82.9</v>
      </c>
      <c r="L73" s="33">
        <f t="shared" si="10"/>
        <v>84.4</v>
      </c>
      <c r="M73" s="71">
        <v>79.5</v>
      </c>
      <c r="N73" s="38">
        <v>78.900000000000006</v>
      </c>
      <c r="O73" s="38">
        <v>76.2</v>
      </c>
      <c r="P73" s="38">
        <v>73.900000000000006</v>
      </c>
      <c r="Q73" s="33">
        <f t="shared" si="11"/>
        <v>77.125</v>
      </c>
      <c r="R73" s="16">
        <f t="shared" si="12"/>
        <v>80.529166666666669</v>
      </c>
      <c r="S73" s="43"/>
      <c r="T73" s="47">
        <f t="shared" si="13"/>
        <v>4.3129615395498609E-4</v>
      </c>
      <c r="U73" s="43"/>
      <c r="V73" s="23">
        <f>+[1]claims!D73</f>
        <v>0</v>
      </c>
      <c r="W73" s="23">
        <f>+[1]claims!E73</f>
        <v>0</v>
      </c>
      <c r="X73" s="23">
        <f>+[1]claims!F73</f>
        <v>0</v>
      </c>
      <c r="Y73" s="43"/>
      <c r="Z73" s="47">
        <f t="shared" si="14"/>
        <v>0</v>
      </c>
      <c r="AA73" s="47">
        <f t="shared" si="15"/>
        <v>0</v>
      </c>
      <c r="AB73" s="47">
        <f t="shared" si="17"/>
        <v>0</v>
      </c>
      <c r="AC73" s="43"/>
      <c r="AD73" s="47">
        <f t="shared" si="16"/>
        <v>0</v>
      </c>
    </row>
    <row r="74" spans="1:30" x14ac:dyDescent="0.2">
      <c r="A74" s="43" t="s">
        <v>113</v>
      </c>
      <c r="B74" s="43" t="s">
        <v>114</v>
      </c>
      <c r="C74" s="71">
        <v>29</v>
      </c>
      <c r="D74" s="38">
        <v>30</v>
      </c>
      <c r="E74" s="38">
        <v>29</v>
      </c>
      <c r="F74" s="38">
        <v>28</v>
      </c>
      <c r="G74" s="33">
        <f t="shared" si="9"/>
        <v>29</v>
      </c>
      <c r="H74" s="71">
        <v>28</v>
      </c>
      <c r="I74" s="38">
        <v>27</v>
      </c>
      <c r="J74" s="38">
        <v>27</v>
      </c>
      <c r="K74" s="38">
        <v>28.6</v>
      </c>
      <c r="L74" s="33">
        <f t="shared" si="10"/>
        <v>27.65</v>
      </c>
      <c r="M74" s="71">
        <v>28.3</v>
      </c>
      <c r="N74" s="38">
        <v>29</v>
      </c>
      <c r="O74" s="38">
        <v>30</v>
      </c>
      <c r="P74" s="38">
        <v>29</v>
      </c>
      <c r="Q74" s="33">
        <f t="shared" si="11"/>
        <v>29.074999999999999</v>
      </c>
      <c r="R74" s="16">
        <f t="shared" si="12"/>
        <v>28.587499999999995</v>
      </c>
      <c r="S74" s="43"/>
      <c r="T74" s="47">
        <f t="shared" si="13"/>
        <v>1.5310823781679303E-4</v>
      </c>
      <c r="U74" s="43"/>
      <c r="V74" s="23">
        <f>+[1]claims!D74</f>
        <v>0</v>
      </c>
      <c r="W74" s="23">
        <f>+[1]claims!E74</f>
        <v>0</v>
      </c>
      <c r="X74" s="23">
        <f>+[1]claims!F74</f>
        <v>0</v>
      </c>
      <c r="Y74" s="43"/>
      <c r="Z74" s="47">
        <f t="shared" si="14"/>
        <v>0</v>
      </c>
      <c r="AA74" s="47">
        <f t="shared" si="15"/>
        <v>0</v>
      </c>
      <c r="AB74" s="47">
        <f t="shared" si="17"/>
        <v>0</v>
      </c>
      <c r="AC74" s="43"/>
      <c r="AD74" s="47">
        <f t="shared" si="16"/>
        <v>0</v>
      </c>
    </row>
    <row r="75" spans="1:30" x14ac:dyDescent="0.2">
      <c r="A75" s="43" t="s">
        <v>115</v>
      </c>
      <c r="B75" s="43" t="s">
        <v>116</v>
      </c>
      <c r="C75" s="71">
        <v>181.5</v>
      </c>
      <c r="D75" s="38">
        <v>181.2</v>
      </c>
      <c r="E75" s="38">
        <v>179</v>
      </c>
      <c r="F75" s="38">
        <v>183</v>
      </c>
      <c r="G75" s="33">
        <f t="shared" si="9"/>
        <v>181.17500000000001</v>
      </c>
      <c r="H75" s="71">
        <v>180</v>
      </c>
      <c r="I75" s="38">
        <v>181</v>
      </c>
      <c r="J75" s="38">
        <v>181</v>
      </c>
      <c r="K75" s="38">
        <v>183</v>
      </c>
      <c r="L75" s="33">
        <f t="shared" si="10"/>
        <v>181.25</v>
      </c>
      <c r="M75" s="71">
        <v>185</v>
      </c>
      <c r="N75" s="38">
        <v>181</v>
      </c>
      <c r="O75" s="38">
        <v>181</v>
      </c>
      <c r="P75" s="38">
        <v>174</v>
      </c>
      <c r="Q75" s="33">
        <f t="shared" si="11"/>
        <v>180.25</v>
      </c>
      <c r="R75" s="16">
        <f t="shared" si="12"/>
        <v>180.73749999999998</v>
      </c>
      <c r="S75" s="43"/>
      <c r="T75" s="47">
        <f t="shared" si="13"/>
        <v>9.6798951053476631E-4</v>
      </c>
      <c r="U75" s="43"/>
      <c r="V75" s="23">
        <f>+[1]claims!D75</f>
        <v>0</v>
      </c>
      <c r="W75" s="23">
        <f>+[1]claims!E75</f>
        <v>2</v>
      </c>
      <c r="X75" s="23">
        <f>+[1]claims!F75</f>
        <v>0</v>
      </c>
      <c r="Y75" s="43"/>
      <c r="Z75" s="47">
        <f t="shared" si="14"/>
        <v>0</v>
      </c>
      <c r="AA75" s="47">
        <f t="shared" si="15"/>
        <v>1.1034482758620689E-2</v>
      </c>
      <c r="AB75" s="47">
        <f t="shared" si="17"/>
        <v>0</v>
      </c>
      <c r="AC75" s="43"/>
      <c r="AD75" s="47">
        <f t="shared" si="16"/>
        <v>3.6781609195402297E-3</v>
      </c>
    </row>
    <row r="76" spans="1:30" x14ac:dyDescent="0.2">
      <c r="A76" s="43" t="s">
        <v>117</v>
      </c>
      <c r="B76" s="43" t="s">
        <v>118</v>
      </c>
      <c r="C76" s="71">
        <v>15.3</v>
      </c>
      <c r="D76" s="38">
        <v>15</v>
      </c>
      <c r="E76" s="38">
        <v>15</v>
      </c>
      <c r="F76" s="38">
        <v>15.1</v>
      </c>
      <c r="G76" s="33">
        <f t="shared" si="9"/>
        <v>15.1</v>
      </c>
      <c r="H76" s="71">
        <v>15.3</v>
      </c>
      <c r="I76" s="38">
        <v>13.1</v>
      </c>
      <c r="J76" s="38">
        <v>12</v>
      </c>
      <c r="K76" s="38">
        <v>10.9</v>
      </c>
      <c r="L76" s="33">
        <f t="shared" si="10"/>
        <v>12.824999999999999</v>
      </c>
      <c r="M76" s="71">
        <v>10.8</v>
      </c>
      <c r="N76" s="38">
        <v>11.1</v>
      </c>
      <c r="O76" s="38">
        <v>10.6</v>
      </c>
      <c r="P76" s="38">
        <v>11</v>
      </c>
      <c r="Q76" s="33">
        <f t="shared" si="11"/>
        <v>10.875</v>
      </c>
      <c r="R76" s="16">
        <f t="shared" si="12"/>
        <v>12.229166666666666</v>
      </c>
      <c r="S76" s="43"/>
      <c r="T76" s="47">
        <f t="shared" si="13"/>
        <v>6.549667366160729E-5</v>
      </c>
      <c r="U76" s="43"/>
      <c r="V76" s="23">
        <f>+[1]claims!D76</f>
        <v>0</v>
      </c>
      <c r="W76" s="23">
        <f>+[1]claims!E76</f>
        <v>0</v>
      </c>
      <c r="X76" s="23">
        <f>+[1]claims!F76</f>
        <v>0</v>
      </c>
      <c r="Y76" s="43"/>
      <c r="Z76" s="47">
        <f t="shared" si="14"/>
        <v>0</v>
      </c>
      <c r="AA76" s="47">
        <f t="shared" si="15"/>
        <v>0</v>
      </c>
      <c r="AB76" s="47">
        <f t="shared" si="17"/>
        <v>0</v>
      </c>
      <c r="AC76" s="43"/>
      <c r="AD76" s="47">
        <f t="shared" si="16"/>
        <v>0</v>
      </c>
    </row>
    <row r="77" spans="1:30" x14ac:dyDescent="0.2">
      <c r="A77" s="43" t="s">
        <v>119</v>
      </c>
      <c r="B77" s="43" t="s">
        <v>120</v>
      </c>
      <c r="C77" s="71">
        <v>40.5</v>
      </c>
      <c r="D77" s="38">
        <v>34.700000000000003</v>
      </c>
      <c r="E77" s="38">
        <v>35.5</v>
      </c>
      <c r="F77" s="38">
        <v>36.700000000000003</v>
      </c>
      <c r="G77" s="33">
        <f t="shared" si="9"/>
        <v>36.85</v>
      </c>
      <c r="H77" s="71">
        <v>33.799999999999997</v>
      </c>
      <c r="I77" s="38">
        <v>35.200000000000003</v>
      </c>
      <c r="J77" s="38">
        <v>34.6</v>
      </c>
      <c r="K77" s="38">
        <v>33.700000000000003</v>
      </c>
      <c r="L77" s="33">
        <f t="shared" si="10"/>
        <v>34.325000000000003</v>
      </c>
      <c r="M77" s="71">
        <v>31.6</v>
      </c>
      <c r="N77" s="38">
        <v>30.8</v>
      </c>
      <c r="O77" s="38">
        <v>30.8</v>
      </c>
      <c r="P77" s="38">
        <v>29</v>
      </c>
      <c r="Q77" s="33">
        <f t="shared" si="11"/>
        <v>30.55</v>
      </c>
      <c r="R77" s="16">
        <f t="shared" si="12"/>
        <v>32.858333333333334</v>
      </c>
      <c r="S77" s="43"/>
      <c r="T77" s="47">
        <f t="shared" si="13"/>
        <v>1.7598186320117039E-4</v>
      </c>
      <c r="U77" s="43"/>
      <c r="V77" s="23">
        <f>+[1]claims!D77</f>
        <v>2</v>
      </c>
      <c r="W77" s="23">
        <f>+[1]claims!E77</f>
        <v>0</v>
      </c>
      <c r="X77" s="23">
        <f>+[1]claims!F77</f>
        <v>0</v>
      </c>
      <c r="Y77" s="43"/>
      <c r="Z77" s="47">
        <f t="shared" si="14"/>
        <v>0.02</v>
      </c>
      <c r="AA77" s="47">
        <f t="shared" si="15"/>
        <v>0</v>
      </c>
      <c r="AB77" s="47">
        <f t="shared" si="17"/>
        <v>0</v>
      </c>
      <c r="AC77" s="43"/>
      <c r="AD77" s="47">
        <f t="shared" si="16"/>
        <v>3.3333333333333335E-3</v>
      </c>
    </row>
    <row r="78" spans="1:30" x14ac:dyDescent="0.2">
      <c r="A78" s="43" t="s">
        <v>121</v>
      </c>
      <c r="B78" s="43" t="s">
        <v>494</v>
      </c>
      <c r="C78" s="71">
        <v>20</v>
      </c>
      <c r="D78" s="38">
        <v>21.8</v>
      </c>
      <c r="E78" s="38">
        <v>23</v>
      </c>
      <c r="F78" s="38">
        <v>23.4</v>
      </c>
      <c r="G78" s="33">
        <f t="shared" si="9"/>
        <v>22.049999999999997</v>
      </c>
      <c r="H78" s="71">
        <v>21</v>
      </c>
      <c r="I78" s="38">
        <v>22.5</v>
      </c>
      <c r="J78" s="38">
        <v>22</v>
      </c>
      <c r="K78" s="38">
        <v>20</v>
      </c>
      <c r="L78" s="33">
        <f t="shared" si="10"/>
        <v>21.375</v>
      </c>
      <c r="M78" s="71">
        <v>19</v>
      </c>
      <c r="N78" s="38">
        <v>20.5</v>
      </c>
      <c r="O78" s="38">
        <v>21</v>
      </c>
      <c r="P78" s="38">
        <v>19.5</v>
      </c>
      <c r="Q78" s="33">
        <f t="shared" si="11"/>
        <v>20</v>
      </c>
      <c r="R78" s="16">
        <f t="shared" si="12"/>
        <v>20.8</v>
      </c>
      <c r="S78" s="43"/>
      <c r="T78" s="47">
        <f t="shared" si="13"/>
        <v>1.1140013455493819E-4</v>
      </c>
      <c r="U78" s="43"/>
      <c r="V78" s="23">
        <f>+[1]claims!D78</f>
        <v>0</v>
      </c>
      <c r="W78" s="23">
        <f>+[1]claims!E78</f>
        <v>0</v>
      </c>
      <c r="X78" s="23">
        <f>+[1]claims!F78</f>
        <v>0</v>
      </c>
      <c r="Y78" s="43"/>
      <c r="Z78" s="47">
        <f t="shared" si="14"/>
        <v>0</v>
      </c>
      <c r="AA78" s="47">
        <f t="shared" si="15"/>
        <v>0</v>
      </c>
      <c r="AB78" s="47">
        <f t="shared" si="17"/>
        <v>0</v>
      </c>
      <c r="AC78" s="43"/>
      <c r="AD78" s="47">
        <f t="shared" si="16"/>
        <v>0</v>
      </c>
    </row>
    <row r="79" spans="1:30" x14ac:dyDescent="0.2">
      <c r="A79" s="43" t="s">
        <v>122</v>
      </c>
      <c r="B79" s="43" t="s">
        <v>123</v>
      </c>
      <c r="C79" s="71">
        <v>109.1</v>
      </c>
      <c r="D79" s="38">
        <v>111.8</v>
      </c>
      <c r="E79" s="38">
        <v>107.2</v>
      </c>
      <c r="F79" s="38">
        <v>109.8</v>
      </c>
      <c r="G79" s="33">
        <f t="shared" si="9"/>
        <v>109.47499999999999</v>
      </c>
      <c r="H79" s="71">
        <v>116</v>
      </c>
      <c r="I79" s="38">
        <v>115.7</v>
      </c>
      <c r="J79" s="38">
        <v>112.5</v>
      </c>
      <c r="K79" s="38">
        <v>115.9</v>
      </c>
      <c r="L79" s="33">
        <f t="shared" si="10"/>
        <v>115.02500000000001</v>
      </c>
      <c r="M79" s="71">
        <v>115.9</v>
      </c>
      <c r="N79" s="38">
        <v>114.1</v>
      </c>
      <c r="O79" s="38">
        <v>115</v>
      </c>
      <c r="P79" s="38">
        <v>113.1</v>
      </c>
      <c r="Q79" s="33">
        <f t="shared" si="11"/>
        <v>114.52500000000001</v>
      </c>
      <c r="R79" s="16">
        <f t="shared" si="12"/>
        <v>113.85000000000001</v>
      </c>
      <c r="S79" s="43"/>
      <c r="T79" s="47">
        <f t="shared" si="13"/>
        <v>6.097550634172939E-4</v>
      </c>
      <c r="U79" s="43"/>
      <c r="V79" s="23">
        <f>+[1]claims!D79</f>
        <v>4</v>
      </c>
      <c r="W79" s="23">
        <f>+[1]claims!E79</f>
        <v>0</v>
      </c>
      <c r="X79" s="23">
        <f>+[1]claims!F79</f>
        <v>1</v>
      </c>
      <c r="Y79" s="43"/>
      <c r="Z79" s="47">
        <f t="shared" si="14"/>
        <v>3.6538022379538709E-2</v>
      </c>
      <c r="AA79" s="47">
        <f t="shared" si="15"/>
        <v>0</v>
      </c>
      <c r="AB79" s="47">
        <f t="shared" si="17"/>
        <v>8.7317179655097138E-3</v>
      </c>
      <c r="AC79" s="43"/>
      <c r="AD79" s="47">
        <f t="shared" si="16"/>
        <v>1.0455529379344642E-2</v>
      </c>
    </row>
    <row r="80" spans="1:30" x14ac:dyDescent="0.2">
      <c r="A80" s="43" t="s">
        <v>477</v>
      </c>
      <c r="B80" s="43" t="s">
        <v>530</v>
      </c>
      <c r="C80" s="71">
        <v>6</v>
      </c>
      <c r="D80" s="38">
        <v>5</v>
      </c>
      <c r="E80" s="38">
        <v>6</v>
      </c>
      <c r="F80" s="38">
        <v>6</v>
      </c>
      <c r="G80" s="33">
        <f t="shared" si="9"/>
        <v>5.75</v>
      </c>
      <c r="H80" s="71">
        <v>5</v>
      </c>
      <c r="I80" s="38">
        <v>4</v>
      </c>
      <c r="J80" s="38">
        <v>5</v>
      </c>
      <c r="K80" s="38">
        <v>6</v>
      </c>
      <c r="L80" s="33">
        <f t="shared" si="10"/>
        <v>5</v>
      </c>
      <c r="M80" s="71">
        <v>5</v>
      </c>
      <c r="N80" s="38">
        <v>4</v>
      </c>
      <c r="O80" s="38">
        <v>4.4000000000000004</v>
      </c>
      <c r="P80" s="38">
        <v>4.8</v>
      </c>
      <c r="Q80" s="33">
        <f t="shared" si="11"/>
        <v>4.55</v>
      </c>
      <c r="R80" s="16">
        <f t="shared" si="12"/>
        <v>4.8999999999999995</v>
      </c>
      <c r="S80" s="43"/>
      <c r="T80" s="47">
        <f t="shared" si="13"/>
        <v>2.6243300928807551E-5</v>
      </c>
      <c r="U80" s="43"/>
      <c r="V80" s="23">
        <f>+[1]claims!D80</f>
        <v>0</v>
      </c>
      <c r="W80" s="23">
        <f>+[1]claims!E80</f>
        <v>0</v>
      </c>
      <c r="X80" s="23">
        <f>+[1]claims!F80</f>
        <v>0</v>
      </c>
      <c r="Y80" s="43"/>
      <c r="Z80" s="47">
        <f t="shared" si="14"/>
        <v>0</v>
      </c>
      <c r="AA80" s="47">
        <f t="shared" si="15"/>
        <v>0</v>
      </c>
      <c r="AB80" s="47">
        <f t="shared" si="17"/>
        <v>0</v>
      </c>
      <c r="AC80" s="43"/>
      <c r="AD80" s="47">
        <f t="shared" si="16"/>
        <v>0</v>
      </c>
    </row>
    <row r="81" spans="1:30" x14ac:dyDescent="0.2">
      <c r="A81" s="43" t="s">
        <v>124</v>
      </c>
      <c r="B81" s="43" t="s">
        <v>488</v>
      </c>
      <c r="C81" s="71">
        <v>187</v>
      </c>
      <c r="D81" s="38">
        <v>192.2</v>
      </c>
      <c r="E81" s="38">
        <v>188.4</v>
      </c>
      <c r="F81" s="38">
        <v>184.5</v>
      </c>
      <c r="G81" s="33">
        <f t="shared" si="9"/>
        <v>188.02500000000001</v>
      </c>
      <c r="H81" s="71">
        <v>181</v>
      </c>
      <c r="I81" s="38">
        <v>184.9</v>
      </c>
      <c r="J81" s="38">
        <v>188</v>
      </c>
      <c r="K81" s="38">
        <v>188</v>
      </c>
      <c r="L81" s="33">
        <f t="shared" si="10"/>
        <v>185.47499999999999</v>
      </c>
      <c r="M81" s="71">
        <v>190.2</v>
      </c>
      <c r="N81" s="38">
        <v>185.8</v>
      </c>
      <c r="O81" s="38">
        <v>189.5</v>
      </c>
      <c r="P81" s="38">
        <v>192.3</v>
      </c>
      <c r="Q81" s="33">
        <f t="shared" si="11"/>
        <v>189.45</v>
      </c>
      <c r="R81" s="16">
        <f t="shared" si="12"/>
        <v>187.88749999999996</v>
      </c>
      <c r="S81" s="43"/>
      <c r="T81" s="47">
        <f t="shared" si="13"/>
        <v>1.0062833067880262E-3</v>
      </c>
      <c r="U81" s="43"/>
      <c r="V81" s="23">
        <f>+[1]claims!D81</f>
        <v>0</v>
      </c>
      <c r="W81" s="23">
        <f>+[1]claims!E81</f>
        <v>0</v>
      </c>
      <c r="X81" s="23">
        <f>+[1]claims!F81</f>
        <v>1</v>
      </c>
      <c r="Y81" s="43"/>
      <c r="Z81" s="47">
        <f t="shared" si="14"/>
        <v>0</v>
      </c>
      <c r="AA81" s="47">
        <f t="shared" si="15"/>
        <v>0</v>
      </c>
      <c r="AB81" s="47">
        <f t="shared" si="17"/>
        <v>5.2784375824755873E-3</v>
      </c>
      <c r="AC81" s="43"/>
      <c r="AD81" s="47">
        <f t="shared" si="16"/>
        <v>2.6392187912377941E-3</v>
      </c>
    </row>
    <row r="82" spans="1:30" x14ac:dyDescent="0.2">
      <c r="A82" s="43" t="s">
        <v>125</v>
      </c>
      <c r="B82" s="43" t="s">
        <v>126</v>
      </c>
      <c r="C82" s="71">
        <v>48</v>
      </c>
      <c r="D82" s="38">
        <v>51</v>
      </c>
      <c r="E82" s="38">
        <v>49</v>
      </c>
      <c r="F82" s="38">
        <v>49.3</v>
      </c>
      <c r="G82" s="33">
        <f t="shared" si="9"/>
        <v>49.325000000000003</v>
      </c>
      <c r="H82" s="71">
        <v>51</v>
      </c>
      <c r="I82" s="38">
        <v>51</v>
      </c>
      <c r="J82" s="38">
        <v>50</v>
      </c>
      <c r="K82" s="38">
        <v>53</v>
      </c>
      <c r="L82" s="33">
        <f t="shared" si="10"/>
        <v>51.25</v>
      </c>
      <c r="M82" s="71">
        <v>55</v>
      </c>
      <c r="N82" s="38">
        <v>57</v>
      </c>
      <c r="O82" s="38">
        <v>57.1</v>
      </c>
      <c r="P82" s="38">
        <v>57.2</v>
      </c>
      <c r="Q82" s="33">
        <f t="shared" si="11"/>
        <v>56.575000000000003</v>
      </c>
      <c r="R82" s="16">
        <f t="shared" si="12"/>
        <v>53.591666666666669</v>
      </c>
      <c r="S82" s="43"/>
      <c r="T82" s="47">
        <f t="shared" si="13"/>
        <v>2.8702494604279145E-4</v>
      </c>
      <c r="U82" s="43"/>
      <c r="V82" s="23">
        <f>+[1]claims!D82</f>
        <v>0</v>
      </c>
      <c r="W82" s="23">
        <f>+[1]claims!E82</f>
        <v>0</v>
      </c>
      <c r="X82" s="23">
        <f>+[1]claims!F82</f>
        <v>0</v>
      </c>
      <c r="Y82" s="43"/>
      <c r="Z82" s="47">
        <f t="shared" si="14"/>
        <v>0</v>
      </c>
      <c r="AA82" s="47">
        <f t="shared" si="15"/>
        <v>0</v>
      </c>
      <c r="AB82" s="47">
        <f t="shared" si="17"/>
        <v>0</v>
      </c>
      <c r="AC82" s="43"/>
      <c r="AD82" s="47">
        <f t="shared" si="16"/>
        <v>0</v>
      </c>
    </row>
    <row r="83" spans="1:30" x14ac:dyDescent="0.2">
      <c r="A83" s="43" t="s">
        <v>127</v>
      </c>
      <c r="B83" s="43" t="s">
        <v>531</v>
      </c>
      <c r="C83" s="71">
        <v>109.2</v>
      </c>
      <c r="D83" s="38">
        <v>110.3</v>
      </c>
      <c r="E83" s="38">
        <v>109.7</v>
      </c>
      <c r="F83" s="38">
        <v>111.9</v>
      </c>
      <c r="G83" s="33">
        <f t="shared" si="9"/>
        <v>110.27500000000001</v>
      </c>
      <c r="H83" s="71">
        <v>112.5</v>
      </c>
      <c r="I83" s="38">
        <v>112.7</v>
      </c>
      <c r="J83" s="38">
        <v>111.4</v>
      </c>
      <c r="K83" s="38">
        <v>110.9</v>
      </c>
      <c r="L83" s="33">
        <f t="shared" si="10"/>
        <v>111.875</v>
      </c>
      <c r="M83" s="71">
        <v>112.8</v>
      </c>
      <c r="N83" s="38">
        <v>113.8</v>
      </c>
      <c r="O83" s="38">
        <v>110.6</v>
      </c>
      <c r="P83" s="38">
        <v>108.1</v>
      </c>
      <c r="Q83" s="33">
        <f t="shared" si="11"/>
        <v>111.32499999999999</v>
      </c>
      <c r="R83" s="16">
        <f t="shared" si="12"/>
        <v>111.33333333333333</v>
      </c>
      <c r="S83" s="43"/>
      <c r="T83" s="47">
        <f t="shared" si="13"/>
        <v>5.9627636123957294E-4</v>
      </c>
      <c r="U83" s="43"/>
      <c r="V83" s="23">
        <f>+[1]claims!D83</f>
        <v>0</v>
      </c>
      <c r="W83" s="23">
        <f>+[1]claims!E83</f>
        <v>1</v>
      </c>
      <c r="X83" s="23">
        <f>+[1]claims!F83</f>
        <v>0</v>
      </c>
      <c r="Y83" s="43"/>
      <c r="Z83" s="47">
        <f t="shared" si="14"/>
        <v>0</v>
      </c>
      <c r="AA83" s="47">
        <f t="shared" si="15"/>
        <v>8.9385474860335188E-3</v>
      </c>
      <c r="AB83" s="47">
        <f t="shared" si="17"/>
        <v>0</v>
      </c>
      <c r="AC83" s="43"/>
      <c r="AD83" s="47">
        <f t="shared" si="16"/>
        <v>2.9795158286778397E-3</v>
      </c>
    </row>
    <row r="84" spans="1:30" x14ac:dyDescent="0.2">
      <c r="A84" s="43" t="s">
        <v>128</v>
      </c>
      <c r="B84" s="43" t="s">
        <v>129</v>
      </c>
      <c r="C84" s="71">
        <v>10</v>
      </c>
      <c r="D84" s="38">
        <v>10.8</v>
      </c>
      <c r="E84" s="38">
        <v>10</v>
      </c>
      <c r="F84" s="38">
        <v>9</v>
      </c>
      <c r="G84" s="33">
        <f t="shared" si="9"/>
        <v>9.9499999999999993</v>
      </c>
      <c r="H84" s="71">
        <v>10</v>
      </c>
      <c r="I84" s="38">
        <v>10</v>
      </c>
      <c r="J84" s="38">
        <v>10</v>
      </c>
      <c r="K84" s="38">
        <v>9</v>
      </c>
      <c r="L84" s="33">
        <f t="shared" si="10"/>
        <v>9.75</v>
      </c>
      <c r="M84" s="71">
        <v>9</v>
      </c>
      <c r="N84" s="38">
        <v>10</v>
      </c>
      <c r="O84" s="38">
        <v>10</v>
      </c>
      <c r="P84" s="38">
        <v>9</v>
      </c>
      <c r="Q84" s="33">
        <f t="shared" si="11"/>
        <v>9.5</v>
      </c>
      <c r="R84" s="16">
        <f t="shared" si="12"/>
        <v>9.6583333333333332</v>
      </c>
      <c r="S84" s="43"/>
      <c r="T84" s="47">
        <f t="shared" si="13"/>
        <v>5.1727866966816251E-5</v>
      </c>
      <c r="U84" s="43"/>
      <c r="V84" s="23">
        <f>+[1]claims!D84</f>
        <v>1</v>
      </c>
      <c r="W84" s="23">
        <f>+[1]claims!E84</f>
        <v>0</v>
      </c>
      <c r="X84" s="23">
        <f>+[1]claims!F84</f>
        <v>0</v>
      </c>
      <c r="Y84" s="43"/>
      <c r="Z84" s="47">
        <f t="shared" si="14"/>
        <v>0.01</v>
      </c>
      <c r="AA84" s="47">
        <f t="shared" si="15"/>
        <v>0</v>
      </c>
      <c r="AB84" s="47">
        <f t="shared" si="17"/>
        <v>0</v>
      </c>
      <c r="AC84" s="43"/>
      <c r="AD84" s="47">
        <f t="shared" si="16"/>
        <v>1.6666666666666668E-3</v>
      </c>
    </row>
    <row r="85" spans="1:30" x14ac:dyDescent="0.2">
      <c r="A85" s="43" t="s">
        <v>570</v>
      </c>
      <c r="B85" s="43" t="s">
        <v>571</v>
      </c>
      <c r="C85" s="71">
        <v>9.8000000000000007</v>
      </c>
      <c r="D85" s="38">
        <v>11.7</v>
      </c>
      <c r="E85" s="38">
        <v>13.1</v>
      </c>
      <c r="F85" s="38">
        <v>13.5</v>
      </c>
      <c r="G85" s="33">
        <f t="shared" si="9"/>
        <v>12.025</v>
      </c>
      <c r="H85" s="71">
        <v>13.5</v>
      </c>
      <c r="I85" s="38">
        <v>13.5</v>
      </c>
      <c r="J85" s="38">
        <v>13.4</v>
      </c>
      <c r="K85" s="38">
        <v>12.5</v>
      </c>
      <c r="L85" s="33">
        <f t="shared" si="10"/>
        <v>13.225</v>
      </c>
      <c r="M85" s="71">
        <v>13.5</v>
      </c>
      <c r="N85" s="38">
        <v>13.6</v>
      </c>
      <c r="O85" s="38">
        <v>14.9</v>
      </c>
      <c r="P85" s="38">
        <v>14.9</v>
      </c>
      <c r="Q85" s="33">
        <f>AVERAGE(M85:P85)</f>
        <v>14.225</v>
      </c>
      <c r="R85" s="16">
        <f>IF(G85&gt;0,(+G85+(L85*2)+(Q85*3))/6,IF(L85&gt;0,((L85*2)+(Q85*3))/5,Q85))</f>
        <v>13.525</v>
      </c>
      <c r="S85" s="43"/>
      <c r="T85" s="47">
        <f t="shared" si="13"/>
        <v>7.2436866339208606E-5</v>
      </c>
      <c r="U85" s="43"/>
      <c r="V85" s="23">
        <f>+[1]claims!D85</f>
        <v>0</v>
      </c>
      <c r="W85" s="23">
        <f>+[1]claims!E85</f>
        <v>0</v>
      </c>
      <c r="X85" s="23">
        <f>+[1]claims!F85</f>
        <v>0</v>
      </c>
      <c r="Y85" s="43"/>
      <c r="Z85" s="47">
        <f>IF(G85&gt;100,IF(V85&lt;1,0,+V85/G85),IF(V85&lt;1,0,+V85/100))</f>
        <v>0</v>
      </c>
      <c r="AA85" s="47">
        <f>IF(L85&gt;100,IF(W85&lt;1,0,+W85/L85),IF(W85&lt;1,0,+W85/100))</f>
        <v>0</v>
      </c>
      <c r="AB85" s="47">
        <f>IF(Q85&gt;100,IF(X85&lt;1,0,+X85/Q85),IF(X85&lt;1,0,+X85/100))</f>
        <v>0</v>
      </c>
      <c r="AC85" s="43"/>
      <c r="AD85" s="47">
        <f>(+Z85+(AA85*2)+(AB85*3))/6</f>
        <v>0</v>
      </c>
    </row>
    <row r="86" spans="1:30" x14ac:dyDescent="0.2">
      <c r="A86" s="43" t="s">
        <v>130</v>
      </c>
      <c r="B86" s="43" t="s">
        <v>131</v>
      </c>
      <c r="C86" s="71">
        <v>9.3000000000000007</v>
      </c>
      <c r="D86" s="38">
        <v>10.7</v>
      </c>
      <c r="E86" s="38">
        <v>11</v>
      </c>
      <c r="F86" s="38">
        <v>10.6</v>
      </c>
      <c r="G86" s="33">
        <f t="shared" si="9"/>
        <v>10.4</v>
      </c>
      <c r="H86" s="71">
        <v>10.3</v>
      </c>
      <c r="I86" s="38">
        <v>10.8</v>
      </c>
      <c r="J86" s="38">
        <v>10.7</v>
      </c>
      <c r="K86" s="38">
        <v>10.8</v>
      </c>
      <c r="L86" s="33">
        <f t="shared" si="10"/>
        <v>10.65</v>
      </c>
      <c r="M86" s="71">
        <v>9.9</v>
      </c>
      <c r="N86" s="38">
        <v>9.3000000000000007</v>
      </c>
      <c r="O86" s="38">
        <v>9</v>
      </c>
      <c r="P86" s="38">
        <v>9.3000000000000007</v>
      </c>
      <c r="Q86" s="33">
        <f t="shared" si="11"/>
        <v>9.375</v>
      </c>
      <c r="R86" s="16">
        <f t="shared" si="12"/>
        <v>9.9708333333333332</v>
      </c>
      <c r="S86" s="43"/>
      <c r="T86" s="47">
        <f t="shared" si="13"/>
        <v>5.3401546872990204E-5</v>
      </c>
      <c r="U86" s="43"/>
      <c r="V86" s="23">
        <f>+[1]claims!D86</f>
        <v>0</v>
      </c>
      <c r="W86" s="23">
        <f>+[1]claims!E86</f>
        <v>0</v>
      </c>
      <c r="X86" s="23">
        <f>+[1]claims!F86</f>
        <v>0</v>
      </c>
      <c r="Y86" s="43"/>
      <c r="Z86" s="47">
        <f t="shared" si="14"/>
        <v>0</v>
      </c>
      <c r="AA86" s="47">
        <f t="shared" si="15"/>
        <v>0</v>
      </c>
      <c r="AB86" s="47">
        <f t="shared" si="17"/>
        <v>0</v>
      </c>
      <c r="AC86" s="43"/>
      <c r="AD86" s="47">
        <f t="shared" si="16"/>
        <v>0</v>
      </c>
    </row>
    <row r="87" spans="1:30" x14ac:dyDescent="0.2">
      <c r="A87" s="43" t="s">
        <v>132</v>
      </c>
      <c r="B87" s="43" t="s">
        <v>133</v>
      </c>
      <c r="C87" s="71">
        <v>6</v>
      </c>
      <c r="D87" s="38">
        <v>6.1</v>
      </c>
      <c r="E87" s="38">
        <v>6.5</v>
      </c>
      <c r="F87" s="38">
        <v>6.7</v>
      </c>
      <c r="G87" s="33">
        <f t="shared" si="9"/>
        <v>6.3250000000000002</v>
      </c>
      <c r="H87" s="71">
        <v>7</v>
      </c>
      <c r="I87" s="38">
        <v>7</v>
      </c>
      <c r="J87" s="38">
        <v>7</v>
      </c>
      <c r="K87" s="38">
        <v>7</v>
      </c>
      <c r="L87" s="33">
        <f t="shared" si="10"/>
        <v>7</v>
      </c>
      <c r="M87" s="71">
        <v>7</v>
      </c>
      <c r="N87" s="38">
        <v>7</v>
      </c>
      <c r="O87" s="38">
        <v>7</v>
      </c>
      <c r="P87" s="38">
        <v>7</v>
      </c>
      <c r="Q87" s="33">
        <f t="shared" si="11"/>
        <v>7</v>
      </c>
      <c r="R87" s="16">
        <f t="shared" si="12"/>
        <v>6.8875000000000002</v>
      </c>
      <c r="S87" s="43"/>
      <c r="T87" s="47">
        <f t="shared" si="13"/>
        <v>3.6887905132073887E-5</v>
      </c>
      <c r="U87" s="43"/>
      <c r="V87" s="23">
        <f>+[1]claims!D87</f>
        <v>0</v>
      </c>
      <c r="W87" s="23">
        <f>+[1]claims!E87</f>
        <v>0</v>
      </c>
      <c r="X87" s="23">
        <f>+[1]claims!F87</f>
        <v>0</v>
      </c>
      <c r="Y87" s="43"/>
      <c r="Z87" s="47">
        <f t="shared" si="14"/>
        <v>0</v>
      </c>
      <c r="AA87" s="47">
        <f t="shared" si="15"/>
        <v>0</v>
      </c>
      <c r="AB87" s="47">
        <f t="shared" si="17"/>
        <v>0</v>
      </c>
      <c r="AC87" s="43"/>
      <c r="AD87" s="47">
        <f t="shared" si="16"/>
        <v>0</v>
      </c>
    </row>
    <row r="88" spans="1:30" x14ac:dyDescent="0.2">
      <c r="A88" s="43" t="s">
        <v>134</v>
      </c>
      <c r="B88" s="43" t="s">
        <v>135</v>
      </c>
      <c r="C88" s="71">
        <v>89.3</v>
      </c>
      <c r="D88" s="38">
        <v>92</v>
      </c>
      <c r="E88" s="38">
        <v>94.8</v>
      </c>
      <c r="F88" s="38">
        <v>93.9</v>
      </c>
      <c r="G88" s="33">
        <f t="shared" si="9"/>
        <v>92.5</v>
      </c>
      <c r="H88" s="71">
        <v>92.2</v>
      </c>
      <c r="I88" s="38">
        <v>93.8</v>
      </c>
      <c r="J88" s="38">
        <v>93.9</v>
      </c>
      <c r="K88" s="38">
        <v>91.3</v>
      </c>
      <c r="L88" s="33">
        <f t="shared" si="10"/>
        <v>92.8</v>
      </c>
      <c r="M88" s="71">
        <v>90.7</v>
      </c>
      <c r="N88" s="38">
        <v>95.2</v>
      </c>
      <c r="O88" s="38">
        <v>95.9</v>
      </c>
      <c r="P88" s="38">
        <v>102.6</v>
      </c>
      <c r="Q88" s="33">
        <f t="shared" si="11"/>
        <v>96.1</v>
      </c>
      <c r="R88" s="16">
        <f t="shared" si="12"/>
        <v>94.399999999999991</v>
      </c>
      <c r="S88" s="43"/>
      <c r="T88" s="47">
        <f t="shared" si="13"/>
        <v>5.0558522605702717E-4</v>
      </c>
      <c r="U88" s="43"/>
      <c r="V88" s="23">
        <f>+[1]claims!D88</f>
        <v>0</v>
      </c>
      <c r="W88" s="23">
        <f>+[1]claims!E88</f>
        <v>0</v>
      </c>
      <c r="X88" s="23">
        <f>+[1]claims!F88</f>
        <v>0</v>
      </c>
      <c r="Y88" s="43"/>
      <c r="Z88" s="47">
        <f t="shared" si="14"/>
        <v>0</v>
      </c>
      <c r="AA88" s="47">
        <f t="shared" si="15"/>
        <v>0</v>
      </c>
      <c r="AB88" s="47">
        <f t="shared" si="17"/>
        <v>0</v>
      </c>
      <c r="AC88" s="43"/>
      <c r="AD88" s="47">
        <f t="shared" si="16"/>
        <v>0</v>
      </c>
    </row>
    <row r="89" spans="1:30" x14ac:dyDescent="0.2">
      <c r="A89" s="43" t="s">
        <v>136</v>
      </c>
      <c r="B89" s="43" t="s">
        <v>137</v>
      </c>
      <c r="C89" s="71">
        <v>35220</v>
      </c>
      <c r="D89" s="38">
        <v>35246.199999999997</v>
      </c>
      <c r="E89" s="38">
        <v>35094</v>
      </c>
      <c r="F89" s="38">
        <v>35199.699999999997</v>
      </c>
      <c r="G89" s="33">
        <f t="shared" si="9"/>
        <v>35189.974999999999</v>
      </c>
      <c r="H89" s="71">
        <v>35406.1</v>
      </c>
      <c r="I89" s="38">
        <v>35695.5</v>
      </c>
      <c r="J89" s="38">
        <v>35821.1</v>
      </c>
      <c r="K89" s="38">
        <v>36119.599999999999</v>
      </c>
      <c r="L89" s="33">
        <f t="shared" si="10"/>
        <v>35760.575000000004</v>
      </c>
      <c r="M89" s="71">
        <v>36141.599999999999</v>
      </c>
      <c r="N89" s="38">
        <v>36179.9</v>
      </c>
      <c r="O89" s="38">
        <v>36148.5</v>
      </c>
      <c r="P89" s="38">
        <v>36031.1</v>
      </c>
      <c r="Q89" s="33">
        <f t="shared" si="11"/>
        <v>36125.275000000001</v>
      </c>
      <c r="R89" s="16">
        <f t="shared" si="12"/>
        <v>35847.825000000004</v>
      </c>
      <c r="S89" s="43"/>
      <c r="T89" s="47">
        <f t="shared" si="13"/>
        <v>0.19199291002412874</v>
      </c>
      <c r="U89" s="43"/>
      <c r="V89" s="23">
        <f>+[1]claims!D89</f>
        <v>2032</v>
      </c>
      <c r="W89" s="23">
        <f>+[1]claims!E89</f>
        <v>2111</v>
      </c>
      <c r="X89" s="23">
        <f>+[1]claims!F89</f>
        <v>1862</v>
      </c>
      <c r="Y89" s="43"/>
      <c r="Z89" s="47">
        <f t="shared" si="14"/>
        <v>5.7743718203835045E-2</v>
      </c>
      <c r="AA89" s="47">
        <f t="shared" si="15"/>
        <v>5.9031489286735454E-2</v>
      </c>
      <c r="AB89" s="47">
        <f t="shared" si="17"/>
        <v>5.1542860227361591E-2</v>
      </c>
      <c r="AC89" s="43"/>
      <c r="AD89" s="47">
        <f t="shared" si="16"/>
        <v>5.5072546243231789E-2</v>
      </c>
    </row>
    <row r="90" spans="1:30" x14ac:dyDescent="0.2">
      <c r="A90" s="43" t="s">
        <v>138</v>
      </c>
      <c r="B90" s="43" t="s">
        <v>480</v>
      </c>
      <c r="C90" s="71">
        <v>12217.9</v>
      </c>
      <c r="D90" s="38">
        <v>12155.5</v>
      </c>
      <c r="E90" s="38">
        <v>12171.7</v>
      </c>
      <c r="F90" s="38">
        <v>12189.1</v>
      </c>
      <c r="G90" s="33">
        <f t="shared" si="9"/>
        <v>12183.550000000001</v>
      </c>
      <c r="H90" s="71">
        <v>12233.4</v>
      </c>
      <c r="I90" s="38">
        <v>12311</v>
      </c>
      <c r="J90" s="38">
        <v>12358.6</v>
      </c>
      <c r="K90" s="38">
        <v>12348</v>
      </c>
      <c r="L90" s="33">
        <f t="shared" si="10"/>
        <v>12312.75</v>
      </c>
      <c r="M90" s="71">
        <v>12357.1</v>
      </c>
      <c r="N90" s="38">
        <v>12449.2</v>
      </c>
      <c r="O90" s="38">
        <v>12393.9</v>
      </c>
      <c r="P90" s="38">
        <v>12574</v>
      </c>
      <c r="Q90" s="33">
        <f t="shared" si="11"/>
        <v>12443.550000000001</v>
      </c>
      <c r="R90" s="16">
        <f t="shared" si="12"/>
        <v>12356.616666666669</v>
      </c>
      <c r="S90" s="43"/>
      <c r="T90" s="47">
        <f t="shared" si="13"/>
        <v>6.6179267274541279E-2</v>
      </c>
      <c r="U90" s="43"/>
      <c r="V90" s="23">
        <f>+[1]claims!D90</f>
        <v>252</v>
      </c>
      <c r="W90" s="23">
        <f>+[1]claims!E90</f>
        <v>245</v>
      </c>
      <c r="X90" s="23">
        <f>+[1]claims!F90</f>
        <v>196</v>
      </c>
      <c r="Y90" s="43"/>
      <c r="Z90" s="47">
        <f t="shared" si="14"/>
        <v>2.0683626693369338E-2</v>
      </c>
      <c r="AA90" s="47">
        <f t="shared" si="15"/>
        <v>1.9898073135570852E-2</v>
      </c>
      <c r="AB90" s="47">
        <f t="shared" si="17"/>
        <v>1.5751132112620594E-2</v>
      </c>
      <c r="AC90" s="43"/>
      <c r="AD90" s="47">
        <f t="shared" si="16"/>
        <v>1.7955528217062137E-2</v>
      </c>
    </row>
    <row r="91" spans="1:30" x14ac:dyDescent="0.2">
      <c r="A91" s="43" t="s">
        <v>139</v>
      </c>
      <c r="B91" s="43" t="s">
        <v>140</v>
      </c>
      <c r="C91" s="71">
        <v>19.7</v>
      </c>
      <c r="D91" s="38">
        <v>20</v>
      </c>
      <c r="E91" s="38">
        <v>20</v>
      </c>
      <c r="F91" s="38">
        <v>20</v>
      </c>
      <c r="G91" s="33">
        <f t="shared" si="9"/>
        <v>19.925000000000001</v>
      </c>
      <c r="H91" s="71">
        <v>19</v>
      </c>
      <c r="I91" s="38">
        <v>19.3</v>
      </c>
      <c r="J91" s="38">
        <v>20</v>
      </c>
      <c r="K91" s="38">
        <v>19.399999999999999</v>
      </c>
      <c r="L91" s="33">
        <f t="shared" si="10"/>
        <v>19.424999999999997</v>
      </c>
      <c r="M91" s="71">
        <v>20</v>
      </c>
      <c r="N91" s="38">
        <v>19.3</v>
      </c>
      <c r="O91" s="38">
        <v>20</v>
      </c>
      <c r="P91" s="38">
        <v>19.399999999999999</v>
      </c>
      <c r="Q91" s="33">
        <f t="shared" si="11"/>
        <v>19.674999999999997</v>
      </c>
      <c r="R91" s="16">
        <f t="shared" si="12"/>
        <v>19.633333333333329</v>
      </c>
      <c r="S91" s="43"/>
      <c r="T91" s="47">
        <f t="shared" si="13"/>
        <v>1.0515172957188875E-4</v>
      </c>
      <c r="U91" s="43"/>
      <c r="V91" s="23">
        <f>+[1]claims!D91</f>
        <v>0</v>
      </c>
      <c r="W91" s="23">
        <f>+[1]claims!E91</f>
        <v>0</v>
      </c>
      <c r="X91" s="23">
        <f>+[1]claims!F91</f>
        <v>0</v>
      </c>
      <c r="Y91" s="43"/>
      <c r="Z91" s="47">
        <f t="shared" si="14"/>
        <v>0</v>
      </c>
      <c r="AA91" s="47">
        <f t="shared" si="15"/>
        <v>0</v>
      </c>
      <c r="AB91" s="47">
        <f t="shared" si="17"/>
        <v>0</v>
      </c>
      <c r="AC91" s="43"/>
      <c r="AD91" s="47">
        <f t="shared" si="16"/>
        <v>0</v>
      </c>
    </row>
    <row r="92" spans="1:30" x14ac:dyDescent="0.2">
      <c r="A92" s="43" t="s">
        <v>479</v>
      </c>
      <c r="B92" s="43" t="s">
        <v>484</v>
      </c>
      <c r="C92" s="71">
        <v>2918</v>
      </c>
      <c r="D92" s="38">
        <v>2964</v>
      </c>
      <c r="E92" s="38">
        <v>2964</v>
      </c>
      <c r="F92" s="38">
        <v>2989</v>
      </c>
      <c r="G92" s="33">
        <f t="shared" si="9"/>
        <v>2958.75</v>
      </c>
      <c r="H92" s="71">
        <v>2982</v>
      </c>
      <c r="I92" s="38">
        <v>3025</v>
      </c>
      <c r="J92" s="38">
        <v>3054</v>
      </c>
      <c r="K92" s="38">
        <v>3035</v>
      </c>
      <c r="L92" s="33">
        <f t="shared" si="10"/>
        <v>3024</v>
      </c>
      <c r="M92" s="71">
        <v>3052</v>
      </c>
      <c r="N92" s="38">
        <v>3095</v>
      </c>
      <c r="O92" s="38">
        <v>3104</v>
      </c>
      <c r="P92" s="38">
        <v>3127</v>
      </c>
      <c r="Q92" s="33">
        <f t="shared" si="11"/>
        <v>3094.5</v>
      </c>
      <c r="R92" s="16">
        <f t="shared" si="12"/>
        <v>3048.375</v>
      </c>
      <c r="S92" s="43"/>
      <c r="T92" s="47">
        <f t="shared" si="13"/>
        <v>1.6326412748745658E-2</v>
      </c>
      <c r="U92" s="43"/>
      <c r="V92" s="23">
        <f>+[1]claims!D92</f>
        <v>45</v>
      </c>
      <c r="W92" s="23">
        <f>+[1]claims!E92</f>
        <v>43</v>
      </c>
      <c r="X92" s="23">
        <f>+[1]claims!F92</f>
        <v>31</v>
      </c>
      <c r="Y92" s="43"/>
      <c r="Z92" s="47">
        <f t="shared" si="14"/>
        <v>1.5209125475285171E-2</v>
      </c>
      <c r="AA92" s="47">
        <f t="shared" si="15"/>
        <v>1.4219576719576719E-2</v>
      </c>
      <c r="AB92" s="47">
        <f t="shared" si="17"/>
        <v>1.0017773469058007E-2</v>
      </c>
      <c r="AC92" s="43"/>
      <c r="AD92" s="47">
        <f t="shared" si="16"/>
        <v>1.2283599886935439E-2</v>
      </c>
    </row>
    <row r="93" spans="1:30" x14ac:dyDescent="0.2">
      <c r="A93" s="43" t="s">
        <v>501</v>
      </c>
      <c r="B93" s="43" t="s">
        <v>542</v>
      </c>
      <c r="C93" s="71">
        <v>32.1</v>
      </c>
      <c r="D93" s="38">
        <v>31.4</v>
      </c>
      <c r="E93" s="38">
        <v>33.5</v>
      </c>
      <c r="F93" s="38">
        <v>33.9</v>
      </c>
      <c r="G93" s="33">
        <f t="shared" si="9"/>
        <v>32.725000000000001</v>
      </c>
      <c r="H93" s="71">
        <v>33.700000000000003</v>
      </c>
      <c r="I93" s="38">
        <v>33</v>
      </c>
      <c r="J93" s="38">
        <v>33.200000000000003</v>
      </c>
      <c r="K93" s="38">
        <v>32</v>
      </c>
      <c r="L93" s="33">
        <f t="shared" si="10"/>
        <v>32.975000000000001</v>
      </c>
      <c r="M93" s="71">
        <v>31</v>
      </c>
      <c r="N93" s="38">
        <v>31.7</v>
      </c>
      <c r="O93" s="38">
        <v>30.5</v>
      </c>
      <c r="P93" s="38">
        <v>32.299999999999997</v>
      </c>
      <c r="Q93" s="33">
        <f t="shared" si="11"/>
        <v>31.375</v>
      </c>
      <c r="R93" s="16">
        <f t="shared" si="12"/>
        <v>32.133333333333333</v>
      </c>
      <c r="S93" s="43"/>
      <c r="T93" s="47">
        <f t="shared" si="13"/>
        <v>1.7209892581884683E-4</v>
      </c>
      <c r="U93" s="43"/>
      <c r="V93" s="23">
        <f>+[1]claims!D93</f>
        <v>0</v>
      </c>
      <c r="W93" s="23">
        <f>+[1]claims!E93</f>
        <v>0</v>
      </c>
      <c r="X93" s="23">
        <f>+[1]claims!F93</f>
        <v>1</v>
      </c>
      <c r="Y93" s="43"/>
      <c r="Z93" s="47">
        <f t="shared" si="14"/>
        <v>0</v>
      </c>
      <c r="AA93" s="47">
        <f t="shared" si="15"/>
        <v>0</v>
      </c>
      <c r="AB93" s="47">
        <f t="shared" si="17"/>
        <v>0.01</v>
      </c>
      <c r="AC93" s="43"/>
      <c r="AD93" s="47">
        <f t="shared" si="16"/>
        <v>5.0000000000000001E-3</v>
      </c>
    </row>
    <row r="94" spans="1:30" x14ac:dyDescent="0.2">
      <c r="A94" s="43" t="s">
        <v>141</v>
      </c>
      <c r="B94" s="43" t="s">
        <v>142</v>
      </c>
      <c r="C94" s="71">
        <v>623.4</v>
      </c>
      <c r="D94" s="38">
        <v>621.9</v>
      </c>
      <c r="E94" s="38">
        <v>614.4</v>
      </c>
      <c r="F94" s="38">
        <v>631</v>
      </c>
      <c r="G94" s="33">
        <f t="shared" si="9"/>
        <v>622.67499999999995</v>
      </c>
      <c r="H94" s="71">
        <v>612.6</v>
      </c>
      <c r="I94" s="38">
        <v>609.20000000000005</v>
      </c>
      <c r="J94" s="38">
        <v>610.4</v>
      </c>
      <c r="K94" s="38">
        <v>615.79999999999995</v>
      </c>
      <c r="L94" s="33">
        <f t="shared" si="10"/>
        <v>612</v>
      </c>
      <c r="M94" s="71">
        <v>600.1</v>
      </c>
      <c r="N94" s="38">
        <v>592.70000000000005</v>
      </c>
      <c r="O94" s="38">
        <v>607.1</v>
      </c>
      <c r="P94" s="38">
        <v>613.5</v>
      </c>
      <c r="Q94" s="33">
        <f t="shared" si="11"/>
        <v>603.35</v>
      </c>
      <c r="R94" s="16">
        <f t="shared" si="12"/>
        <v>609.45416666666677</v>
      </c>
      <c r="S94" s="43"/>
      <c r="T94" s="47">
        <f t="shared" si="13"/>
        <v>3.2640998159487694E-3</v>
      </c>
      <c r="U94" s="43"/>
      <c r="V94" s="23">
        <f>+[1]claims!D94</f>
        <v>12</v>
      </c>
      <c r="W94" s="23">
        <f>+[1]claims!E94</f>
        <v>12</v>
      </c>
      <c r="X94" s="23">
        <f>+[1]claims!F94</f>
        <v>13</v>
      </c>
      <c r="Y94" s="43"/>
      <c r="Z94" s="47">
        <f t="shared" si="14"/>
        <v>1.9271690689364438E-2</v>
      </c>
      <c r="AA94" s="47">
        <f t="shared" si="15"/>
        <v>1.9607843137254902E-2</v>
      </c>
      <c r="AB94" s="47">
        <f t="shared" si="17"/>
        <v>2.1546366122482803E-2</v>
      </c>
      <c r="AC94" s="43"/>
      <c r="AD94" s="47">
        <f t="shared" si="16"/>
        <v>2.0521079221887107E-2</v>
      </c>
    </row>
    <row r="95" spans="1:30" x14ac:dyDescent="0.2">
      <c r="A95" s="43" t="s">
        <v>143</v>
      </c>
      <c r="B95" s="43" t="s">
        <v>144</v>
      </c>
      <c r="C95" s="71">
        <v>180.2</v>
      </c>
      <c r="D95" s="38">
        <v>188.4</v>
      </c>
      <c r="E95" s="38">
        <v>192.4</v>
      </c>
      <c r="F95" s="38">
        <v>196.1</v>
      </c>
      <c r="G95" s="33">
        <f t="shared" si="9"/>
        <v>189.27500000000001</v>
      </c>
      <c r="H95" s="71">
        <v>191.1</v>
      </c>
      <c r="I95" s="38">
        <v>191.7</v>
      </c>
      <c r="J95" s="38">
        <v>189.1</v>
      </c>
      <c r="K95" s="38">
        <v>204.2</v>
      </c>
      <c r="L95" s="33">
        <f t="shared" si="10"/>
        <v>194.02499999999998</v>
      </c>
      <c r="M95" s="71">
        <v>206.5</v>
      </c>
      <c r="N95" s="38">
        <v>211.6</v>
      </c>
      <c r="O95" s="38">
        <v>205.8</v>
      </c>
      <c r="P95" s="38">
        <v>199.4</v>
      </c>
      <c r="Q95" s="33">
        <f t="shared" si="11"/>
        <v>205.82500000000002</v>
      </c>
      <c r="R95" s="16">
        <f t="shared" si="12"/>
        <v>199.13333333333333</v>
      </c>
      <c r="S95" s="43"/>
      <c r="T95" s="47">
        <f t="shared" si="13"/>
        <v>1.0665134676782063E-3</v>
      </c>
      <c r="U95" s="43"/>
      <c r="V95" s="23">
        <f>+[1]claims!D95</f>
        <v>14</v>
      </c>
      <c r="W95" s="23">
        <f>+[1]claims!E95</f>
        <v>9</v>
      </c>
      <c r="X95" s="23">
        <f>+[1]claims!F95</f>
        <v>12</v>
      </c>
      <c r="Y95" s="43"/>
      <c r="Z95" s="47">
        <f t="shared" si="14"/>
        <v>7.3966450931184785E-2</v>
      </c>
      <c r="AA95" s="47">
        <f t="shared" si="15"/>
        <v>4.6385775028991112E-2</v>
      </c>
      <c r="AB95" s="47">
        <f t="shared" si="17"/>
        <v>5.8301955544758893E-2</v>
      </c>
      <c r="AC95" s="43"/>
      <c r="AD95" s="47">
        <f t="shared" si="16"/>
        <v>5.6940644603907277E-2</v>
      </c>
    </row>
    <row r="96" spans="1:30" x14ac:dyDescent="0.2">
      <c r="A96" s="43" t="s">
        <v>145</v>
      </c>
      <c r="B96" s="43" t="s">
        <v>146</v>
      </c>
      <c r="C96" s="71">
        <v>14.5</v>
      </c>
      <c r="D96" s="38">
        <v>16</v>
      </c>
      <c r="E96" s="38">
        <v>16</v>
      </c>
      <c r="F96" s="38">
        <v>19</v>
      </c>
      <c r="G96" s="33">
        <f t="shared" si="9"/>
        <v>16.375</v>
      </c>
      <c r="H96" s="71">
        <v>19</v>
      </c>
      <c r="I96" s="38">
        <v>20</v>
      </c>
      <c r="J96" s="38">
        <v>17</v>
      </c>
      <c r="K96" s="38">
        <v>17</v>
      </c>
      <c r="L96" s="33">
        <f t="shared" si="10"/>
        <v>18.25</v>
      </c>
      <c r="M96" s="71">
        <v>18</v>
      </c>
      <c r="N96" s="38">
        <v>19</v>
      </c>
      <c r="O96" s="38">
        <v>19</v>
      </c>
      <c r="P96" s="38">
        <v>20</v>
      </c>
      <c r="Q96" s="33">
        <f t="shared" si="11"/>
        <v>19</v>
      </c>
      <c r="R96" s="16">
        <f t="shared" si="12"/>
        <v>18.3125</v>
      </c>
      <c r="S96" s="43"/>
      <c r="T96" s="47">
        <f t="shared" si="13"/>
        <v>9.8077642501793539E-5</v>
      </c>
      <c r="U96" s="43"/>
      <c r="V96" s="23">
        <f>+[1]claims!D96</f>
        <v>0</v>
      </c>
      <c r="W96" s="23">
        <f>+[1]claims!E96</f>
        <v>0</v>
      </c>
      <c r="X96" s="23">
        <f>+[1]claims!F96</f>
        <v>0</v>
      </c>
      <c r="Y96" s="43"/>
      <c r="Z96" s="47">
        <f t="shared" si="14"/>
        <v>0</v>
      </c>
      <c r="AA96" s="47">
        <f t="shared" si="15"/>
        <v>0</v>
      </c>
      <c r="AB96" s="47">
        <f t="shared" si="17"/>
        <v>0</v>
      </c>
      <c r="AC96" s="43"/>
      <c r="AD96" s="47">
        <f t="shared" si="16"/>
        <v>0</v>
      </c>
    </row>
    <row r="97" spans="1:30" x14ac:dyDescent="0.2">
      <c r="A97" s="43" t="s">
        <v>147</v>
      </c>
      <c r="B97" s="43" t="s">
        <v>148</v>
      </c>
      <c r="C97" s="71">
        <v>268.89999999999998</v>
      </c>
      <c r="D97" s="38">
        <v>268</v>
      </c>
      <c r="E97" s="38">
        <v>270.2</v>
      </c>
      <c r="F97" s="38">
        <v>279.8</v>
      </c>
      <c r="G97" s="33">
        <f t="shared" si="9"/>
        <v>271.72499999999997</v>
      </c>
      <c r="H97" s="71">
        <v>284.60000000000002</v>
      </c>
      <c r="I97" s="38">
        <v>283.89999999999998</v>
      </c>
      <c r="J97" s="38">
        <v>284.60000000000002</v>
      </c>
      <c r="K97" s="38">
        <v>286.89999999999998</v>
      </c>
      <c r="L97" s="33">
        <f t="shared" si="10"/>
        <v>285</v>
      </c>
      <c r="M97" s="71">
        <v>300.10000000000002</v>
      </c>
      <c r="N97" s="38">
        <v>321.3</v>
      </c>
      <c r="O97" s="38">
        <v>324.89999999999998</v>
      </c>
      <c r="P97" s="38">
        <v>339</v>
      </c>
      <c r="Q97" s="33">
        <f t="shared" si="11"/>
        <v>321.32500000000005</v>
      </c>
      <c r="R97" s="16">
        <f t="shared" si="12"/>
        <v>300.95</v>
      </c>
      <c r="S97" s="43"/>
      <c r="T97" s="47">
        <f t="shared" si="13"/>
        <v>1.6118206968417619E-3</v>
      </c>
      <c r="U97" s="43"/>
      <c r="V97" s="23">
        <f>+[1]claims!D97</f>
        <v>1</v>
      </c>
      <c r="W97" s="23">
        <f>+[1]claims!E97</f>
        <v>2</v>
      </c>
      <c r="X97" s="23">
        <f>+[1]claims!F97</f>
        <v>1</v>
      </c>
      <c r="Y97" s="43"/>
      <c r="Z97" s="47">
        <f t="shared" si="14"/>
        <v>3.6801913699512378E-3</v>
      </c>
      <c r="AA97" s="47">
        <f t="shared" si="15"/>
        <v>7.0175438596491229E-3</v>
      </c>
      <c r="AB97" s="47">
        <f t="shared" si="17"/>
        <v>3.1121139033688629E-3</v>
      </c>
      <c r="AC97" s="43"/>
      <c r="AD97" s="47">
        <f t="shared" si="16"/>
        <v>4.5086034665593458E-3</v>
      </c>
    </row>
    <row r="98" spans="1:30" x14ac:dyDescent="0.2">
      <c r="A98" s="43" t="s">
        <v>149</v>
      </c>
      <c r="B98" s="43" t="s">
        <v>474</v>
      </c>
      <c r="C98" s="71">
        <v>2572.4</v>
      </c>
      <c r="D98" s="38">
        <v>2598.1</v>
      </c>
      <c r="E98" s="38">
        <v>2632.9</v>
      </c>
      <c r="F98" s="38">
        <v>2635.1000000000004</v>
      </c>
      <c r="G98" s="33">
        <f t="shared" si="9"/>
        <v>2609.625</v>
      </c>
      <c r="H98" s="71">
        <v>2639.3</v>
      </c>
      <c r="I98" s="38">
        <v>2631.8</v>
      </c>
      <c r="J98" s="38">
        <v>2620.4</v>
      </c>
      <c r="K98" s="38">
        <v>2604.4</v>
      </c>
      <c r="L98" s="33">
        <f t="shared" si="10"/>
        <v>2623.9749999999999</v>
      </c>
      <c r="M98" s="71">
        <v>2609.1</v>
      </c>
      <c r="N98" s="38">
        <v>2623.2</v>
      </c>
      <c r="O98" s="38">
        <v>2638.2</v>
      </c>
      <c r="P98" s="38">
        <v>2681.5</v>
      </c>
      <c r="Q98" s="33">
        <f t="shared" si="11"/>
        <v>2638</v>
      </c>
      <c r="R98" s="16">
        <f t="shared" si="12"/>
        <v>2628.5958333333333</v>
      </c>
      <c r="S98" s="43"/>
      <c r="T98" s="47">
        <f t="shared" si="13"/>
        <v>1.4078169688648232E-2</v>
      </c>
      <c r="U98" s="43"/>
      <c r="V98" s="23">
        <f>+[1]claims!D98</f>
        <v>15</v>
      </c>
      <c r="W98" s="23">
        <f>+[1]claims!E98</f>
        <v>9</v>
      </c>
      <c r="X98" s="23">
        <f>+[1]claims!F98</f>
        <v>8</v>
      </c>
      <c r="Y98" s="43"/>
      <c r="Z98" s="47">
        <f t="shared" si="14"/>
        <v>5.7479522919959766E-3</v>
      </c>
      <c r="AA98" s="47">
        <f t="shared" si="15"/>
        <v>3.429910727045799E-3</v>
      </c>
      <c r="AB98" s="47">
        <f t="shared" si="17"/>
        <v>3.0326004548900682E-3</v>
      </c>
      <c r="AC98" s="43"/>
      <c r="AD98" s="47">
        <f t="shared" si="16"/>
        <v>3.6175958517929633E-3</v>
      </c>
    </row>
    <row r="99" spans="1:30" x14ac:dyDescent="0.2">
      <c r="A99" s="43" t="s">
        <v>150</v>
      </c>
      <c r="B99" s="43" t="s">
        <v>532</v>
      </c>
      <c r="C99" s="71">
        <v>68</v>
      </c>
      <c r="D99" s="38">
        <v>69</v>
      </c>
      <c r="E99" s="38">
        <v>69</v>
      </c>
      <c r="F99" s="38">
        <v>68</v>
      </c>
      <c r="G99" s="33">
        <f t="shared" si="9"/>
        <v>68.5</v>
      </c>
      <c r="H99" s="71">
        <v>67</v>
      </c>
      <c r="I99" s="38">
        <v>66.7</v>
      </c>
      <c r="J99" s="38">
        <v>69</v>
      </c>
      <c r="K99" s="38">
        <v>67.400000000000006</v>
      </c>
      <c r="L99" s="33">
        <f t="shared" si="10"/>
        <v>67.525000000000006</v>
      </c>
      <c r="M99" s="71">
        <v>69.400000000000006</v>
      </c>
      <c r="N99" s="38">
        <v>71.099999999999994</v>
      </c>
      <c r="O99" s="38">
        <v>71</v>
      </c>
      <c r="P99" s="38">
        <v>69.900000000000006</v>
      </c>
      <c r="Q99" s="33">
        <f t="shared" si="11"/>
        <v>70.349999999999994</v>
      </c>
      <c r="R99" s="16">
        <f t="shared" si="12"/>
        <v>69.100000000000009</v>
      </c>
      <c r="S99" s="43"/>
      <c r="T99" s="47">
        <f t="shared" si="13"/>
        <v>3.7008410085318411E-4</v>
      </c>
      <c r="U99" s="43"/>
      <c r="V99" s="23">
        <f>+[1]claims!D99</f>
        <v>0</v>
      </c>
      <c r="W99" s="23">
        <f>+[1]claims!E99</f>
        <v>1</v>
      </c>
      <c r="X99" s="23">
        <f>+[1]claims!F99</f>
        <v>0</v>
      </c>
      <c r="Y99" s="43"/>
      <c r="Z99" s="47">
        <f t="shared" si="14"/>
        <v>0</v>
      </c>
      <c r="AA99" s="47">
        <f t="shared" si="15"/>
        <v>0.01</v>
      </c>
      <c r="AB99" s="47">
        <f t="shared" si="17"/>
        <v>0</v>
      </c>
      <c r="AC99" s="43"/>
      <c r="AD99" s="47">
        <f t="shared" si="16"/>
        <v>3.3333333333333335E-3</v>
      </c>
    </row>
    <row r="100" spans="1:30" x14ac:dyDescent="0.2">
      <c r="A100" s="43" t="s">
        <v>504</v>
      </c>
      <c r="B100" s="43" t="s">
        <v>505</v>
      </c>
      <c r="C100" s="71">
        <v>672.9</v>
      </c>
      <c r="D100" s="38">
        <v>693.3</v>
      </c>
      <c r="E100" s="38">
        <v>703.8</v>
      </c>
      <c r="F100" s="38">
        <v>700.9</v>
      </c>
      <c r="G100" s="33">
        <f t="shared" si="9"/>
        <v>692.72500000000002</v>
      </c>
      <c r="H100" s="71">
        <v>703.5</v>
      </c>
      <c r="I100" s="38">
        <v>694.9</v>
      </c>
      <c r="J100" s="38">
        <v>704.9</v>
      </c>
      <c r="K100" s="38">
        <v>718.1</v>
      </c>
      <c r="L100" s="33">
        <f t="shared" si="10"/>
        <v>705.35</v>
      </c>
      <c r="M100" s="71">
        <v>708.7</v>
      </c>
      <c r="N100" s="38">
        <v>710.8</v>
      </c>
      <c r="O100" s="38">
        <v>731.2</v>
      </c>
      <c r="P100" s="38">
        <v>743.6</v>
      </c>
      <c r="Q100" s="33">
        <f t="shared" si="11"/>
        <v>723.57499999999993</v>
      </c>
      <c r="R100" s="16">
        <f t="shared" si="12"/>
        <v>712.35833333333323</v>
      </c>
      <c r="S100" s="43"/>
      <c r="T100" s="47">
        <f t="shared" si="13"/>
        <v>3.8152314511858093E-3</v>
      </c>
      <c r="U100" s="43"/>
      <c r="V100" s="23">
        <f>+[1]claims!D100</f>
        <v>8</v>
      </c>
      <c r="W100" s="23">
        <f>+[1]claims!E100</f>
        <v>6</v>
      </c>
      <c r="X100" s="23">
        <f>+[1]claims!F100</f>
        <v>6</v>
      </c>
      <c r="Y100" s="43"/>
      <c r="Z100" s="47">
        <f t="shared" si="14"/>
        <v>1.1548594319535168E-2</v>
      </c>
      <c r="AA100" s="47">
        <f t="shared" si="15"/>
        <v>8.5064152548380238E-3</v>
      </c>
      <c r="AB100" s="47">
        <f t="shared" si="17"/>
        <v>8.292160453304772E-3</v>
      </c>
      <c r="AC100" s="43"/>
      <c r="AD100" s="47">
        <f t="shared" si="16"/>
        <v>8.906317698187588E-3</v>
      </c>
    </row>
    <row r="101" spans="1:30" x14ac:dyDescent="0.2">
      <c r="A101" s="43" t="s">
        <v>547</v>
      </c>
      <c r="B101" s="43" t="s">
        <v>548</v>
      </c>
      <c r="C101" s="71">
        <v>2379.6</v>
      </c>
      <c r="D101" s="38">
        <v>2321.1999999999998</v>
      </c>
      <c r="E101" s="38">
        <v>2306.3000000000002</v>
      </c>
      <c r="F101" s="38">
        <v>2210.8000000000002</v>
      </c>
      <c r="G101" s="33">
        <f t="shared" si="9"/>
        <v>2304.4749999999999</v>
      </c>
      <c r="H101" s="71">
        <v>2170.4</v>
      </c>
      <c r="I101" s="38">
        <v>2132.6999999999998</v>
      </c>
      <c r="J101" s="38">
        <v>2105</v>
      </c>
      <c r="K101" s="38">
        <v>2076.3000000000002</v>
      </c>
      <c r="L101" s="33">
        <f t="shared" si="10"/>
        <v>2121.1000000000004</v>
      </c>
      <c r="M101" s="71">
        <v>1949.1</v>
      </c>
      <c r="N101" s="38">
        <v>1968.2</v>
      </c>
      <c r="O101" s="38">
        <v>2026.3</v>
      </c>
      <c r="P101" s="38">
        <v>1989.8</v>
      </c>
      <c r="Q101" s="33">
        <f t="shared" si="11"/>
        <v>1983.3500000000001</v>
      </c>
      <c r="R101" s="16">
        <f t="shared" si="12"/>
        <v>2082.7875000000004</v>
      </c>
      <c r="S101" s="43"/>
      <c r="T101" s="47">
        <f t="shared" si="13"/>
        <v>1.1154942680256892E-2</v>
      </c>
      <c r="U101" s="43"/>
      <c r="V101" s="23">
        <f>+[1]claims!D101</f>
        <v>408</v>
      </c>
      <c r="W101" s="23">
        <f>+[1]claims!E101</f>
        <v>401</v>
      </c>
      <c r="X101" s="23">
        <f>+[1]claims!F101</f>
        <v>338</v>
      </c>
      <c r="Y101" s="43"/>
      <c r="Z101" s="47">
        <f t="shared" si="14"/>
        <v>0.17704683279271852</v>
      </c>
      <c r="AA101" s="47">
        <f t="shared" si="15"/>
        <v>0.18905284993635374</v>
      </c>
      <c r="AB101" s="47">
        <f t="shared" si="17"/>
        <v>0.17041873597700857</v>
      </c>
      <c r="AC101" s="43"/>
      <c r="AD101" s="47">
        <f t="shared" si="16"/>
        <v>0.17773479009940862</v>
      </c>
    </row>
    <row r="102" spans="1:30" x14ac:dyDescent="0.2">
      <c r="A102" s="43" t="s">
        <v>151</v>
      </c>
      <c r="B102" s="43" t="s">
        <v>152</v>
      </c>
      <c r="C102" s="71">
        <v>36365.699999999997</v>
      </c>
      <c r="D102" s="38">
        <v>35939.699999999997</v>
      </c>
      <c r="E102" s="38">
        <v>35909.800000000003</v>
      </c>
      <c r="F102" s="38">
        <v>36229.4</v>
      </c>
      <c r="G102" s="33">
        <f t="shared" si="9"/>
        <v>36111.15</v>
      </c>
      <c r="H102" s="71">
        <v>36162.400000000001</v>
      </c>
      <c r="I102" s="38">
        <v>36492.699999999997</v>
      </c>
      <c r="J102" s="38">
        <v>36240.300000000003</v>
      </c>
      <c r="K102" s="38">
        <v>35755.800000000003</v>
      </c>
      <c r="L102" s="33">
        <f t="shared" si="10"/>
        <v>36162.800000000003</v>
      </c>
      <c r="M102" s="71">
        <v>35170.199999999997</v>
      </c>
      <c r="N102" s="38">
        <v>35088.5</v>
      </c>
      <c r="O102" s="38">
        <v>34805.800000000003</v>
      </c>
      <c r="P102" s="38">
        <v>34031.599999999999</v>
      </c>
      <c r="Q102" s="33">
        <f t="shared" si="11"/>
        <v>34774.025000000001</v>
      </c>
      <c r="R102" s="16">
        <f t="shared" si="12"/>
        <v>35459.804166666669</v>
      </c>
      <c r="S102" s="43"/>
      <c r="T102" s="47">
        <f t="shared" si="13"/>
        <v>0.18991475747396272</v>
      </c>
      <c r="U102" s="43"/>
      <c r="V102" s="23">
        <f>+[1]claims!D102</f>
        <v>1572</v>
      </c>
      <c r="W102" s="23">
        <f>+[1]claims!E102</f>
        <v>1598</v>
      </c>
      <c r="X102" s="23">
        <f>+[1]claims!F102</f>
        <v>2176</v>
      </c>
      <c r="Y102" s="43"/>
      <c r="Z102" s="47">
        <f t="shared" si="14"/>
        <v>4.3532260811411434E-2</v>
      </c>
      <c r="AA102" s="47">
        <f t="shared" si="15"/>
        <v>4.4189056157155966E-2</v>
      </c>
      <c r="AB102" s="47">
        <f t="shared" si="17"/>
        <v>6.2575442445906099E-2</v>
      </c>
      <c r="AC102" s="43"/>
      <c r="AD102" s="47">
        <f t="shared" si="16"/>
        <v>5.3272783410573614E-2</v>
      </c>
    </row>
    <row r="103" spans="1:30" s="45" customFormat="1" x14ac:dyDescent="0.2">
      <c r="A103" s="45" t="s">
        <v>509</v>
      </c>
      <c r="B103" s="45" t="s">
        <v>508</v>
      </c>
      <c r="C103" s="33"/>
      <c r="D103" s="33"/>
      <c r="E103" s="33"/>
      <c r="F103" s="33">
        <v>976</v>
      </c>
      <c r="G103" s="33">
        <f t="shared" si="9"/>
        <v>976</v>
      </c>
      <c r="H103" s="71"/>
      <c r="I103" s="33"/>
      <c r="J103" s="33"/>
      <c r="K103" s="33">
        <v>973.2</v>
      </c>
      <c r="L103" s="33">
        <f t="shared" si="10"/>
        <v>973.2</v>
      </c>
      <c r="M103" s="71"/>
      <c r="N103" s="33"/>
      <c r="O103" s="33"/>
      <c r="P103" s="33">
        <v>974.4</v>
      </c>
      <c r="Q103" s="33">
        <f t="shared" si="11"/>
        <v>974.4</v>
      </c>
      <c r="R103" s="16">
        <f t="shared" si="12"/>
        <v>974.26666666666677</v>
      </c>
      <c r="T103" s="47">
        <f t="shared" si="13"/>
        <v>5.2179537384162396E-3</v>
      </c>
      <c r="V103" s="23">
        <f>+[1]claims!D103</f>
        <v>14</v>
      </c>
      <c r="W103" s="23">
        <f>+[1]claims!E103</f>
        <v>9</v>
      </c>
      <c r="X103" s="23">
        <f>+[1]claims!F103</f>
        <v>10</v>
      </c>
      <c r="Z103" s="47">
        <f t="shared" si="14"/>
        <v>1.4344262295081968E-2</v>
      </c>
      <c r="AA103" s="47">
        <f t="shared" si="15"/>
        <v>9.2478421701602948E-3</v>
      </c>
      <c r="AB103" s="47">
        <f t="shared" si="17"/>
        <v>1.0262725779967159E-2</v>
      </c>
      <c r="AD103" s="47">
        <f t="shared" si="16"/>
        <v>1.0604687329217341E-2</v>
      </c>
    </row>
    <row r="104" spans="1:30" x14ac:dyDescent="0.2">
      <c r="A104" s="43" t="s">
        <v>153</v>
      </c>
      <c r="B104" s="43" t="s">
        <v>154</v>
      </c>
      <c r="C104" s="71">
        <v>765.6</v>
      </c>
      <c r="D104" s="38">
        <v>779.4</v>
      </c>
      <c r="E104" s="38">
        <v>811.4</v>
      </c>
      <c r="F104" s="38">
        <v>846.6</v>
      </c>
      <c r="G104" s="33">
        <f t="shared" si="9"/>
        <v>800.75</v>
      </c>
      <c r="H104" s="71">
        <v>872.9</v>
      </c>
      <c r="I104" s="38">
        <v>883</v>
      </c>
      <c r="J104" s="38">
        <v>880.5</v>
      </c>
      <c r="K104" s="38">
        <v>884.7</v>
      </c>
      <c r="L104" s="33">
        <f t="shared" si="10"/>
        <v>880.27500000000009</v>
      </c>
      <c r="M104" s="71">
        <v>903.3</v>
      </c>
      <c r="N104" s="38">
        <v>931.2</v>
      </c>
      <c r="O104" s="38">
        <v>939.1</v>
      </c>
      <c r="P104" s="38">
        <v>979.5</v>
      </c>
      <c r="Q104" s="33">
        <f t="shared" si="11"/>
        <v>938.27499999999998</v>
      </c>
      <c r="R104" s="16">
        <f t="shared" si="12"/>
        <v>896.02083333333337</v>
      </c>
      <c r="S104" s="43"/>
      <c r="T104" s="47">
        <f t="shared" si="13"/>
        <v>4.7988866056423649E-3</v>
      </c>
      <c r="U104" s="43"/>
      <c r="V104" s="23">
        <f>+[1]claims!D104</f>
        <v>6</v>
      </c>
      <c r="W104" s="23">
        <f>+[1]claims!E104</f>
        <v>6</v>
      </c>
      <c r="X104" s="23">
        <f>+[1]claims!F104</f>
        <v>2</v>
      </c>
      <c r="Y104" s="43"/>
      <c r="Z104" s="47">
        <f t="shared" si="14"/>
        <v>7.492975335622854E-3</v>
      </c>
      <c r="AA104" s="47">
        <f t="shared" si="15"/>
        <v>6.8160518019936946E-3</v>
      </c>
      <c r="AB104" s="47">
        <f t="shared" si="17"/>
        <v>2.1315712344461913E-3</v>
      </c>
      <c r="AC104" s="43"/>
      <c r="AD104" s="47">
        <f t="shared" si="16"/>
        <v>4.5866321071581359E-3</v>
      </c>
    </row>
    <row r="105" spans="1:30" x14ac:dyDescent="0.2">
      <c r="A105" s="43" t="s">
        <v>155</v>
      </c>
      <c r="B105" s="43" t="s">
        <v>156</v>
      </c>
      <c r="C105" s="71">
        <v>1311.4</v>
      </c>
      <c r="D105" s="38">
        <v>1283.0999999999999</v>
      </c>
      <c r="E105" s="38">
        <v>1334.3</v>
      </c>
      <c r="F105" s="38">
        <v>1016.9</v>
      </c>
      <c r="G105" s="33">
        <f t="shared" si="9"/>
        <v>1236.425</v>
      </c>
      <c r="H105" s="71">
        <v>1394.6999999999998</v>
      </c>
      <c r="I105" s="38">
        <v>1398.2</v>
      </c>
      <c r="J105" s="38">
        <v>1374.1</v>
      </c>
      <c r="K105" s="38">
        <v>1044</v>
      </c>
      <c r="L105" s="33">
        <f t="shared" si="10"/>
        <v>1302.75</v>
      </c>
      <c r="M105" s="71">
        <v>1405.4</v>
      </c>
      <c r="N105" s="38">
        <v>1393.1</v>
      </c>
      <c r="O105" s="38">
        <v>1346.4</v>
      </c>
      <c r="P105" s="38">
        <v>856.7</v>
      </c>
      <c r="Q105" s="33">
        <f t="shared" si="11"/>
        <v>1250.3999999999999</v>
      </c>
      <c r="R105" s="16">
        <f t="shared" si="12"/>
        <v>1265.5208333333333</v>
      </c>
      <c r="S105" s="43"/>
      <c r="T105" s="47">
        <f t="shared" si="13"/>
        <v>6.7778457267024441E-3</v>
      </c>
      <c r="U105" s="43"/>
      <c r="V105" s="23">
        <f>+[1]claims!D105</f>
        <v>19</v>
      </c>
      <c r="W105" s="23">
        <f>+[1]claims!E105</f>
        <v>27</v>
      </c>
      <c r="X105" s="23">
        <f>+[1]claims!F105</f>
        <v>18</v>
      </c>
      <c r="Y105" s="43"/>
      <c r="Z105" s="47">
        <f t="shared" si="14"/>
        <v>1.5366884364195159E-2</v>
      </c>
      <c r="AA105" s="47">
        <f t="shared" si="15"/>
        <v>2.072538860103627E-2</v>
      </c>
      <c r="AB105" s="47">
        <f t="shared" si="17"/>
        <v>1.4395393474088294E-2</v>
      </c>
      <c r="AC105" s="43"/>
      <c r="AD105" s="47">
        <f t="shared" si="16"/>
        <v>1.6667306998088761E-2</v>
      </c>
    </row>
    <row r="106" spans="1:30" x14ac:dyDescent="0.2">
      <c r="A106" s="43" t="s">
        <v>157</v>
      </c>
      <c r="B106" s="43" t="s">
        <v>158</v>
      </c>
      <c r="C106" s="71">
        <v>1644.6999999999998</v>
      </c>
      <c r="D106" s="38">
        <v>1640</v>
      </c>
      <c r="E106" s="38">
        <v>1655</v>
      </c>
      <c r="F106" s="38">
        <v>1624.1999999999998</v>
      </c>
      <c r="G106" s="33">
        <f t="shared" si="9"/>
        <v>1640.9749999999999</v>
      </c>
      <c r="H106" s="71">
        <v>1612</v>
      </c>
      <c r="I106" s="38">
        <v>1627.1999999999998</v>
      </c>
      <c r="J106" s="38">
        <v>1639.6</v>
      </c>
      <c r="K106" s="38">
        <v>1637.8</v>
      </c>
      <c r="L106" s="33">
        <f t="shared" si="10"/>
        <v>1629.1499999999999</v>
      </c>
      <c r="M106" s="71">
        <v>1665.5</v>
      </c>
      <c r="N106" s="38">
        <v>1633.5000000000002</v>
      </c>
      <c r="O106" s="38">
        <v>1706.7</v>
      </c>
      <c r="P106" s="38">
        <v>1655.3000000000002</v>
      </c>
      <c r="Q106" s="33">
        <f t="shared" si="11"/>
        <v>1665.25</v>
      </c>
      <c r="R106" s="16">
        <f t="shared" si="12"/>
        <v>1649.1708333333333</v>
      </c>
      <c r="S106" s="43"/>
      <c r="T106" s="47">
        <f t="shared" si="13"/>
        <v>8.8325890739140815E-3</v>
      </c>
      <c r="U106" s="43"/>
      <c r="V106" s="23">
        <f>+[1]claims!D106</f>
        <v>32</v>
      </c>
      <c r="W106" s="23">
        <f>+[1]claims!E106</f>
        <v>37</v>
      </c>
      <c r="X106" s="23">
        <f>+[1]claims!F106</f>
        <v>29</v>
      </c>
      <c r="Y106" s="43"/>
      <c r="Z106" s="47">
        <f t="shared" si="14"/>
        <v>1.9500601776382943E-2</v>
      </c>
      <c r="AA106" s="47">
        <f t="shared" si="15"/>
        <v>2.2711229782401868E-2</v>
      </c>
      <c r="AB106" s="47">
        <f t="shared" si="17"/>
        <v>1.7414802582194865E-2</v>
      </c>
      <c r="AC106" s="43"/>
      <c r="AD106" s="47">
        <f t="shared" si="16"/>
        <v>1.9527911514628547E-2</v>
      </c>
    </row>
    <row r="107" spans="1:30" x14ac:dyDescent="0.2">
      <c r="A107" s="43" t="s">
        <v>159</v>
      </c>
      <c r="B107" s="43" t="s">
        <v>160</v>
      </c>
      <c r="C107" s="71">
        <v>7144.0999999999995</v>
      </c>
      <c r="D107" s="38">
        <v>7030.7</v>
      </c>
      <c r="E107" s="38">
        <v>7093.5</v>
      </c>
      <c r="F107" s="38">
        <v>5694.4</v>
      </c>
      <c r="G107" s="33">
        <f t="shared" si="9"/>
        <v>6740.6749999999993</v>
      </c>
      <c r="H107" s="71">
        <v>7313.5</v>
      </c>
      <c r="I107" s="38">
        <v>7223.8</v>
      </c>
      <c r="J107" s="38">
        <v>7209.0999999999995</v>
      </c>
      <c r="K107" s="38">
        <v>5827.1</v>
      </c>
      <c r="L107" s="33">
        <f t="shared" si="10"/>
        <v>6893.375</v>
      </c>
      <c r="M107" s="71">
        <v>7409.5</v>
      </c>
      <c r="N107" s="38">
        <v>7216.2</v>
      </c>
      <c r="O107" s="38">
        <v>6989</v>
      </c>
      <c r="P107" s="38">
        <v>5416</v>
      </c>
      <c r="Q107" s="33">
        <f t="shared" si="11"/>
        <v>6757.6750000000002</v>
      </c>
      <c r="R107" s="16">
        <f t="shared" si="12"/>
        <v>6800.0749999999998</v>
      </c>
      <c r="S107" s="43"/>
      <c r="T107" s="47">
        <f t="shared" si="13"/>
        <v>3.6419676441522657E-2</v>
      </c>
      <c r="U107" s="43"/>
      <c r="V107" s="23">
        <f>+[1]claims!D107</f>
        <v>82</v>
      </c>
      <c r="W107" s="23">
        <f>+[1]claims!E107</f>
        <v>76</v>
      </c>
      <c r="X107" s="23">
        <f>+[1]claims!F107</f>
        <v>60</v>
      </c>
      <c r="Y107" s="43"/>
      <c r="Z107" s="47">
        <f t="shared" si="14"/>
        <v>1.2164953806554983E-2</v>
      </c>
      <c r="AA107" s="47">
        <f t="shared" si="15"/>
        <v>1.1025078426750322E-2</v>
      </c>
      <c r="AB107" s="47">
        <f t="shared" si="17"/>
        <v>8.8787933719807477E-3</v>
      </c>
      <c r="AC107" s="43"/>
      <c r="AD107" s="47">
        <f t="shared" si="16"/>
        <v>1.0141915129332978E-2</v>
      </c>
    </row>
    <row r="108" spans="1:30" x14ac:dyDescent="0.2">
      <c r="A108" s="43" t="s">
        <v>161</v>
      </c>
      <c r="B108" s="43" t="s">
        <v>162</v>
      </c>
      <c r="C108" s="71">
        <v>1960.5</v>
      </c>
      <c r="D108" s="38">
        <v>2047.8</v>
      </c>
      <c r="E108" s="38">
        <v>1943.5</v>
      </c>
      <c r="F108" s="38">
        <v>1468.8000000000002</v>
      </c>
      <c r="G108" s="33">
        <f t="shared" si="9"/>
        <v>1855.15</v>
      </c>
      <c r="H108" s="71">
        <v>1970</v>
      </c>
      <c r="I108" s="38">
        <v>2040.6000000000001</v>
      </c>
      <c r="J108" s="38">
        <v>1934.1999999999998</v>
      </c>
      <c r="K108" s="38">
        <v>1449.7</v>
      </c>
      <c r="L108" s="33">
        <f t="shared" si="10"/>
        <v>1848.625</v>
      </c>
      <c r="M108" s="71">
        <v>1929</v>
      </c>
      <c r="N108" s="38">
        <v>2012.7</v>
      </c>
      <c r="O108" s="38">
        <v>1914.7</v>
      </c>
      <c r="P108" s="38">
        <v>1331.4</v>
      </c>
      <c r="Q108" s="33">
        <f t="shared" si="11"/>
        <v>1796.9499999999998</v>
      </c>
      <c r="R108" s="16">
        <f t="shared" si="12"/>
        <v>1823.875</v>
      </c>
      <c r="S108" s="43"/>
      <c r="T108" s="47">
        <f t="shared" si="13"/>
        <v>9.7682654043936487E-3</v>
      </c>
      <c r="U108" s="43"/>
      <c r="V108" s="23">
        <f>+[1]claims!D108</f>
        <v>37</v>
      </c>
      <c r="W108" s="23">
        <f>+[1]claims!E108</f>
        <v>37</v>
      </c>
      <c r="X108" s="23">
        <f>+[1]claims!F108</f>
        <v>40</v>
      </c>
      <c r="Y108" s="43"/>
      <c r="Z108" s="47">
        <f t="shared" si="14"/>
        <v>1.9944478883109181E-2</v>
      </c>
      <c r="AA108" s="47">
        <f t="shared" si="15"/>
        <v>2.0014875921292852E-2</v>
      </c>
      <c r="AB108" s="47">
        <f t="shared" si="17"/>
        <v>2.2259940454659285E-2</v>
      </c>
      <c r="AC108" s="43"/>
      <c r="AD108" s="47">
        <f t="shared" si="16"/>
        <v>2.1125675348278788E-2</v>
      </c>
    </row>
    <row r="109" spans="1:30" x14ac:dyDescent="0.2">
      <c r="A109" s="43" t="s">
        <v>163</v>
      </c>
      <c r="B109" s="43" t="s">
        <v>164</v>
      </c>
      <c r="C109" s="71">
        <v>7467</v>
      </c>
      <c r="D109" s="38">
        <v>7168.7000000000007</v>
      </c>
      <c r="E109" s="38">
        <v>7321.4</v>
      </c>
      <c r="F109" s="38">
        <v>5648.9</v>
      </c>
      <c r="G109" s="33">
        <f t="shared" si="9"/>
        <v>6901.5</v>
      </c>
      <c r="H109" s="71">
        <v>7554.7000000000007</v>
      </c>
      <c r="I109" s="38">
        <v>7184.5</v>
      </c>
      <c r="J109" s="38">
        <v>7333</v>
      </c>
      <c r="K109" s="38">
        <v>5750.7</v>
      </c>
      <c r="L109" s="33">
        <f t="shared" si="10"/>
        <v>6955.7250000000004</v>
      </c>
      <c r="M109" s="71">
        <v>7606.9</v>
      </c>
      <c r="N109" s="38">
        <v>7225.9</v>
      </c>
      <c r="O109" s="38">
        <v>7223</v>
      </c>
      <c r="P109" s="38">
        <v>5443.9</v>
      </c>
      <c r="Q109" s="33">
        <f t="shared" si="11"/>
        <v>6874.9249999999993</v>
      </c>
      <c r="R109" s="16">
        <f t="shared" si="12"/>
        <v>6906.2874999999995</v>
      </c>
      <c r="S109" s="43"/>
      <c r="T109" s="47">
        <f t="shared" si="13"/>
        <v>3.6988526768033061E-2</v>
      </c>
      <c r="U109" s="43"/>
      <c r="V109" s="23">
        <f>+[1]claims!D109</f>
        <v>107</v>
      </c>
      <c r="W109" s="23">
        <f>+[1]claims!E109</f>
        <v>104</v>
      </c>
      <c r="X109" s="23">
        <f>+[1]claims!F109</f>
        <v>88</v>
      </c>
      <c r="Y109" s="43"/>
      <c r="Z109" s="47">
        <f t="shared" si="14"/>
        <v>1.5503875968992248E-2</v>
      </c>
      <c r="AA109" s="47">
        <f t="shared" si="15"/>
        <v>1.4951712438315201E-2</v>
      </c>
      <c r="AB109" s="47">
        <f t="shared" si="17"/>
        <v>1.2800139637886961E-2</v>
      </c>
      <c r="AC109" s="43"/>
      <c r="AD109" s="47">
        <f t="shared" si="16"/>
        <v>1.3967953293213922E-2</v>
      </c>
    </row>
    <row r="110" spans="1:30" x14ac:dyDescent="0.2">
      <c r="A110" s="43" t="s">
        <v>165</v>
      </c>
      <c r="B110" s="43" t="s">
        <v>166</v>
      </c>
      <c r="C110" s="71">
        <v>1604.5</v>
      </c>
      <c r="D110" s="38">
        <v>1556</v>
      </c>
      <c r="E110" s="38">
        <v>1552.1</v>
      </c>
      <c r="F110" s="38">
        <v>1111</v>
      </c>
      <c r="G110" s="33">
        <f t="shared" si="9"/>
        <v>1455.9</v>
      </c>
      <c r="H110" s="71">
        <v>1637.5</v>
      </c>
      <c r="I110" s="38">
        <v>1538.8</v>
      </c>
      <c r="J110" s="38">
        <v>1554.6</v>
      </c>
      <c r="K110" s="38">
        <v>1248</v>
      </c>
      <c r="L110" s="33">
        <f t="shared" si="10"/>
        <v>1494.7249999999999</v>
      </c>
      <c r="M110" s="71">
        <v>1526.4</v>
      </c>
      <c r="N110" s="38">
        <v>1508.7</v>
      </c>
      <c r="O110" s="38">
        <v>1406</v>
      </c>
      <c r="P110" s="38">
        <v>1056.9000000000001</v>
      </c>
      <c r="Q110" s="33">
        <f t="shared" si="11"/>
        <v>1374.5</v>
      </c>
      <c r="R110" s="16">
        <f t="shared" si="12"/>
        <v>1428.1416666666667</v>
      </c>
      <c r="S110" s="43"/>
      <c r="T110" s="47">
        <f t="shared" si="13"/>
        <v>7.6488064341432857E-3</v>
      </c>
      <c r="U110" s="43"/>
      <c r="V110" s="23">
        <f>+[1]claims!D110</f>
        <v>20</v>
      </c>
      <c r="W110" s="23">
        <f>+[1]claims!E110</f>
        <v>21</v>
      </c>
      <c r="X110" s="23">
        <f>+[1]claims!F110</f>
        <v>16</v>
      </c>
      <c r="Y110" s="43"/>
      <c r="Z110" s="47">
        <f t="shared" si="14"/>
        <v>1.3737207225771E-2</v>
      </c>
      <c r="AA110" s="47">
        <f t="shared" si="15"/>
        <v>1.404940708157019E-2</v>
      </c>
      <c r="AB110" s="47">
        <f t="shared" si="17"/>
        <v>1.1640596580574755E-2</v>
      </c>
      <c r="AC110" s="43"/>
      <c r="AD110" s="47">
        <f t="shared" si="16"/>
        <v>1.2792968521772606E-2</v>
      </c>
    </row>
    <row r="111" spans="1:30" x14ac:dyDescent="0.2">
      <c r="A111" s="43" t="s">
        <v>167</v>
      </c>
      <c r="B111" s="43" t="s">
        <v>168</v>
      </c>
      <c r="C111" s="71">
        <v>861.1</v>
      </c>
      <c r="D111" s="38">
        <v>832.40000000000009</v>
      </c>
      <c r="E111" s="38">
        <v>820.8</v>
      </c>
      <c r="F111" s="38">
        <v>579</v>
      </c>
      <c r="G111" s="33">
        <f t="shared" si="9"/>
        <v>773.32500000000005</v>
      </c>
      <c r="H111" s="71">
        <v>857.1</v>
      </c>
      <c r="I111" s="38">
        <v>798.8</v>
      </c>
      <c r="J111" s="38">
        <v>831.7</v>
      </c>
      <c r="K111" s="38">
        <v>581.20000000000005</v>
      </c>
      <c r="L111" s="33">
        <f t="shared" si="10"/>
        <v>767.2</v>
      </c>
      <c r="M111" s="71">
        <v>843.5</v>
      </c>
      <c r="N111" s="38">
        <v>801</v>
      </c>
      <c r="O111" s="38">
        <v>814.8</v>
      </c>
      <c r="P111" s="38">
        <v>574.20000000000005</v>
      </c>
      <c r="Q111" s="33">
        <f t="shared" si="11"/>
        <v>758.375</v>
      </c>
      <c r="R111" s="16">
        <f t="shared" si="12"/>
        <v>763.80833333333339</v>
      </c>
      <c r="S111" s="43"/>
      <c r="T111" s="47">
        <f t="shared" si="13"/>
        <v>4.0907861109382897E-3</v>
      </c>
      <c r="U111" s="43"/>
      <c r="V111" s="23">
        <f>+[1]claims!D111</f>
        <v>10</v>
      </c>
      <c r="W111" s="23">
        <f>+[1]claims!E111</f>
        <v>9</v>
      </c>
      <c r="X111" s="23">
        <f>+[1]claims!F111</f>
        <v>6</v>
      </c>
      <c r="Y111" s="43"/>
      <c r="Z111" s="47">
        <f t="shared" si="14"/>
        <v>1.2931173827304172E-2</v>
      </c>
      <c r="AA111" s="47">
        <f t="shared" si="15"/>
        <v>1.173096976016684E-2</v>
      </c>
      <c r="AB111" s="47">
        <f t="shared" si="17"/>
        <v>7.91165320586781E-3</v>
      </c>
      <c r="AC111" s="43"/>
      <c r="AD111" s="47">
        <f t="shared" si="16"/>
        <v>1.0021345494206879E-2</v>
      </c>
    </row>
    <row r="112" spans="1:30" x14ac:dyDescent="0.2">
      <c r="A112" s="43" t="s">
        <v>169</v>
      </c>
      <c r="B112" s="43" t="s">
        <v>170</v>
      </c>
      <c r="C112" s="71">
        <v>1114.4000000000001</v>
      </c>
      <c r="D112" s="38">
        <v>1062.5999999999999</v>
      </c>
      <c r="E112" s="38">
        <v>1078.5</v>
      </c>
      <c r="F112" s="38">
        <v>745.59999999999991</v>
      </c>
      <c r="G112" s="33">
        <f t="shared" si="9"/>
        <v>1000.275</v>
      </c>
      <c r="H112" s="71">
        <v>1113.0999999999999</v>
      </c>
      <c r="I112" s="38">
        <v>1072.9000000000001</v>
      </c>
      <c r="J112" s="38">
        <v>1029.0999999999999</v>
      </c>
      <c r="K112" s="38">
        <v>709.9</v>
      </c>
      <c r="L112" s="33">
        <f t="shared" si="10"/>
        <v>981.25</v>
      </c>
      <c r="M112" s="71">
        <v>1064.1999999999998</v>
      </c>
      <c r="N112" s="38">
        <v>1073.5</v>
      </c>
      <c r="O112" s="38">
        <v>1091.6999999999998</v>
      </c>
      <c r="P112" s="38">
        <v>654.90000000000009</v>
      </c>
      <c r="Q112" s="33">
        <f t="shared" si="11"/>
        <v>971.07499999999993</v>
      </c>
      <c r="R112" s="16">
        <f t="shared" si="12"/>
        <v>979.33333333333337</v>
      </c>
      <c r="S112" s="43"/>
      <c r="T112" s="47">
        <f t="shared" si="13"/>
        <v>5.2450896686283398E-3</v>
      </c>
      <c r="U112" s="43"/>
      <c r="V112" s="23">
        <f>+[1]claims!D112</f>
        <v>15</v>
      </c>
      <c r="W112" s="23">
        <f>+[1]claims!E112</f>
        <v>12</v>
      </c>
      <c r="X112" s="23">
        <f>+[1]claims!F112</f>
        <v>5</v>
      </c>
      <c r="Y112" s="43"/>
      <c r="Z112" s="47">
        <f t="shared" si="14"/>
        <v>1.4995876134063132E-2</v>
      </c>
      <c r="AA112" s="47">
        <f t="shared" si="15"/>
        <v>1.2229299363057325E-2</v>
      </c>
      <c r="AB112" s="47">
        <f t="shared" si="17"/>
        <v>5.1489328836598616E-3</v>
      </c>
      <c r="AC112" s="43"/>
      <c r="AD112" s="47">
        <f t="shared" si="16"/>
        <v>9.1502122518595606E-3</v>
      </c>
    </row>
    <row r="113" spans="1:30" x14ac:dyDescent="0.2">
      <c r="A113" s="43" t="s">
        <v>171</v>
      </c>
      <c r="B113" s="43" t="s">
        <v>533</v>
      </c>
      <c r="C113" s="71">
        <v>4431.3999999999996</v>
      </c>
      <c r="D113" s="38">
        <v>4506</v>
      </c>
      <c r="E113" s="38">
        <v>4432.3999999999996</v>
      </c>
      <c r="F113" s="38">
        <v>4444.3</v>
      </c>
      <c r="G113" s="33">
        <f t="shared" si="9"/>
        <v>4453.5249999999996</v>
      </c>
      <c r="H113" s="71">
        <v>4510.6000000000004</v>
      </c>
      <c r="I113" s="38">
        <v>4550.1000000000004</v>
      </c>
      <c r="J113" s="38">
        <v>4503.8</v>
      </c>
      <c r="K113" s="38">
        <v>4583.6000000000004</v>
      </c>
      <c r="L113" s="33">
        <f t="shared" si="10"/>
        <v>4537.0249999999996</v>
      </c>
      <c r="M113" s="71">
        <v>4660.3</v>
      </c>
      <c r="N113" s="38">
        <v>4687.5</v>
      </c>
      <c r="O113" s="38">
        <v>4645.8</v>
      </c>
      <c r="P113" s="38">
        <v>4596.5</v>
      </c>
      <c r="Q113" s="33">
        <f t="shared" si="11"/>
        <v>4647.5249999999996</v>
      </c>
      <c r="R113" s="16">
        <f t="shared" si="12"/>
        <v>4578.3583333333327</v>
      </c>
      <c r="S113" s="43"/>
      <c r="T113" s="47">
        <f t="shared" si="13"/>
        <v>2.4520660306444991E-2</v>
      </c>
      <c r="U113" s="43"/>
      <c r="V113" s="23">
        <f>+[1]claims!D113</f>
        <v>42</v>
      </c>
      <c r="W113" s="23">
        <f>+[1]claims!E113</f>
        <v>66</v>
      </c>
      <c r="X113" s="23">
        <f>+[1]claims!F113</f>
        <v>37</v>
      </c>
      <c r="Y113" s="43"/>
      <c r="Z113" s="47">
        <f t="shared" si="14"/>
        <v>9.4307318360175377E-3</v>
      </c>
      <c r="AA113" s="47">
        <f t="shared" si="15"/>
        <v>1.4546977369531798E-2</v>
      </c>
      <c r="AB113" s="47">
        <f t="shared" si="17"/>
        <v>7.9612266744127254E-3</v>
      </c>
      <c r="AC113" s="43"/>
      <c r="AD113" s="47">
        <f t="shared" si="16"/>
        <v>1.040139443305322E-2</v>
      </c>
    </row>
    <row r="114" spans="1:30" x14ac:dyDescent="0.2">
      <c r="A114" s="43" t="s">
        <v>172</v>
      </c>
      <c r="B114" s="43" t="s">
        <v>173</v>
      </c>
      <c r="C114" s="71">
        <v>5881.1</v>
      </c>
      <c r="D114" s="38">
        <v>5592.7999999999993</v>
      </c>
      <c r="E114" s="38">
        <v>5731.5</v>
      </c>
      <c r="F114" s="38">
        <v>4251</v>
      </c>
      <c r="G114" s="33">
        <f t="shared" si="9"/>
        <v>5364.1</v>
      </c>
      <c r="H114" s="71">
        <v>6080.9</v>
      </c>
      <c r="I114" s="38">
        <v>5834</v>
      </c>
      <c r="J114" s="38">
        <v>5887.8</v>
      </c>
      <c r="K114" s="38">
        <v>4328.1000000000004</v>
      </c>
      <c r="L114" s="33">
        <f t="shared" si="10"/>
        <v>5532.7000000000007</v>
      </c>
      <c r="M114" s="71">
        <v>6255.7</v>
      </c>
      <c r="N114" s="38">
        <v>5983.2000000000007</v>
      </c>
      <c r="O114" s="38">
        <v>5651.5</v>
      </c>
      <c r="P114" s="38">
        <v>3841.2</v>
      </c>
      <c r="Q114" s="33">
        <f t="shared" si="11"/>
        <v>5432.9000000000005</v>
      </c>
      <c r="R114" s="16">
        <f t="shared" si="12"/>
        <v>5454.7</v>
      </c>
      <c r="S114" s="43"/>
      <c r="T114" s="47">
        <f t="shared" si="13"/>
        <v>2.9214149709462563E-2</v>
      </c>
      <c r="U114" s="43"/>
      <c r="V114" s="23">
        <f>+[1]claims!D114</f>
        <v>81</v>
      </c>
      <c r="W114" s="23">
        <f>+[1]claims!E114</f>
        <v>100</v>
      </c>
      <c r="X114" s="23">
        <f>+[1]claims!F114</f>
        <v>62</v>
      </c>
      <c r="Y114" s="43"/>
      <c r="Z114" s="47">
        <f t="shared" si="14"/>
        <v>1.5100389627337297E-2</v>
      </c>
      <c r="AA114" s="47">
        <f t="shared" si="15"/>
        <v>1.8074357908435302E-2</v>
      </c>
      <c r="AB114" s="47">
        <f t="shared" si="17"/>
        <v>1.1411953100554031E-2</v>
      </c>
      <c r="AC114" s="43"/>
      <c r="AD114" s="47">
        <f t="shared" si="16"/>
        <v>1.4247494124311666E-2</v>
      </c>
    </row>
    <row r="115" spans="1:30" x14ac:dyDescent="0.2">
      <c r="A115" s="43" t="s">
        <v>174</v>
      </c>
      <c r="B115" s="43" t="s">
        <v>175</v>
      </c>
      <c r="C115" s="71">
        <v>2824.7</v>
      </c>
      <c r="D115" s="38">
        <v>2639.8</v>
      </c>
      <c r="E115" s="38">
        <v>2856.2</v>
      </c>
      <c r="F115" s="38">
        <v>2052</v>
      </c>
      <c r="G115" s="33">
        <f t="shared" si="9"/>
        <v>2593.1750000000002</v>
      </c>
      <c r="H115" s="71">
        <v>2789.8</v>
      </c>
      <c r="I115" s="38">
        <v>2732.8</v>
      </c>
      <c r="J115" s="38">
        <v>2937.3</v>
      </c>
      <c r="K115" s="38">
        <v>2138.6999999999998</v>
      </c>
      <c r="L115" s="33">
        <f t="shared" si="10"/>
        <v>2649.6500000000005</v>
      </c>
      <c r="M115" s="71">
        <v>3009.8</v>
      </c>
      <c r="N115" s="38">
        <v>2816.4</v>
      </c>
      <c r="O115" s="38">
        <v>2749.6</v>
      </c>
      <c r="P115" s="38">
        <v>2076.6000000000004</v>
      </c>
      <c r="Q115" s="33">
        <f t="shared" si="11"/>
        <v>2663.1000000000004</v>
      </c>
      <c r="R115" s="16">
        <f t="shared" si="12"/>
        <v>2646.9625000000001</v>
      </c>
      <c r="S115" s="43"/>
      <c r="T115" s="47">
        <f t="shared" si="13"/>
        <v>1.4176537435667096E-2</v>
      </c>
      <c r="U115" s="43"/>
      <c r="V115" s="23">
        <f>+[1]claims!D115</f>
        <v>24</v>
      </c>
      <c r="W115" s="23">
        <f>+[1]claims!E115</f>
        <v>25</v>
      </c>
      <c r="X115" s="23">
        <f>+[1]claims!F115</f>
        <v>15</v>
      </c>
      <c r="Y115" s="43"/>
      <c r="Z115" s="47">
        <f t="shared" si="14"/>
        <v>9.2550637731738106E-3</v>
      </c>
      <c r="AA115" s="47">
        <f t="shared" si="15"/>
        <v>9.4352084237540792E-3</v>
      </c>
      <c r="AB115" s="47">
        <f t="shared" si="17"/>
        <v>5.6325335135744047E-3</v>
      </c>
      <c r="AC115" s="43"/>
      <c r="AD115" s="47">
        <f t="shared" si="16"/>
        <v>7.5038468602341979E-3</v>
      </c>
    </row>
    <row r="116" spans="1:30" x14ac:dyDescent="0.2">
      <c r="A116" s="43" t="s">
        <v>176</v>
      </c>
      <c r="B116" s="45" t="s">
        <v>552</v>
      </c>
      <c r="C116" s="71">
        <v>5009.8</v>
      </c>
      <c r="D116" s="38">
        <v>4901.8</v>
      </c>
      <c r="E116" s="38">
        <v>4939.5</v>
      </c>
      <c r="F116" s="38">
        <v>3669.1000000000004</v>
      </c>
      <c r="G116" s="33">
        <f t="shared" si="9"/>
        <v>4630.05</v>
      </c>
      <c r="H116" s="71">
        <v>5267</v>
      </c>
      <c r="I116" s="38">
        <v>4956.8999999999996</v>
      </c>
      <c r="J116" s="38">
        <v>5035.3</v>
      </c>
      <c r="K116" s="38">
        <v>3592.8</v>
      </c>
      <c r="L116" s="33">
        <f t="shared" si="10"/>
        <v>4713</v>
      </c>
      <c r="M116" s="71">
        <v>5204.5</v>
      </c>
      <c r="N116" s="38">
        <v>4953.5</v>
      </c>
      <c r="O116" s="38">
        <v>4807.7000000000007</v>
      </c>
      <c r="P116" s="38">
        <v>3387.4</v>
      </c>
      <c r="Q116" s="33">
        <f t="shared" si="11"/>
        <v>4588.2750000000005</v>
      </c>
      <c r="R116" s="16">
        <f t="shared" si="12"/>
        <v>4636.8125</v>
      </c>
      <c r="S116" s="43"/>
      <c r="T116" s="47">
        <f t="shared" si="13"/>
        <v>2.4833727711827853E-2</v>
      </c>
      <c r="U116" s="43"/>
      <c r="V116" s="23">
        <f>+[1]claims!D116</f>
        <v>73</v>
      </c>
      <c r="W116" s="23">
        <f>+[1]claims!E116</f>
        <v>62</v>
      </c>
      <c r="X116" s="23">
        <f>+[1]claims!F116</f>
        <v>40</v>
      </c>
      <c r="Y116" s="43"/>
      <c r="Z116" s="47">
        <f t="shared" si="14"/>
        <v>1.5766568395589681E-2</v>
      </c>
      <c r="AA116" s="47">
        <f t="shared" si="15"/>
        <v>1.3155102906853384E-2</v>
      </c>
      <c r="AB116" s="47">
        <f t="shared" si="17"/>
        <v>8.7178732748146078E-3</v>
      </c>
      <c r="AC116" s="43"/>
      <c r="AD116" s="47">
        <f t="shared" si="16"/>
        <v>1.1371732338956712E-2</v>
      </c>
    </row>
    <row r="117" spans="1:30" x14ac:dyDescent="0.2">
      <c r="A117" s="43" t="s">
        <v>177</v>
      </c>
      <c r="B117" s="43" t="s">
        <v>178</v>
      </c>
      <c r="C117" s="71">
        <v>1934.7</v>
      </c>
      <c r="D117" s="38">
        <v>1807.7</v>
      </c>
      <c r="E117" s="38">
        <v>1826.1</v>
      </c>
      <c r="F117" s="38">
        <v>1270.3999999999999</v>
      </c>
      <c r="G117" s="33">
        <f t="shared" si="9"/>
        <v>1709.7249999999999</v>
      </c>
      <c r="H117" s="71">
        <v>1940.3</v>
      </c>
      <c r="I117" s="38">
        <v>1278</v>
      </c>
      <c r="J117" s="38">
        <v>1856.7</v>
      </c>
      <c r="K117" s="38">
        <v>1195.0999999999999</v>
      </c>
      <c r="L117" s="33">
        <f t="shared" si="10"/>
        <v>1567.5250000000001</v>
      </c>
      <c r="M117" s="71">
        <v>1946.9</v>
      </c>
      <c r="N117" s="38">
        <v>1758.8</v>
      </c>
      <c r="O117" s="38">
        <v>1712.7</v>
      </c>
      <c r="P117" s="38">
        <v>1137.5</v>
      </c>
      <c r="Q117" s="33">
        <f t="shared" si="11"/>
        <v>1638.9749999999999</v>
      </c>
      <c r="R117" s="16">
        <f t="shared" si="12"/>
        <v>1626.9499999999998</v>
      </c>
      <c r="S117" s="43"/>
      <c r="T117" s="47">
        <f t="shared" si="13"/>
        <v>8.7135792747190712E-3</v>
      </c>
      <c r="U117" s="43"/>
      <c r="V117" s="23">
        <f>+[1]claims!D117</f>
        <v>35</v>
      </c>
      <c r="W117" s="23">
        <f>+[1]claims!E117</f>
        <v>30</v>
      </c>
      <c r="X117" s="23">
        <f>+[1]claims!F117</f>
        <v>29</v>
      </c>
      <c r="Y117" s="43"/>
      <c r="Z117" s="47">
        <f t="shared" si="14"/>
        <v>2.0471128397841758E-2</v>
      </c>
      <c r="AA117" s="47">
        <f t="shared" si="15"/>
        <v>1.91384507424124E-2</v>
      </c>
      <c r="AB117" s="47">
        <f t="shared" si="17"/>
        <v>1.7693985570249701E-2</v>
      </c>
      <c r="AC117" s="43"/>
      <c r="AD117" s="47">
        <f t="shared" si="16"/>
        <v>1.8638331098902609E-2</v>
      </c>
    </row>
    <row r="118" spans="1:30" x14ac:dyDescent="0.2">
      <c r="A118" s="43" t="s">
        <v>179</v>
      </c>
      <c r="B118" s="43" t="s">
        <v>180</v>
      </c>
      <c r="C118" s="71">
        <v>530.70000000000005</v>
      </c>
      <c r="D118" s="38">
        <v>505.9</v>
      </c>
      <c r="E118" s="38">
        <v>524.70000000000005</v>
      </c>
      <c r="F118" s="38">
        <v>386.2</v>
      </c>
      <c r="G118" s="33">
        <f t="shared" si="9"/>
        <v>486.875</v>
      </c>
      <c r="H118" s="71">
        <v>496.20000000000005</v>
      </c>
      <c r="I118" s="38">
        <v>464.59999999999997</v>
      </c>
      <c r="J118" s="38">
        <v>510</v>
      </c>
      <c r="K118" s="38">
        <v>387</v>
      </c>
      <c r="L118" s="33">
        <f t="shared" si="10"/>
        <v>464.45</v>
      </c>
      <c r="M118" s="71">
        <v>490.69999999999993</v>
      </c>
      <c r="N118" s="38">
        <v>464</v>
      </c>
      <c r="O118" s="38">
        <v>457.7</v>
      </c>
      <c r="P118" s="38">
        <v>344.20000000000005</v>
      </c>
      <c r="Q118" s="33">
        <f t="shared" si="11"/>
        <v>439.15</v>
      </c>
      <c r="R118" s="16">
        <f t="shared" si="12"/>
        <v>455.53749999999997</v>
      </c>
      <c r="S118" s="43"/>
      <c r="T118" s="47">
        <f t="shared" si="13"/>
        <v>2.4397566728278919E-3</v>
      </c>
      <c r="U118" s="43"/>
      <c r="V118" s="23">
        <f>+[1]claims!D118</f>
        <v>14</v>
      </c>
      <c r="W118" s="23">
        <f>+[1]claims!E118</f>
        <v>7</v>
      </c>
      <c r="X118" s="23">
        <f>+[1]claims!F118</f>
        <v>2</v>
      </c>
      <c r="Y118" s="43"/>
      <c r="Z118" s="47">
        <f t="shared" si="14"/>
        <v>2.8754813863928114E-2</v>
      </c>
      <c r="AA118" s="47">
        <f t="shared" si="15"/>
        <v>1.5071590052750565E-2</v>
      </c>
      <c r="AB118" s="47">
        <f t="shared" si="17"/>
        <v>4.554252533302972E-3</v>
      </c>
      <c r="AC118" s="43"/>
      <c r="AD118" s="47">
        <f t="shared" si="16"/>
        <v>1.2093458594889693E-2</v>
      </c>
    </row>
    <row r="119" spans="1:30" x14ac:dyDescent="0.2">
      <c r="A119" s="43" t="s">
        <v>181</v>
      </c>
      <c r="B119" s="43" t="s">
        <v>534</v>
      </c>
      <c r="C119" s="71">
        <v>23.3</v>
      </c>
      <c r="D119" s="38">
        <v>42.9</v>
      </c>
      <c r="E119" s="38">
        <v>43.1</v>
      </c>
      <c r="F119" s="38">
        <v>42.5</v>
      </c>
      <c r="G119" s="33">
        <f t="shared" si="9"/>
        <v>37.950000000000003</v>
      </c>
      <c r="H119" s="71">
        <v>40.799999999999997</v>
      </c>
      <c r="I119" s="38">
        <v>43.900000000000006</v>
      </c>
      <c r="J119" s="38">
        <v>42.5</v>
      </c>
      <c r="K119" s="38">
        <v>43.6</v>
      </c>
      <c r="L119" s="33">
        <f t="shared" si="10"/>
        <v>42.7</v>
      </c>
      <c r="M119" s="71">
        <v>43.3</v>
      </c>
      <c r="N119" s="38">
        <v>43</v>
      </c>
      <c r="O119" s="38">
        <v>43.3</v>
      </c>
      <c r="P119" s="38">
        <v>43.2</v>
      </c>
      <c r="Q119" s="33">
        <f t="shared" si="11"/>
        <v>43.2</v>
      </c>
      <c r="R119" s="16">
        <f t="shared" si="12"/>
        <v>42.158333333333339</v>
      </c>
      <c r="S119" s="43"/>
      <c r="T119" s="47">
        <f t="shared" si="13"/>
        <v>2.2579057720890721E-4</v>
      </c>
      <c r="U119" s="43"/>
      <c r="V119" s="23">
        <f>+[1]claims!D119</f>
        <v>0</v>
      </c>
      <c r="W119" s="23">
        <f>+[1]claims!E119</f>
        <v>0</v>
      </c>
      <c r="X119" s="23">
        <f>+[1]claims!F119</f>
        <v>0</v>
      </c>
      <c r="Y119" s="43"/>
      <c r="Z119" s="47">
        <f t="shared" si="14"/>
        <v>0</v>
      </c>
      <c r="AA119" s="47">
        <f t="shared" si="15"/>
        <v>0</v>
      </c>
      <c r="AB119" s="47">
        <f t="shared" si="17"/>
        <v>0</v>
      </c>
      <c r="AC119" s="43"/>
      <c r="AD119" s="47">
        <f t="shared" si="16"/>
        <v>0</v>
      </c>
    </row>
    <row r="120" spans="1:30" x14ac:dyDescent="0.2">
      <c r="A120" s="43" t="s">
        <v>182</v>
      </c>
      <c r="B120" s="43" t="s">
        <v>183</v>
      </c>
      <c r="C120" s="71">
        <v>1121.9000000000001</v>
      </c>
      <c r="D120" s="38">
        <v>1111</v>
      </c>
      <c r="E120" s="38">
        <v>1078.4000000000001</v>
      </c>
      <c r="F120" s="38">
        <v>741.1</v>
      </c>
      <c r="G120" s="33">
        <f t="shared" si="9"/>
        <v>1013.1</v>
      </c>
      <c r="H120" s="71">
        <v>1104.2</v>
      </c>
      <c r="I120" s="38">
        <v>1047.2</v>
      </c>
      <c r="J120" s="38">
        <v>1112.0999999999999</v>
      </c>
      <c r="K120" s="38">
        <v>785.3</v>
      </c>
      <c r="L120" s="33">
        <f t="shared" si="10"/>
        <v>1012.2</v>
      </c>
      <c r="M120" s="71">
        <v>1149.5999999999999</v>
      </c>
      <c r="N120" s="38">
        <v>1112.4000000000001</v>
      </c>
      <c r="O120" s="38">
        <v>1113.7</v>
      </c>
      <c r="P120" s="38">
        <v>772.9</v>
      </c>
      <c r="Q120" s="33">
        <f t="shared" si="11"/>
        <v>1037.1499999999999</v>
      </c>
      <c r="R120" s="16">
        <f t="shared" si="12"/>
        <v>1024.825</v>
      </c>
      <c r="S120" s="43"/>
      <c r="T120" s="47">
        <f t="shared" si="13"/>
        <v>5.488732831503103E-3</v>
      </c>
      <c r="U120" s="43"/>
      <c r="V120" s="23">
        <f>+[1]claims!D120</f>
        <v>12</v>
      </c>
      <c r="W120" s="23">
        <f>+[1]claims!E120</f>
        <v>12</v>
      </c>
      <c r="X120" s="23">
        <f>+[1]claims!F120</f>
        <v>11</v>
      </c>
      <c r="Y120" s="43"/>
      <c r="Z120" s="47">
        <f t="shared" si="14"/>
        <v>1.1844832691738229E-2</v>
      </c>
      <c r="AA120" s="47">
        <f t="shared" si="15"/>
        <v>1.1855364552459988E-2</v>
      </c>
      <c r="AB120" s="47">
        <f t="shared" si="17"/>
        <v>1.0605987562069133E-2</v>
      </c>
      <c r="AC120" s="43"/>
      <c r="AD120" s="47">
        <f t="shared" si="16"/>
        <v>1.1228920747144266E-2</v>
      </c>
    </row>
    <row r="121" spans="1:30" x14ac:dyDescent="0.2">
      <c r="A121" s="43" t="s">
        <v>184</v>
      </c>
      <c r="B121" s="43" t="s">
        <v>185</v>
      </c>
      <c r="C121" s="71">
        <v>1293.9000000000001</v>
      </c>
      <c r="D121" s="38">
        <v>1279.6999999999998</v>
      </c>
      <c r="E121" s="38">
        <v>1282.4000000000001</v>
      </c>
      <c r="F121" s="38">
        <v>1250.2</v>
      </c>
      <c r="G121" s="33">
        <f t="shared" si="9"/>
        <v>1276.55</v>
      </c>
      <c r="H121" s="71">
        <v>1241.8</v>
      </c>
      <c r="I121" s="38">
        <v>1243.5999999999999</v>
      </c>
      <c r="J121" s="38">
        <v>1260.0999999999999</v>
      </c>
      <c r="K121" s="38">
        <v>1290.8</v>
      </c>
      <c r="L121" s="33">
        <f t="shared" si="10"/>
        <v>1259.0749999999998</v>
      </c>
      <c r="M121" s="71">
        <v>1312.9</v>
      </c>
      <c r="N121" s="38">
        <v>1318.6</v>
      </c>
      <c r="O121" s="38">
        <v>1355.4</v>
      </c>
      <c r="P121" s="38">
        <v>1334.4</v>
      </c>
      <c r="Q121" s="33">
        <f t="shared" si="11"/>
        <v>1330.325</v>
      </c>
      <c r="R121" s="16">
        <f t="shared" si="12"/>
        <v>1297.6125</v>
      </c>
      <c r="S121" s="43"/>
      <c r="T121" s="47">
        <f t="shared" si="13"/>
        <v>6.9497214952004673E-3</v>
      </c>
      <c r="U121" s="43"/>
      <c r="V121" s="23">
        <f>+[1]claims!D121</f>
        <v>16</v>
      </c>
      <c r="W121" s="23">
        <f>+[1]claims!E121</f>
        <v>19</v>
      </c>
      <c r="X121" s="23">
        <f>+[1]claims!F121</f>
        <v>23</v>
      </c>
      <c r="Y121" s="43"/>
      <c r="Z121" s="47">
        <f t="shared" si="14"/>
        <v>1.253378246053817E-2</v>
      </c>
      <c r="AA121" s="47">
        <f t="shared" si="15"/>
        <v>1.5090443381053554E-2</v>
      </c>
      <c r="AB121" s="47">
        <f t="shared" si="17"/>
        <v>1.7289008325033356E-2</v>
      </c>
      <c r="AC121" s="43"/>
      <c r="AD121" s="47">
        <f t="shared" si="16"/>
        <v>1.5763615699624225E-2</v>
      </c>
    </row>
    <row r="122" spans="1:30" x14ac:dyDescent="0.2">
      <c r="A122" s="43" t="s">
        <v>186</v>
      </c>
      <c r="B122" s="43" t="s">
        <v>535</v>
      </c>
      <c r="C122" s="71">
        <v>506.5</v>
      </c>
      <c r="D122" s="38">
        <v>499.29999999999995</v>
      </c>
      <c r="E122" s="38">
        <v>506.90000000000003</v>
      </c>
      <c r="F122" s="38">
        <v>394.3</v>
      </c>
      <c r="G122" s="33">
        <f t="shared" si="9"/>
        <v>476.75</v>
      </c>
      <c r="H122" s="71">
        <v>506.3</v>
      </c>
      <c r="I122" s="38">
        <v>486</v>
      </c>
      <c r="J122" s="38">
        <v>507.9</v>
      </c>
      <c r="K122" s="38">
        <v>390.4</v>
      </c>
      <c r="L122" s="33">
        <f t="shared" si="10"/>
        <v>472.65</v>
      </c>
      <c r="M122" s="71">
        <v>518.70000000000005</v>
      </c>
      <c r="N122" s="38">
        <v>497</v>
      </c>
      <c r="O122" s="38">
        <v>494.9</v>
      </c>
      <c r="P122" s="38">
        <v>380.9</v>
      </c>
      <c r="Q122" s="33">
        <f t="shared" si="11"/>
        <v>472.875</v>
      </c>
      <c r="R122" s="16">
        <f t="shared" si="12"/>
        <v>473.44583333333338</v>
      </c>
      <c r="S122" s="43"/>
      <c r="T122" s="47">
        <f t="shared" si="13"/>
        <v>2.535669689317701E-3</v>
      </c>
      <c r="U122" s="43"/>
      <c r="V122" s="23">
        <f>+[1]claims!D122</f>
        <v>7</v>
      </c>
      <c r="W122" s="23">
        <f>+[1]claims!E122</f>
        <v>6</v>
      </c>
      <c r="X122" s="23">
        <f>+[1]claims!F122</f>
        <v>3</v>
      </c>
      <c r="Y122" s="43"/>
      <c r="Z122" s="47">
        <f t="shared" si="14"/>
        <v>1.4682747771368642E-2</v>
      </c>
      <c r="AA122" s="47">
        <f t="shared" si="15"/>
        <v>1.269438273563948E-2</v>
      </c>
      <c r="AB122" s="47">
        <f t="shared" si="17"/>
        <v>6.3441712926249009E-3</v>
      </c>
      <c r="AC122" s="43"/>
      <c r="AD122" s="47">
        <f t="shared" si="16"/>
        <v>9.8506711867537167E-3</v>
      </c>
    </row>
    <row r="123" spans="1:30" x14ac:dyDescent="0.2">
      <c r="A123" s="43" t="s">
        <v>475</v>
      </c>
      <c r="B123" s="43" t="s">
        <v>476</v>
      </c>
      <c r="C123" s="71">
        <v>523.4</v>
      </c>
      <c r="D123" s="38">
        <v>513.4</v>
      </c>
      <c r="E123" s="38">
        <v>495.79999999999995</v>
      </c>
      <c r="F123" s="38">
        <v>460.5</v>
      </c>
      <c r="G123" s="33">
        <f t="shared" si="9"/>
        <v>498.27499999999998</v>
      </c>
      <c r="H123" s="71">
        <v>446.79999999999995</v>
      </c>
      <c r="I123" s="38">
        <v>450.90000000000003</v>
      </c>
      <c r="J123" s="38">
        <v>445.7</v>
      </c>
      <c r="K123" s="38">
        <v>449.5</v>
      </c>
      <c r="L123" s="33">
        <f t="shared" si="10"/>
        <v>448.22500000000002</v>
      </c>
      <c r="M123" s="71">
        <v>452</v>
      </c>
      <c r="N123" s="38">
        <v>451.6</v>
      </c>
      <c r="O123" s="38">
        <v>436.2</v>
      </c>
      <c r="P123" s="38">
        <v>430.1</v>
      </c>
      <c r="Q123" s="33">
        <f t="shared" si="11"/>
        <v>442.47500000000002</v>
      </c>
      <c r="R123" s="16">
        <f t="shared" si="12"/>
        <v>453.69166666666666</v>
      </c>
      <c r="S123" s="43"/>
      <c r="T123" s="47">
        <f t="shared" si="13"/>
        <v>2.4298708035154245E-3</v>
      </c>
      <c r="U123" s="43"/>
      <c r="V123" s="23">
        <f>+[1]claims!D123</f>
        <v>1</v>
      </c>
      <c r="W123" s="23">
        <f>+[1]claims!E123</f>
        <v>2</v>
      </c>
      <c r="X123" s="23">
        <f>+[1]claims!F123</f>
        <v>4</v>
      </c>
      <c r="Y123" s="43"/>
      <c r="Z123" s="47">
        <f t="shared" si="14"/>
        <v>2.0069238874115699E-3</v>
      </c>
      <c r="AA123" s="47">
        <f t="shared" si="15"/>
        <v>4.4620447319984376E-3</v>
      </c>
      <c r="AB123" s="47">
        <f t="shared" si="17"/>
        <v>9.0400587603819416E-3</v>
      </c>
      <c r="AC123" s="43"/>
      <c r="AD123" s="47">
        <f t="shared" si="16"/>
        <v>6.3418649387590453E-3</v>
      </c>
    </row>
    <row r="124" spans="1:30" x14ac:dyDescent="0.2">
      <c r="A124" s="43" t="s">
        <v>187</v>
      </c>
      <c r="B124" s="43" t="s">
        <v>495</v>
      </c>
      <c r="C124" s="71">
        <v>399.1</v>
      </c>
      <c r="D124" s="38">
        <v>379.5</v>
      </c>
      <c r="E124" s="38">
        <v>397.5</v>
      </c>
      <c r="F124" s="38">
        <v>282</v>
      </c>
      <c r="G124" s="33">
        <f t="shared" si="9"/>
        <v>364.52499999999998</v>
      </c>
      <c r="H124" s="71">
        <v>393.7</v>
      </c>
      <c r="I124" s="38">
        <v>366.5</v>
      </c>
      <c r="J124" s="38">
        <v>385.6</v>
      </c>
      <c r="K124" s="38">
        <v>275</v>
      </c>
      <c r="L124" s="33">
        <f t="shared" si="10"/>
        <v>355.20000000000005</v>
      </c>
      <c r="M124" s="71">
        <v>389.6</v>
      </c>
      <c r="N124" s="38">
        <v>357.1</v>
      </c>
      <c r="O124" s="38">
        <v>374.5</v>
      </c>
      <c r="P124" s="38">
        <v>249</v>
      </c>
      <c r="Q124" s="33">
        <f t="shared" si="11"/>
        <v>342.55</v>
      </c>
      <c r="R124" s="16">
        <f t="shared" si="12"/>
        <v>350.42916666666673</v>
      </c>
      <c r="S124" s="43"/>
      <c r="T124" s="47">
        <f t="shared" si="13"/>
        <v>1.8768200153193046E-3</v>
      </c>
      <c r="U124" s="43"/>
      <c r="V124" s="23">
        <f>+[1]claims!D124</f>
        <v>13</v>
      </c>
      <c r="W124" s="23">
        <f>+[1]claims!E124</f>
        <v>14</v>
      </c>
      <c r="X124" s="23">
        <f>+[1]claims!F124</f>
        <v>4</v>
      </c>
      <c r="Y124" s="43"/>
      <c r="Z124" s="47">
        <f t="shared" si="14"/>
        <v>3.5662848912968934E-2</v>
      </c>
      <c r="AA124" s="47">
        <f t="shared" si="15"/>
        <v>3.9414414414414407E-2</v>
      </c>
      <c r="AB124" s="47">
        <f t="shared" si="17"/>
        <v>1.1677127426653043E-2</v>
      </c>
      <c r="AC124" s="43"/>
      <c r="AD124" s="47">
        <f t="shared" si="16"/>
        <v>2.4920510003626148E-2</v>
      </c>
    </row>
    <row r="125" spans="1:30" x14ac:dyDescent="0.2">
      <c r="A125" s="43" t="s">
        <v>188</v>
      </c>
      <c r="B125" s="43" t="s">
        <v>189</v>
      </c>
      <c r="C125" s="71">
        <v>439.5</v>
      </c>
      <c r="D125" s="38">
        <v>440.5</v>
      </c>
      <c r="E125" s="38">
        <v>435.1</v>
      </c>
      <c r="F125" s="38">
        <v>370.3</v>
      </c>
      <c r="G125" s="33">
        <f t="shared" si="9"/>
        <v>421.34999999999997</v>
      </c>
      <c r="H125" s="71">
        <v>430.3</v>
      </c>
      <c r="I125" s="38">
        <v>448</v>
      </c>
      <c r="J125" s="38">
        <v>441</v>
      </c>
      <c r="K125" s="38">
        <v>376</v>
      </c>
      <c r="L125" s="33">
        <f t="shared" si="10"/>
        <v>423.82499999999999</v>
      </c>
      <c r="M125" s="71">
        <v>450.1</v>
      </c>
      <c r="N125" s="38">
        <v>428.7</v>
      </c>
      <c r="O125" s="38">
        <v>442.5</v>
      </c>
      <c r="P125" s="38">
        <v>295.10000000000002</v>
      </c>
      <c r="Q125" s="33">
        <f t="shared" si="11"/>
        <v>404.1</v>
      </c>
      <c r="R125" s="16">
        <f t="shared" si="12"/>
        <v>413.55</v>
      </c>
      <c r="S125" s="43"/>
      <c r="T125" s="47">
        <f t="shared" si="13"/>
        <v>2.2148810406343602E-3</v>
      </c>
      <c r="U125" s="43"/>
      <c r="V125" s="23">
        <f>+[1]claims!D125</f>
        <v>24</v>
      </c>
      <c r="W125" s="23">
        <f>+[1]claims!E125</f>
        <v>24</v>
      </c>
      <c r="X125" s="23">
        <f>+[1]claims!F125</f>
        <v>18</v>
      </c>
      <c r="Y125" s="43"/>
      <c r="Z125" s="47">
        <f t="shared" si="14"/>
        <v>5.6959772160911359E-2</v>
      </c>
      <c r="AA125" s="47">
        <f t="shared" si="15"/>
        <v>5.6627145637940191E-2</v>
      </c>
      <c r="AB125" s="47">
        <f t="shared" si="17"/>
        <v>4.4543429844097995E-2</v>
      </c>
      <c r="AC125" s="43"/>
      <c r="AD125" s="47">
        <f t="shared" si="16"/>
        <v>5.0640725494847626E-2</v>
      </c>
    </row>
    <row r="126" spans="1:30" x14ac:dyDescent="0.2">
      <c r="A126" s="43" t="s">
        <v>545</v>
      </c>
      <c r="B126" s="43" t="s">
        <v>546</v>
      </c>
      <c r="C126" s="71">
        <v>359.1</v>
      </c>
      <c r="D126" s="38">
        <v>358.29999999999995</v>
      </c>
      <c r="E126" s="38">
        <v>377.5</v>
      </c>
      <c r="F126" s="38">
        <v>276.10000000000002</v>
      </c>
      <c r="G126" s="33">
        <f t="shared" si="9"/>
        <v>342.75</v>
      </c>
      <c r="H126" s="71">
        <v>429.8</v>
      </c>
      <c r="I126" s="38">
        <v>421.79999999999995</v>
      </c>
      <c r="J126" s="38">
        <v>434.5</v>
      </c>
      <c r="K126" s="38">
        <v>335.29999999999995</v>
      </c>
      <c r="L126" s="33">
        <f t="shared" si="10"/>
        <v>405.34999999999997</v>
      </c>
      <c r="M126" s="71">
        <v>471.09999999999997</v>
      </c>
      <c r="N126" s="38">
        <v>461.09999999999997</v>
      </c>
      <c r="O126" s="38">
        <v>456.1</v>
      </c>
      <c r="P126" s="38">
        <v>350.1</v>
      </c>
      <c r="Q126" s="33">
        <f t="shared" si="11"/>
        <v>434.6</v>
      </c>
      <c r="R126" s="16">
        <f t="shared" si="12"/>
        <v>409.54166666666669</v>
      </c>
      <c r="S126" s="43"/>
      <c r="T126" s="47">
        <f t="shared" si="13"/>
        <v>2.1934133063711688E-3</v>
      </c>
      <c r="U126" s="43"/>
      <c r="V126" s="23">
        <f>+[1]claims!D126</f>
        <v>2</v>
      </c>
      <c r="W126" s="23">
        <f>+[1]claims!E126</f>
        <v>2</v>
      </c>
      <c r="X126" s="23">
        <f>+[1]claims!F126</f>
        <v>7</v>
      </c>
      <c r="Y126" s="43"/>
      <c r="Z126" s="47">
        <f t="shared" si="14"/>
        <v>5.8351568198395333E-3</v>
      </c>
      <c r="AA126" s="47">
        <f t="shared" si="15"/>
        <v>4.9340076477118544E-3</v>
      </c>
      <c r="AB126" s="47">
        <f t="shared" si="17"/>
        <v>1.6106764841233318E-2</v>
      </c>
      <c r="AC126" s="43"/>
      <c r="AD126" s="47">
        <f t="shared" si="16"/>
        <v>1.0670577773160534E-2</v>
      </c>
    </row>
    <row r="127" spans="1:30" s="43" customFormat="1" x14ac:dyDescent="0.2">
      <c r="A127" s="45" t="s">
        <v>562</v>
      </c>
      <c r="B127" s="45" t="s">
        <v>557</v>
      </c>
      <c r="C127" s="71">
        <v>1681.9</v>
      </c>
      <c r="D127" s="38">
        <v>1722.2</v>
      </c>
      <c r="E127" s="38">
        <v>1699.1</v>
      </c>
      <c r="F127" s="38">
        <v>1699.6999999999998</v>
      </c>
      <c r="G127" s="33">
        <f t="shared" si="9"/>
        <v>1700.7250000000001</v>
      </c>
      <c r="H127" s="71">
        <v>1722.9</v>
      </c>
      <c r="I127" s="38">
        <v>1755</v>
      </c>
      <c r="J127" s="38">
        <v>1718.8</v>
      </c>
      <c r="K127" s="38">
        <v>1735.6999999999998</v>
      </c>
      <c r="L127" s="33">
        <f t="shared" si="10"/>
        <v>1733.1</v>
      </c>
      <c r="M127" s="71">
        <v>1749.6999999999998</v>
      </c>
      <c r="N127" s="38">
        <v>1760.7</v>
      </c>
      <c r="O127" s="38">
        <v>1748.4</v>
      </c>
      <c r="P127" s="38">
        <v>1709.9</v>
      </c>
      <c r="Q127" s="33">
        <f t="shared" si="11"/>
        <v>1742.1749999999997</v>
      </c>
      <c r="R127" s="16">
        <f t="shared" si="12"/>
        <v>1732.2416666666668</v>
      </c>
      <c r="T127" s="47">
        <f t="shared" si="13"/>
        <v>9.2774978244392816E-3</v>
      </c>
      <c r="V127" s="23">
        <f>+[1]claims!D127</f>
        <v>49</v>
      </c>
      <c r="W127" s="23">
        <f>+[1]claims!E127</f>
        <v>43</v>
      </c>
      <c r="X127" s="23">
        <f>+[1]claims!F127</f>
        <v>25</v>
      </c>
      <c r="Z127" s="47">
        <f t="shared" si="14"/>
        <v>2.8811242264328445E-2</v>
      </c>
      <c r="AA127" s="47">
        <f t="shared" si="15"/>
        <v>2.4811032254341933E-2</v>
      </c>
      <c r="AB127" s="47">
        <f t="shared" si="17"/>
        <v>1.434987874352462E-2</v>
      </c>
      <c r="AD127" s="47">
        <f t="shared" si="16"/>
        <v>2.024715716726436E-2</v>
      </c>
    </row>
    <row r="128" spans="1:30" x14ac:dyDescent="0.2">
      <c r="A128" s="43" t="s">
        <v>190</v>
      </c>
      <c r="B128" s="43" t="s">
        <v>191</v>
      </c>
      <c r="C128" s="71">
        <v>227.4</v>
      </c>
      <c r="D128" s="38">
        <v>227.4</v>
      </c>
      <c r="E128" s="38">
        <v>234.4</v>
      </c>
      <c r="F128" s="38">
        <v>239.6</v>
      </c>
      <c r="G128" s="33">
        <f t="shared" si="9"/>
        <v>232.20000000000002</v>
      </c>
      <c r="H128" s="71">
        <v>238.1</v>
      </c>
      <c r="I128" s="38">
        <v>240.4</v>
      </c>
      <c r="J128" s="38">
        <v>236</v>
      </c>
      <c r="K128" s="38">
        <v>232.9</v>
      </c>
      <c r="L128" s="33">
        <f t="shared" si="10"/>
        <v>236.85</v>
      </c>
      <c r="M128" s="71">
        <v>238</v>
      </c>
      <c r="N128" s="38">
        <v>237.1</v>
      </c>
      <c r="O128" s="38">
        <v>246</v>
      </c>
      <c r="P128" s="38">
        <v>238.6</v>
      </c>
      <c r="Q128" s="33">
        <f t="shared" si="11"/>
        <v>239.92500000000001</v>
      </c>
      <c r="R128" s="16">
        <f t="shared" si="12"/>
        <v>237.61250000000004</v>
      </c>
      <c r="S128" s="43"/>
      <c r="T128" s="47">
        <f t="shared" si="13"/>
        <v>1.2725992534584258E-3</v>
      </c>
      <c r="U128" s="43"/>
      <c r="V128" s="23">
        <f>+[1]claims!D128</f>
        <v>1</v>
      </c>
      <c r="W128" s="23">
        <f>+[1]claims!E128</f>
        <v>0</v>
      </c>
      <c r="X128" s="23">
        <f>+[1]claims!F128</f>
        <v>0</v>
      </c>
      <c r="Y128" s="43"/>
      <c r="Z128" s="47">
        <f t="shared" si="14"/>
        <v>4.3066322136089573E-3</v>
      </c>
      <c r="AA128" s="47">
        <f t="shared" si="15"/>
        <v>0</v>
      </c>
      <c r="AB128" s="47">
        <f t="shared" si="17"/>
        <v>0</v>
      </c>
      <c r="AC128" s="43"/>
      <c r="AD128" s="47">
        <f t="shared" si="16"/>
        <v>7.1777203560149288E-4</v>
      </c>
    </row>
    <row r="129" spans="1:30" x14ac:dyDescent="0.2">
      <c r="A129" s="43" t="s">
        <v>192</v>
      </c>
      <c r="B129" s="43" t="s">
        <v>536</v>
      </c>
      <c r="C129" s="71">
        <v>61</v>
      </c>
      <c r="D129" s="38">
        <v>60.2</v>
      </c>
      <c r="E129" s="38">
        <v>62.7</v>
      </c>
      <c r="F129" s="38">
        <v>62</v>
      </c>
      <c r="G129" s="33">
        <f t="shared" si="9"/>
        <v>61.475000000000001</v>
      </c>
      <c r="H129" s="71">
        <v>61.3</v>
      </c>
      <c r="I129" s="38">
        <v>61.2</v>
      </c>
      <c r="J129" s="38">
        <v>58.8</v>
      </c>
      <c r="K129" s="38">
        <v>59.900000000000006</v>
      </c>
      <c r="L129" s="33">
        <f t="shared" si="10"/>
        <v>60.300000000000004</v>
      </c>
      <c r="M129" s="71">
        <v>60.8</v>
      </c>
      <c r="N129" s="38">
        <v>61.2</v>
      </c>
      <c r="O129" s="38">
        <v>61.5</v>
      </c>
      <c r="P129" s="38">
        <v>62.099999999999994</v>
      </c>
      <c r="Q129" s="33">
        <f t="shared" si="11"/>
        <v>61.4</v>
      </c>
      <c r="R129" s="16">
        <f t="shared" si="12"/>
        <v>61.045833333333327</v>
      </c>
      <c r="S129" s="43"/>
      <c r="T129" s="47">
        <f t="shared" si="13"/>
        <v>3.2694779073806076E-4</v>
      </c>
      <c r="U129" s="43"/>
      <c r="V129" s="23">
        <f>+[1]claims!D129</f>
        <v>0</v>
      </c>
      <c r="W129" s="23">
        <f>+[1]claims!E129</f>
        <v>0</v>
      </c>
      <c r="X129" s="23">
        <f>+[1]claims!F129</f>
        <v>0</v>
      </c>
      <c r="Y129" s="43"/>
      <c r="Z129" s="47">
        <f t="shared" si="14"/>
        <v>0</v>
      </c>
      <c r="AA129" s="47">
        <f t="shared" si="15"/>
        <v>0</v>
      </c>
      <c r="AB129" s="47">
        <f t="shared" si="17"/>
        <v>0</v>
      </c>
      <c r="AC129" s="43"/>
      <c r="AD129" s="47">
        <f t="shared" si="16"/>
        <v>0</v>
      </c>
    </row>
    <row r="130" spans="1:30" x14ac:dyDescent="0.2">
      <c r="A130" s="43" t="s">
        <v>193</v>
      </c>
      <c r="B130" s="43" t="s">
        <v>194</v>
      </c>
      <c r="C130" s="71">
        <v>1262.3</v>
      </c>
      <c r="D130" s="38">
        <v>1246.4000000000001</v>
      </c>
      <c r="E130" s="38">
        <v>1272.8</v>
      </c>
      <c r="F130" s="38">
        <v>919.4</v>
      </c>
      <c r="G130" s="33">
        <f t="shared" si="9"/>
        <v>1175.2249999999999</v>
      </c>
      <c r="H130" s="71">
        <v>1278.0999999999999</v>
      </c>
      <c r="I130" s="38">
        <v>1267</v>
      </c>
      <c r="J130" s="38">
        <v>1285.5999999999999</v>
      </c>
      <c r="K130" s="38">
        <v>948.4</v>
      </c>
      <c r="L130" s="33">
        <f t="shared" si="10"/>
        <v>1194.7749999999999</v>
      </c>
      <c r="M130" s="71">
        <v>1301</v>
      </c>
      <c r="N130" s="38">
        <v>1246.4000000000001</v>
      </c>
      <c r="O130" s="38">
        <v>1261.4000000000001</v>
      </c>
      <c r="P130" s="38">
        <v>864.7</v>
      </c>
      <c r="Q130" s="33">
        <f t="shared" si="11"/>
        <v>1168.375</v>
      </c>
      <c r="R130" s="16">
        <f t="shared" si="12"/>
        <v>1178.3166666666666</v>
      </c>
      <c r="S130" s="43"/>
      <c r="T130" s="47">
        <f t="shared" si="13"/>
        <v>6.3107997699515823E-3</v>
      </c>
      <c r="U130" s="43"/>
      <c r="V130" s="23">
        <f>+[1]claims!D130</f>
        <v>6</v>
      </c>
      <c r="W130" s="23">
        <f>+[1]claims!E130</f>
        <v>13</v>
      </c>
      <c r="X130" s="23">
        <f>+[1]claims!F130</f>
        <v>3</v>
      </c>
      <c r="Y130" s="43"/>
      <c r="Z130" s="47">
        <f t="shared" si="14"/>
        <v>5.1054053479121023E-3</v>
      </c>
      <c r="AA130" s="47">
        <f t="shared" si="15"/>
        <v>1.0880709757067231E-2</v>
      </c>
      <c r="AB130" s="47">
        <f t="shared" si="17"/>
        <v>2.567668770728576E-3</v>
      </c>
      <c r="AC130" s="43"/>
      <c r="AD130" s="47">
        <f t="shared" si="16"/>
        <v>5.7616385290387151E-3</v>
      </c>
    </row>
    <row r="131" spans="1:30" x14ac:dyDescent="0.2">
      <c r="A131" s="43" t="s">
        <v>195</v>
      </c>
      <c r="B131" s="43" t="s">
        <v>537</v>
      </c>
      <c r="C131" s="71">
        <v>161.30000000000001</v>
      </c>
      <c r="D131" s="38">
        <v>161.9</v>
      </c>
      <c r="E131" s="38">
        <v>163.6</v>
      </c>
      <c r="F131" s="38">
        <v>119.4</v>
      </c>
      <c r="G131" s="33">
        <f t="shared" si="9"/>
        <v>151.55000000000001</v>
      </c>
      <c r="H131" s="71">
        <v>164.39999999999998</v>
      </c>
      <c r="I131" s="38">
        <v>162.6</v>
      </c>
      <c r="J131" s="38">
        <v>162.30000000000001</v>
      </c>
      <c r="K131" s="38">
        <v>117.6</v>
      </c>
      <c r="L131" s="33">
        <f t="shared" si="10"/>
        <v>151.72499999999999</v>
      </c>
      <c r="M131" s="71">
        <v>158.5</v>
      </c>
      <c r="N131" s="38">
        <v>158.69999999999999</v>
      </c>
      <c r="O131" s="38">
        <v>169</v>
      </c>
      <c r="P131" s="38">
        <v>123.5</v>
      </c>
      <c r="Q131" s="33">
        <f t="shared" si="11"/>
        <v>152.42500000000001</v>
      </c>
      <c r="R131" s="16">
        <f t="shared" si="12"/>
        <v>152.04583333333335</v>
      </c>
      <c r="S131" s="43"/>
      <c r="T131" s="47">
        <f t="shared" si="13"/>
        <v>8.143233794159154E-4</v>
      </c>
      <c r="U131" s="43"/>
      <c r="V131" s="23">
        <f>+[1]claims!D131</f>
        <v>3</v>
      </c>
      <c r="W131" s="23">
        <f>+[1]claims!E131</f>
        <v>2</v>
      </c>
      <c r="X131" s="23">
        <f>+[1]claims!F131</f>
        <v>1</v>
      </c>
      <c r="Y131" s="43"/>
      <c r="Z131" s="47">
        <f t="shared" si="14"/>
        <v>1.9795447047179147E-2</v>
      </c>
      <c r="AA131" s="47">
        <f t="shared" si="15"/>
        <v>1.3181743285549514E-2</v>
      </c>
      <c r="AB131" s="47">
        <f t="shared" si="17"/>
        <v>6.5606035755289482E-3</v>
      </c>
      <c r="AC131" s="43"/>
      <c r="AD131" s="47">
        <f t="shared" si="16"/>
        <v>1.0973457390810836E-2</v>
      </c>
    </row>
    <row r="132" spans="1:30" x14ac:dyDescent="0.2">
      <c r="A132" s="43" t="s">
        <v>196</v>
      </c>
      <c r="B132" s="43" t="s">
        <v>538</v>
      </c>
      <c r="C132" s="71">
        <v>186</v>
      </c>
      <c r="D132" s="38">
        <v>178.79999999999998</v>
      </c>
      <c r="E132" s="38">
        <v>185.3</v>
      </c>
      <c r="F132" s="38">
        <v>143.79999999999998</v>
      </c>
      <c r="G132" s="33">
        <f t="shared" si="9"/>
        <v>173.47499999999997</v>
      </c>
      <c r="H132" s="71">
        <v>189.4</v>
      </c>
      <c r="I132" s="38">
        <v>179</v>
      </c>
      <c r="J132" s="38">
        <v>190.8</v>
      </c>
      <c r="K132" s="38">
        <v>161.69999999999999</v>
      </c>
      <c r="L132" s="33">
        <f t="shared" si="10"/>
        <v>180.22500000000002</v>
      </c>
      <c r="M132" s="71">
        <v>199.1</v>
      </c>
      <c r="N132" s="38">
        <v>188.20000000000002</v>
      </c>
      <c r="O132" s="38">
        <v>200.4</v>
      </c>
      <c r="P132" s="38">
        <v>163</v>
      </c>
      <c r="Q132" s="33">
        <f t="shared" si="11"/>
        <v>187.67500000000001</v>
      </c>
      <c r="R132" s="16">
        <f t="shared" si="12"/>
        <v>182.82500000000002</v>
      </c>
      <c r="S132" s="43"/>
      <c r="T132" s="47">
        <f t="shared" si="13"/>
        <v>9.7916969230800845E-4</v>
      </c>
      <c r="U132" s="43"/>
      <c r="V132" s="23">
        <f>+[1]claims!D132</f>
        <v>3</v>
      </c>
      <c r="W132" s="23">
        <f>+[1]claims!E132</f>
        <v>5</v>
      </c>
      <c r="X132" s="23">
        <f>+[1]claims!F132</f>
        <v>0</v>
      </c>
      <c r="Y132" s="43"/>
      <c r="Z132" s="47">
        <f t="shared" si="14"/>
        <v>1.7293558149589282E-2</v>
      </c>
      <c r="AA132" s="47">
        <f t="shared" si="15"/>
        <v>2.7743098904147591E-2</v>
      </c>
      <c r="AB132" s="47">
        <f t="shared" si="17"/>
        <v>0</v>
      </c>
      <c r="AC132" s="43"/>
      <c r="AD132" s="47">
        <f t="shared" si="16"/>
        <v>1.2129959326314077E-2</v>
      </c>
    </row>
    <row r="133" spans="1:30" x14ac:dyDescent="0.2">
      <c r="A133" s="43" t="s">
        <v>197</v>
      </c>
      <c r="B133" s="43" t="s">
        <v>496</v>
      </c>
      <c r="C133" s="71">
        <v>212.8</v>
      </c>
      <c r="D133" s="38">
        <v>206.20000000000002</v>
      </c>
      <c r="E133" s="38">
        <v>207.79999999999998</v>
      </c>
      <c r="F133" s="38">
        <v>180</v>
      </c>
      <c r="G133" s="33">
        <f t="shared" ref="G133:G196" si="18">AVERAGE(C133:F133)</f>
        <v>201.7</v>
      </c>
      <c r="H133" s="71">
        <v>212.1</v>
      </c>
      <c r="I133" s="38">
        <v>205.6</v>
      </c>
      <c r="J133" s="38">
        <v>203.9</v>
      </c>
      <c r="K133" s="38">
        <v>180.1</v>
      </c>
      <c r="L133" s="33">
        <f t="shared" ref="L133:L196" si="19">AVERAGE(H133:K133)</f>
        <v>200.42500000000001</v>
      </c>
      <c r="M133" s="71">
        <v>190.2</v>
      </c>
      <c r="N133" s="38">
        <v>193.4</v>
      </c>
      <c r="O133" s="38">
        <v>197</v>
      </c>
      <c r="P133" s="38">
        <v>167.7</v>
      </c>
      <c r="Q133" s="33">
        <f t="shared" ref="Q133:Q196" si="20">AVERAGE(M133:P133)</f>
        <v>187.07499999999999</v>
      </c>
      <c r="R133" s="16">
        <f t="shared" ref="R133:R196" si="21">IF(G133&gt;0,(+G133+(L133*2)+(Q133*3))/6,IF(L133&gt;0,((L133*2)+(Q133*3))/5,Q133))</f>
        <v>193.96249999999998</v>
      </c>
      <c r="S133" s="43"/>
      <c r="T133" s="47">
        <f t="shared" ref="T133:T196" si="22">+R133/$R$263</f>
        <v>1.0388196441640479E-3</v>
      </c>
      <c r="U133" s="43"/>
      <c r="V133" s="23">
        <f>+[1]claims!D133</f>
        <v>3</v>
      </c>
      <c r="W133" s="23">
        <f>+[1]claims!E133</f>
        <v>2</v>
      </c>
      <c r="X133" s="23">
        <f>+[1]claims!F133</f>
        <v>0</v>
      </c>
      <c r="Y133" s="43"/>
      <c r="Z133" s="47">
        <f t="shared" ref="Z133:Z196" si="23">IF(G133&gt;100,IF(V133&lt;1,0,+V133/G133),IF(V133&lt;1,0,+V133/100))</f>
        <v>1.4873574615765991E-2</v>
      </c>
      <c r="AA133" s="47">
        <f t="shared" ref="AA133:AA196" si="24">IF(L133&gt;100,IF(W133&lt;1,0,+W133/L133),IF(W133&lt;1,0,+W133/100))</f>
        <v>9.978795060496445E-3</v>
      </c>
      <c r="AB133" s="47">
        <f t="shared" si="17"/>
        <v>0</v>
      </c>
      <c r="AC133" s="43"/>
      <c r="AD133" s="47">
        <f t="shared" ref="AD133:AD196" si="25">(+Z133+(AA133*2)+(AB133*3))/6</f>
        <v>5.8051941227931468E-3</v>
      </c>
    </row>
    <row r="134" spans="1:30" x14ac:dyDescent="0.2">
      <c r="A134" s="43" t="s">
        <v>198</v>
      </c>
      <c r="B134" s="43" t="s">
        <v>539</v>
      </c>
      <c r="C134" s="71">
        <v>2883.1</v>
      </c>
      <c r="D134" s="38">
        <v>2950.9</v>
      </c>
      <c r="E134" s="38">
        <v>2977.8</v>
      </c>
      <c r="F134" s="38">
        <v>3060</v>
      </c>
      <c r="G134" s="33">
        <f t="shared" si="18"/>
        <v>2967.95</v>
      </c>
      <c r="H134" s="71">
        <v>2938.5</v>
      </c>
      <c r="I134" s="38">
        <v>2946</v>
      </c>
      <c r="J134" s="38">
        <v>2982.1</v>
      </c>
      <c r="K134" s="38">
        <v>3117.1</v>
      </c>
      <c r="L134" s="33">
        <f t="shared" si="19"/>
        <v>2995.9250000000002</v>
      </c>
      <c r="M134" s="71">
        <v>2910.4</v>
      </c>
      <c r="N134" s="38">
        <v>2896.6</v>
      </c>
      <c r="O134" s="38">
        <v>2932.9</v>
      </c>
      <c r="P134" s="38">
        <v>3007.1</v>
      </c>
      <c r="Q134" s="33">
        <f t="shared" si="20"/>
        <v>2936.75</v>
      </c>
      <c r="R134" s="16">
        <f t="shared" si="21"/>
        <v>2961.6749999999997</v>
      </c>
      <c r="S134" s="43"/>
      <c r="T134" s="47">
        <f t="shared" si="22"/>
        <v>1.5862066995576758E-2</v>
      </c>
      <c r="U134" s="43"/>
      <c r="V134" s="23">
        <f>+[1]claims!D134</f>
        <v>102</v>
      </c>
      <c r="W134" s="23">
        <f>+[1]claims!E134</f>
        <v>111</v>
      </c>
      <c r="X134" s="23">
        <f>+[1]claims!F134</f>
        <v>89</v>
      </c>
      <c r="Y134" s="43"/>
      <c r="Z134" s="47">
        <f t="shared" si="23"/>
        <v>3.436715578092623E-2</v>
      </c>
      <c r="AA134" s="47">
        <f t="shared" si="24"/>
        <v>3.7050326693759017E-2</v>
      </c>
      <c r="AB134" s="47">
        <f t="shared" ref="AB134:AB197" si="26">IF(Q134&gt;100,IF(X134&lt;1,0,+X134/Q134),IF(X134&lt;1,0,+X134/100))</f>
        <v>3.0305609942964162E-2</v>
      </c>
      <c r="AC134" s="43"/>
      <c r="AD134" s="47">
        <f t="shared" si="25"/>
        <v>3.3230773166222791E-2</v>
      </c>
    </row>
    <row r="135" spans="1:30" x14ac:dyDescent="0.2">
      <c r="A135" s="43" t="s">
        <v>199</v>
      </c>
      <c r="B135" s="43" t="s">
        <v>200</v>
      </c>
      <c r="C135" s="71">
        <v>204.4</v>
      </c>
      <c r="D135" s="38">
        <v>211.8</v>
      </c>
      <c r="E135" s="38">
        <v>213.4</v>
      </c>
      <c r="F135" s="38">
        <v>221.1</v>
      </c>
      <c r="G135" s="33">
        <f t="shared" si="18"/>
        <v>212.67500000000001</v>
      </c>
      <c r="H135" s="71">
        <v>220.3</v>
      </c>
      <c r="I135" s="38">
        <v>222.1</v>
      </c>
      <c r="J135" s="38">
        <v>220.5</v>
      </c>
      <c r="K135" s="38">
        <v>226.1</v>
      </c>
      <c r="L135" s="33">
        <f t="shared" si="19"/>
        <v>222.25</v>
      </c>
      <c r="M135" s="71">
        <v>269.2</v>
      </c>
      <c r="N135" s="38">
        <v>273.5</v>
      </c>
      <c r="O135" s="38">
        <v>275.5</v>
      </c>
      <c r="P135" s="38">
        <v>274.3</v>
      </c>
      <c r="Q135" s="33">
        <f t="shared" si="20"/>
        <v>273.125</v>
      </c>
      <c r="R135" s="16">
        <f t="shared" si="21"/>
        <v>246.09166666666667</v>
      </c>
      <c r="S135" s="43"/>
      <c r="T135" s="47">
        <f t="shared" si="22"/>
        <v>1.3180117682459454E-3</v>
      </c>
      <c r="U135" s="43"/>
      <c r="V135" s="23">
        <f>+[1]claims!D135</f>
        <v>0</v>
      </c>
      <c r="W135" s="23">
        <f>+[1]claims!E135</f>
        <v>2</v>
      </c>
      <c r="X135" s="23">
        <f>+[1]claims!F135</f>
        <v>5</v>
      </c>
      <c r="Y135" s="43"/>
      <c r="Z135" s="47">
        <f t="shared" si="23"/>
        <v>0</v>
      </c>
      <c r="AA135" s="47">
        <f t="shared" si="24"/>
        <v>8.9988751406074249E-3</v>
      </c>
      <c r="AB135" s="47">
        <f t="shared" si="26"/>
        <v>1.8306636155606407E-2</v>
      </c>
      <c r="AC135" s="43"/>
      <c r="AD135" s="47">
        <f t="shared" si="25"/>
        <v>1.2152943124672346E-2</v>
      </c>
    </row>
    <row r="136" spans="1:30" x14ac:dyDescent="0.2">
      <c r="A136" s="43" t="s">
        <v>201</v>
      </c>
      <c r="B136" s="43" t="s">
        <v>202</v>
      </c>
      <c r="C136" s="71">
        <v>187.10000000000002</v>
      </c>
      <c r="D136" s="38">
        <v>192.3</v>
      </c>
      <c r="E136" s="38">
        <v>190.2</v>
      </c>
      <c r="F136" s="38">
        <v>186.89999999999998</v>
      </c>
      <c r="G136" s="33">
        <f t="shared" si="18"/>
        <v>189.125</v>
      </c>
      <c r="H136" s="71">
        <v>186</v>
      </c>
      <c r="I136" s="38">
        <v>193.2</v>
      </c>
      <c r="J136" s="38">
        <v>197.2</v>
      </c>
      <c r="K136" s="38">
        <v>190.8</v>
      </c>
      <c r="L136" s="33">
        <f t="shared" si="19"/>
        <v>191.8</v>
      </c>
      <c r="M136" s="71">
        <v>192.7</v>
      </c>
      <c r="N136" s="38">
        <v>198.3</v>
      </c>
      <c r="O136" s="38">
        <v>198.10000000000002</v>
      </c>
      <c r="P136" s="38">
        <v>190.7</v>
      </c>
      <c r="Q136" s="33">
        <f t="shared" si="20"/>
        <v>194.95</v>
      </c>
      <c r="R136" s="16">
        <f t="shared" si="21"/>
        <v>192.92916666666665</v>
      </c>
      <c r="S136" s="43"/>
      <c r="T136" s="47">
        <f t="shared" si="22"/>
        <v>1.0332853426076327E-3</v>
      </c>
      <c r="U136" s="43"/>
      <c r="V136" s="23">
        <f>+[1]claims!D136</f>
        <v>8</v>
      </c>
      <c r="W136" s="23">
        <f>+[1]claims!E136</f>
        <v>7</v>
      </c>
      <c r="X136" s="23">
        <f>+[1]claims!F136</f>
        <v>2</v>
      </c>
      <c r="Y136" s="43"/>
      <c r="Z136" s="47">
        <f t="shared" si="23"/>
        <v>4.230006609385327E-2</v>
      </c>
      <c r="AA136" s="47">
        <f t="shared" si="24"/>
        <v>3.6496350364963501E-2</v>
      </c>
      <c r="AB136" s="47">
        <f t="shared" si="26"/>
        <v>1.02590407796871E-2</v>
      </c>
      <c r="AC136" s="43"/>
      <c r="AD136" s="47">
        <f t="shared" si="25"/>
        <v>2.4344981527140264E-2</v>
      </c>
    </row>
    <row r="137" spans="1:30" x14ac:dyDescent="0.2">
      <c r="A137" s="43" t="s">
        <v>203</v>
      </c>
      <c r="B137" s="43" t="s">
        <v>204</v>
      </c>
      <c r="C137" s="71">
        <v>14</v>
      </c>
      <c r="D137" s="38">
        <v>14</v>
      </c>
      <c r="E137" s="38">
        <v>14</v>
      </c>
      <c r="F137" s="38">
        <v>13.7</v>
      </c>
      <c r="G137" s="33">
        <f t="shared" si="18"/>
        <v>13.925000000000001</v>
      </c>
      <c r="H137" s="71">
        <v>14</v>
      </c>
      <c r="I137" s="38">
        <v>13</v>
      </c>
      <c r="J137" s="38">
        <v>14</v>
      </c>
      <c r="K137" s="38">
        <v>13.7</v>
      </c>
      <c r="L137" s="33">
        <f t="shared" si="19"/>
        <v>13.675000000000001</v>
      </c>
      <c r="M137" s="71">
        <v>13.8</v>
      </c>
      <c r="N137" s="38">
        <v>13.6</v>
      </c>
      <c r="O137" s="38">
        <v>14</v>
      </c>
      <c r="P137" s="38">
        <v>14</v>
      </c>
      <c r="Q137" s="33">
        <f t="shared" si="20"/>
        <v>13.85</v>
      </c>
      <c r="R137" s="16">
        <f t="shared" si="21"/>
        <v>13.804166666666667</v>
      </c>
      <c r="S137" s="43"/>
      <c r="T137" s="47">
        <f t="shared" si="22"/>
        <v>7.3932020388724003E-5</v>
      </c>
      <c r="U137" s="43"/>
      <c r="V137" s="23">
        <f>+[1]claims!D137</f>
        <v>0</v>
      </c>
      <c r="W137" s="23">
        <f>+[1]claims!E137</f>
        <v>0</v>
      </c>
      <c r="X137" s="23">
        <f>+[1]claims!F137</f>
        <v>0</v>
      </c>
      <c r="Y137" s="43"/>
      <c r="Z137" s="47">
        <f t="shared" si="23"/>
        <v>0</v>
      </c>
      <c r="AA137" s="47">
        <f t="shared" si="24"/>
        <v>0</v>
      </c>
      <c r="AB137" s="47">
        <f t="shared" si="26"/>
        <v>0</v>
      </c>
      <c r="AC137" s="43"/>
      <c r="AD137" s="47">
        <f t="shared" si="25"/>
        <v>0</v>
      </c>
    </row>
    <row r="138" spans="1:30" x14ac:dyDescent="0.2">
      <c r="A138" s="43" t="s">
        <v>205</v>
      </c>
      <c r="B138" s="43" t="s">
        <v>456</v>
      </c>
      <c r="C138" s="33">
        <v>9.8000000000000007</v>
      </c>
      <c r="D138" s="33">
        <v>9.8000000000000007</v>
      </c>
      <c r="E138" s="33">
        <v>9.8000000000000007</v>
      </c>
      <c r="F138" s="33">
        <v>9.8000000000000007</v>
      </c>
      <c r="G138" s="33">
        <f t="shared" si="18"/>
        <v>9.8000000000000007</v>
      </c>
      <c r="H138" s="33">
        <v>9</v>
      </c>
      <c r="I138" s="33">
        <v>9</v>
      </c>
      <c r="J138" s="33">
        <v>9</v>
      </c>
      <c r="K138" s="33">
        <v>9</v>
      </c>
      <c r="L138" s="33">
        <f t="shared" si="19"/>
        <v>9</v>
      </c>
      <c r="M138" s="33">
        <v>7.3</v>
      </c>
      <c r="N138" s="33">
        <v>7.3</v>
      </c>
      <c r="O138" s="33">
        <v>7.3</v>
      </c>
      <c r="P138" s="33">
        <v>7.3</v>
      </c>
      <c r="Q138" s="33">
        <f t="shared" si="20"/>
        <v>7.3</v>
      </c>
      <c r="R138" s="16">
        <f t="shared" si="21"/>
        <v>8.2833333333333332</v>
      </c>
      <c r="S138" s="43"/>
      <c r="T138" s="47">
        <f t="shared" si="22"/>
        <v>4.4363675379650868E-5</v>
      </c>
      <c r="U138" s="43"/>
      <c r="V138" s="23">
        <f>+[1]claims!D138</f>
        <v>0</v>
      </c>
      <c r="W138" s="23">
        <f>+[1]claims!E138</f>
        <v>0</v>
      </c>
      <c r="X138" s="23">
        <f>+[1]claims!F138</f>
        <v>0</v>
      </c>
      <c r="Y138" s="43"/>
      <c r="Z138" s="47">
        <f t="shared" si="23"/>
        <v>0</v>
      </c>
      <c r="AA138" s="47">
        <f t="shared" si="24"/>
        <v>0</v>
      </c>
      <c r="AB138" s="47">
        <f t="shared" si="26"/>
        <v>0</v>
      </c>
      <c r="AC138" s="43"/>
      <c r="AD138" s="47">
        <f t="shared" si="25"/>
        <v>0</v>
      </c>
    </row>
    <row r="139" spans="1:30" outlineLevel="1" x14ac:dyDescent="0.2">
      <c r="A139" s="43" t="s">
        <v>206</v>
      </c>
      <c r="B139" s="43" t="s">
        <v>207</v>
      </c>
      <c r="C139" s="31"/>
      <c r="D139" s="33" t="s">
        <v>207</v>
      </c>
      <c r="E139" s="31"/>
      <c r="F139" s="33">
        <v>16.5</v>
      </c>
      <c r="G139" s="33">
        <f t="shared" si="18"/>
        <v>16.5</v>
      </c>
      <c r="H139" s="31"/>
      <c r="I139" s="33" t="s">
        <v>207</v>
      </c>
      <c r="J139" s="31"/>
      <c r="K139" s="33">
        <v>16.5</v>
      </c>
      <c r="L139" s="33">
        <f t="shared" si="19"/>
        <v>16.5</v>
      </c>
      <c r="M139" s="31"/>
      <c r="N139" s="33" t="s">
        <v>207</v>
      </c>
      <c r="O139" s="31"/>
      <c r="P139" s="33">
        <v>16</v>
      </c>
      <c r="Q139" s="33">
        <f t="shared" si="20"/>
        <v>16</v>
      </c>
      <c r="R139" s="16">
        <f t="shared" si="21"/>
        <v>16.25</v>
      </c>
      <c r="S139" s="43"/>
      <c r="T139" s="47">
        <f t="shared" si="22"/>
        <v>8.7031355121045459E-5</v>
      </c>
      <c r="U139" s="43"/>
      <c r="V139" s="23">
        <f>+[1]claims!D139</f>
        <v>0</v>
      </c>
      <c r="W139" s="23">
        <f>+[1]claims!E139</f>
        <v>0</v>
      </c>
      <c r="X139" s="23">
        <f>+[1]claims!F139</f>
        <v>0</v>
      </c>
      <c r="Y139" s="43"/>
      <c r="Z139" s="47">
        <f t="shared" si="23"/>
        <v>0</v>
      </c>
      <c r="AA139" s="47">
        <f t="shared" si="24"/>
        <v>0</v>
      </c>
      <c r="AB139" s="47">
        <f t="shared" si="26"/>
        <v>0</v>
      </c>
      <c r="AC139" s="43"/>
      <c r="AD139" s="47">
        <f t="shared" si="25"/>
        <v>0</v>
      </c>
    </row>
    <row r="140" spans="1:30" outlineLevel="1" x14ac:dyDescent="0.2">
      <c r="A140" s="43" t="s">
        <v>208</v>
      </c>
      <c r="B140" s="43" t="s">
        <v>209</v>
      </c>
      <c r="C140" s="31"/>
      <c r="D140" s="33" t="s">
        <v>209</v>
      </c>
      <c r="E140" s="31"/>
      <c r="F140" s="33">
        <v>5</v>
      </c>
      <c r="G140" s="33">
        <f t="shared" si="18"/>
        <v>5</v>
      </c>
      <c r="H140" s="31"/>
      <c r="I140" s="33" t="s">
        <v>209</v>
      </c>
      <c r="J140" s="31"/>
      <c r="K140" s="33">
        <v>6</v>
      </c>
      <c r="L140" s="33">
        <f t="shared" si="19"/>
        <v>6</v>
      </c>
      <c r="M140" s="31"/>
      <c r="N140" s="33" t="s">
        <v>209</v>
      </c>
      <c r="O140" s="31"/>
      <c r="P140" s="33">
        <v>6</v>
      </c>
      <c r="Q140" s="33">
        <f t="shared" si="20"/>
        <v>6</v>
      </c>
      <c r="R140" s="16">
        <f t="shared" si="21"/>
        <v>5.833333333333333</v>
      </c>
      <c r="S140" s="43"/>
      <c r="T140" s="47">
        <f t="shared" si="22"/>
        <v>3.1242024915247088E-5</v>
      </c>
      <c r="U140" s="43"/>
      <c r="V140" s="23">
        <f>+[1]claims!D140</f>
        <v>0</v>
      </c>
      <c r="W140" s="23">
        <f>+[1]claims!E140</f>
        <v>0</v>
      </c>
      <c r="X140" s="23">
        <f>+[1]claims!F140</f>
        <v>0</v>
      </c>
      <c r="Y140" s="43"/>
      <c r="Z140" s="47">
        <f t="shared" si="23"/>
        <v>0</v>
      </c>
      <c r="AA140" s="47">
        <f t="shared" si="24"/>
        <v>0</v>
      </c>
      <c r="AB140" s="47">
        <f t="shared" si="26"/>
        <v>0</v>
      </c>
      <c r="AC140" s="43"/>
      <c r="AD140" s="47">
        <f t="shared" si="25"/>
        <v>0</v>
      </c>
    </row>
    <row r="141" spans="1:30" outlineLevel="1" x14ac:dyDescent="0.2">
      <c r="A141" s="43" t="s">
        <v>210</v>
      </c>
      <c r="B141" s="43" t="s">
        <v>211</v>
      </c>
      <c r="C141" s="31"/>
      <c r="D141" s="33" t="s">
        <v>211</v>
      </c>
      <c r="E141" s="31"/>
      <c r="F141" s="33">
        <v>31</v>
      </c>
      <c r="G141" s="33">
        <f t="shared" si="18"/>
        <v>31</v>
      </c>
      <c r="H141" s="31"/>
      <c r="I141" s="33" t="s">
        <v>211</v>
      </c>
      <c r="J141" s="31"/>
      <c r="K141" s="33">
        <v>25</v>
      </c>
      <c r="L141" s="33">
        <f t="shared" si="19"/>
        <v>25</v>
      </c>
      <c r="M141" s="31"/>
      <c r="N141" s="33" t="s">
        <v>211</v>
      </c>
      <c r="O141" s="31"/>
      <c r="P141" s="33">
        <v>24</v>
      </c>
      <c r="Q141" s="33">
        <f t="shared" si="20"/>
        <v>24</v>
      </c>
      <c r="R141" s="16">
        <f t="shared" si="21"/>
        <v>25.5</v>
      </c>
      <c r="S141" s="43"/>
      <c r="T141" s="47">
        <f t="shared" si="22"/>
        <v>1.3657228034379441E-4</v>
      </c>
      <c r="U141" s="43"/>
      <c r="V141" s="23">
        <f>+[1]claims!D141</f>
        <v>0</v>
      </c>
      <c r="W141" s="23">
        <f>+[1]claims!E141</f>
        <v>0</v>
      </c>
      <c r="X141" s="23">
        <f>+[1]claims!F141</f>
        <v>0</v>
      </c>
      <c r="Y141" s="43"/>
      <c r="Z141" s="47">
        <f t="shared" si="23"/>
        <v>0</v>
      </c>
      <c r="AA141" s="47">
        <f t="shared" si="24"/>
        <v>0</v>
      </c>
      <c r="AB141" s="47">
        <f t="shared" si="26"/>
        <v>0</v>
      </c>
      <c r="AC141" s="43"/>
      <c r="AD141" s="47">
        <f t="shared" si="25"/>
        <v>0</v>
      </c>
    </row>
    <row r="142" spans="1:30" outlineLevel="1" x14ac:dyDescent="0.2">
      <c r="A142" s="43" t="s">
        <v>499</v>
      </c>
      <c r="B142" s="43" t="s">
        <v>497</v>
      </c>
      <c r="C142" s="31"/>
      <c r="D142" s="33" t="s">
        <v>497</v>
      </c>
      <c r="E142" s="31"/>
      <c r="F142" s="33">
        <v>27</v>
      </c>
      <c r="G142" s="33">
        <f t="shared" si="18"/>
        <v>27</v>
      </c>
      <c r="H142" s="31"/>
      <c r="I142" s="33" t="s">
        <v>497</v>
      </c>
      <c r="J142" s="31"/>
      <c r="K142" s="33">
        <v>26</v>
      </c>
      <c r="L142" s="33">
        <f t="shared" si="19"/>
        <v>26</v>
      </c>
      <c r="M142" s="31"/>
      <c r="N142" s="33" t="s">
        <v>497</v>
      </c>
      <c r="O142" s="31"/>
      <c r="P142" s="33">
        <v>24</v>
      </c>
      <c r="Q142" s="33">
        <f t="shared" si="20"/>
        <v>24</v>
      </c>
      <c r="R142" s="16">
        <f t="shared" si="21"/>
        <v>25.166666666666668</v>
      </c>
      <c r="S142" s="43"/>
      <c r="T142" s="47">
        <f t="shared" si="22"/>
        <v>1.3478702177720887E-4</v>
      </c>
      <c r="U142" s="43"/>
      <c r="V142" s="23">
        <f>+[1]claims!D142</f>
        <v>0</v>
      </c>
      <c r="W142" s="23">
        <f>+[1]claims!E142</f>
        <v>0</v>
      </c>
      <c r="X142" s="23">
        <f>+[1]claims!F142</f>
        <v>0</v>
      </c>
      <c r="Y142" s="43"/>
      <c r="Z142" s="47">
        <f t="shared" si="23"/>
        <v>0</v>
      </c>
      <c r="AA142" s="47">
        <f t="shared" si="24"/>
        <v>0</v>
      </c>
      <c r="AB142" s="47">
        <f t="shared" si="26"/>
        <v>0</v>
      </c>
      <c r="AC142" s="43"/>
      <c r="AD142" s="47">
        <f t="shared" si="25"/>
        <v>0</v>
      </c>
    </row>
    <row r="143" spans="1:30" outlineLevel="1" x14ac:dyDescent="0.2">
      <c r="A143" s="43" t="s">
        <v>212</v>
      </c>
      <c r="B143" s="43" t="s">
        <v>213</v>
      </c>
      <c r="C143" s="31"/>
      <c r="D143" s="33" t="s">
        <v>213</v>
      </c>
      <c r="E143" s="31"/>
      <c r="F143" s="33">
        <v>26</v>
      </c>
      <c r="G143" s="33">
        <f t="shared" si="18"/>
        <v>26</v>
      </c>
      <c r="H143" s="31"/>
      <c r="I143" s="33" t="s">
        <v>213</v>
      </c>
      <c r="J143" s="31"/>
      <c r="K143" s="33">
        <v>25</v>
      </c>
      <c r="L143" s="33">
        <f t="shared" si="19"/>
        <v>25</v>
      </c>
      <c r="M143" s="31"/>
      <c r="N143" s="33" t="s">
        <v>213</v>
      </c>
      <c r="O143" s="31"/>
      <c r="P143" s="33">
        <v>24</v>
      </c>
      <c r="Q143" s="33">
        <f t="shared" si="20"/>
        <v>24</v>
      </c>
      <c r="R143" s="16">
        <f t="shared" si="21"/>
        <v>24.666666666666668</v>
      </c>
      <c r="S143" s="43"/>
      <c r="T143" s="47">
        <f t="shared" si="22"/>
        <v>1.3210913392733056E-4</v>
      </c>
      <c r="U143" s="43"/>
      <c r="V143" s="23">
        <f>+[1]claims!D143</f>
        <v>0</v>
      </c>
      <c r="W143" s="23">
        <f>+[1]claims!E143</f>
        <v>0</v>
      </c>
      <c r="X143" s="23">
        <f>+[1]claims!F143</f>
        <v>0</v>
      </c>
      <c r="Y143" s="43"/>
      <c r="Z143" s="47">
        <f t="shared" si="23"/>
        <v>0</v>
      </c>
      <c r="AA143" s="47">
        <f t="shared" si="24"/>
        <v>0</v>
      </c>
      <c r="AB143" s="47">
        <f t="shared" si="26"/>
        <v>0</v>
      </c>
      <c r="AC143" s="43"/>
      <c r="AD143" s="47">
        <f t="shared" si="25"/>
        <v>0</v>
      </c>
    </row>
    <row r="144" spans="1:30" outlineLevel="1" x14ac:dyDescent="0.2">
      <c r="A144" s="43" t="s">
        <v>214</v>
      </c>
      <c r="B144" s="43" t="s">
        <v>215</v>
      </c>
      <c r="C144" s="31"/>
      <c r="D144" s="33" t="s">
        <v>215</v>
      </c>
      <c r="E144" s="31"/>
      <c r="F144" s="33">
        <v>4</v>
      </c>
      <c r="G144" s="33">
        <f t="shared" si="18"/>
        <v>4</v>
      </c>
      <c r="H144" s="31"/>
      <c r="I144" s="33" t="s">
        <v>215</v>
      </c>
      <c r="J144" s="31"/>
      <c r="K144" s="33">
        <v>3</v>
      </c>
      <c r="L144" s="33">
        <f t="shared" si="19"/>
        <v>3</v>
      </c>
      <c r="M144" s="31"/>
      <c r="N144" s="33" t="s">
        <v>215</v>
      </c>
      <c r="O144" s="31"/>
      <c r="P144" s="33">
        <v>3</v>
      </c>
      <c r="Q144" s="33">
        <f t="shared" si="20"/>
        <v>3</v>
      </c>
      <c r="R144" s="16">
        <f t="shared" si="21"/>
        <v>3.1666666666666665</v>
      </c>
      <c r="S144" s="43"/>
      <c r="T144" s="47">
        <f t="shared" si="22"/>
        <v>1.6959956382562705E-5</v>
      </c>
      <c r="U144" s="43"/>
      <c r="V144" s="23">
        <f>+[1]claims!D144</f>
        <v>0</v>
      </c>
      <c r="W144" s="23">
        <f>+[1]claims!E144</f>
        <v>0</v>
      </c>
      <c r="X144" s="23">
        <f>+[1]claims!F144</f>
        <v>0</v>
      </c>
      <c r="Y144" s="43"/>
      <c r="Z144" s="47">
        <f t="shared" si="23"/>
        <v>0</v>
      </c>
      <c r="AA144" s="47">
        <f t="shared" si="24"/>
        <v>0</v>
      </c>
      <c r="AB144" s="47">
        <f t="shared" si="26"/>
        <v>0</v>
      </c>
      <c r="AC144" s="43"/>
      <c r="AD144" s="47">
        <f t="shared" si="25"/>
        <v>0</v>
      </c>
    </row>
    <row r="145" spans="1:30" outlineLevel="1" x14ac:dyDescent="0.2">
      <c r="A145" s="43" t="s">
        <v>216</v>
      </c>
      <c r="B145" s="43" t="s">
        <v>217</v>
      </c>
      <c r="C145" s="31"/>
      <c r="D145" s="33" t="s">
        <v>217</v>
      </c>
      <c r="E145" s="31"/>
      <c r="F145" s="33">
        <v>79.5</v>
      </c>
      <c r="G145" s="33">
        <f t="shared" si="18"/>
        <v>79.5</v>
      </c>
      <c r="H145" s="31"/>
      <c r="I145" s="33" t="s">
        <v>217</v>
      </c>
      <c r="J145" s="31"/>
      <c r="K145" s="33">
        <v>74</v>
      </c>
      <c r="L145" s="33">
        <f t="shared" si="19"/>
        <v>74</v>
      </c>
      <c r="M145" s="31"/>
      <c r="N145" s="33" t="s">
        <v>217</v>
      </c>
      <c r="O145" s="31"/>
      <c r="P145" s="33">
        <v>65</v>
      </c>
      <c r="Q145" s="33">
        <f t="shared" si="20"/>
        <v>65</v>
      </c>
      <c r="R145" s="16">
        <f t="shared" si="21"/>
        <v>70.416666666666671</v>
      </c>
      <c r="S145" s="43"/>
      <c r="T145" s="47">
        <f t="shared" si="22"/>
        <v>3.7713587219119705E-4</v>
      </c>
      <c r="U145" s="43"/>
      <c r="V145" s="23">
        <f>+[1]claims!D145</f>
        <v>0</v>
      </c>
      <c r="W145" s="23">
        <f>+[1]claims!E145</f>
        <v>0</v>
      </c>
      <c r="X145" s="23">
        <f>+[1]claims!F145</f>
        <v>0</v>
      </c>
      <c r="Y145" s="43"/>
      <c r="Z145" s="47">
        <f t="shared" si="23"/>
        <v>0</v>
      </c>
      <c r="AA145" s="47">
        <f t="shared" si="24"/>
        <v>0</v>
      </c>
      <c r="AB145" s="47">
        <f t="shared" si="26"/>
        <v>0</v>
      </c>
      <c r="AC145" s="43"/>
      <c r="AD145" s="47">
        <f t="shared" si="25"/>
        <v>0</v>
      </c>
    </row>
    <row r="146" spans="1:30" outlineLevel="1" x14ac:dyDescent="0.2">
      <c r="A146" s="43" t="s">
        <v>218</v>
      </c>
      <c r="B146" s="43" t="s">
        <v>219</v>
      </c>
      <c r="C146" s="31"/>
      <c r="D146" s="33" t="s">
        <v>219</v>
      </c>
      <c r="E146" s="31"/>
      <c r="F146" s="33">
        <v>456.5</v>
      </c>
      <c r="G146" s="33">
        <f t="shared" si="18"/>
        <v>456.5</v>
      </c>
      <c r="H146" s="31"/>
      <c r="I146" s="33" t="s">
        <v>219</v>
      </c>
      <c r="J146" s="31"/>
      <c r="K146" s="33">
        <v>443</v>
      </c>
      <c r="L146" s="33">
        <f t="shared" si="19"/>
        <v>443</v>
      </c>
      <c r="M146" s="31"/>
      <c r="N146" s="33" t="s">
        <v>219</v>
      </c>
      <c r="O146" s="31"/>
      <c r="P146" s="33">
        <v>427</v>
      </c>
      <c r="Q146" s="33">
        <f t="shared" si="20"/>
        <v>427</v>
      </c>
      <c r="R146" s="16">
        <f t="shared" si="21"/>
        <v>437.25</v>
      </c>
      <c r="S146" s="43"/>
      <c r="T146" s="47">
        <f t="shared" si="22"/>
        <v>2.3418129247185925E-3</v>
      </c>
      <c r="U146" s="43"/>
      <c r="V146" s="23">
        <f>+[1]claims!D146</f>
        <v>11</v>
      </c>
      <c r="W146" s="23">
        <f>+[1]claims!E146</f>
        <v>16</v>
      </c>
      <c r="X146" s="23">
        <f>+[1]claims!F146</f>
        <v>6</v>
      </c>
      <c r="Y146" s="43"/>
      <c r="Z146" s="47">
        <f t="shared" si="23"/>
        <v>2.4096385542168676E-2</v>
      </c>
      <c r="AA146" s="47">
        <f t="shared" si="24"/>
        <v>3.6117381489841983E-2</v>
      </c>
      <c r="AB146" s="47">
        <f t="shared" si="26"/>
        <v>1.405152224824356E-2</v>
      </c>
      <c r="AC146" s="43"/>
      <c r="AD146" s="47">
        <f t="shared" si="25"/>
        <v>2.3080952544430555E-2</v>
      </c>
    </row>
    <row r="147" spans="1:30" outlineLevel="1" x14ac:dyDescent="0.2">
      <c r="A147" s="43" t="s">
        <v>220</v>
      </c>
      <c r="B147" s="43" t="s">
        <v>221</v>
      </c>
      <c r="C147" s="31"/>
      <c r="D147" s="33" t="s">
        <v>221</v>
      </c>
      <c r="E147" s="31"/>
      <c r="F147" s="33">
        <v>84.5</v>
      </c>
      <c r="G147" s="33">
        <f t="shared" si="18"/>
        <v>84.5</v>
      </c>
      <c r="H147" s="31"/>
      <c r="I147" s="33" t="s">
        <v>221</v>
      </c>
      <c r="J147" s="31"/>
      <c r="K147" s="33">
        <v>89.5</v>
      </c>
      <c r="L147" s="33">
        <f t="shared" si="19"/>
        <v>89.5</v>
      </c>
      <c r="M147" s="31"/>
      <c r="N147" s="33" t="s">
        <v>221</v>
      </c>
      <c r="O147" s="31"/>
      <c r="P147" s="33">
        <v>83.5</v>
      </c>
      <c r="Q147" s="33">
        <f t="shared" si="20"/>
        <v>83.5</v>
      </c>
      <c r="R147" s="16">
        <f t="shared" si="21"/>
        <v>85.666666666666671</v>
      </c>
      <c r="S147" s="43"/>
      <c r="T147" s="47">
        <f t="shared" si="22"/>
        <v>4.5881145161248585E-4</v>
      </c>
      <c r="U147" s="43"/>
      <c r="V147" s="23">
        <f>+[1]claims!D147</f>
        <v>0</v>
      </c>
      <c r="W147" s="23">
        <f>+[1]claims!E147</f>
        <v>0</v>
      </c>
      <c r="X147" s="23">
        <f>+[1]claims!F147</f>
        <v>2</v>
      </c>
      <c r="Y147" s="43"/>
      <c r="Z147" s="47">
        <f t="shared" si="23"/>
        <v>0</v>
      </c>
      <c r="AA147" s="47">
        <f t="shared" si="24"/>
        <v>0</v>
      </c>
      <c r="AB147" s="47">
        <f t="shared" si="26"/>
        <v>0.02</v>
      </c>
      <c r="AC147" s="43"/>
      <c r="AD147" s="47">
        <f t="shared" si="25"/>
        <v>0.01</v>
      </c>
    </row>
    <row r="148" spans="1:30" outlineLevel="1" x14ac:dyDescent="0.2">
      <c r="A148" s="43" t="s">
        <v>222</v>
      </c>
      <c r="B148" s="43" t="s">
        <v>223</v>
      </c>
      <c r="C148" s="31"/>
      <c r="D148" s="33" t="s">
        <v>223</v>
      </c>
      <c r="E148" s="31"/>
      <c r="F148" s="33">
        <v>73</v>
      </c>
      <c r="G148" s="33">
        <f t="shared" si="18"/>
        <v>73</v>
      </c>
      <c r="H148" s="31"/>
      <c r="I148" s="33" t="s">
        <v>223</v>
      </c>
      <c r="J148" s="31"/>
      <c r="K148" s="33">
        <v>75</v>
      </c>
      <c r="L148" s="33">
        <f t="shared" si="19"/>
        <v>75</v>
      </c>
      <c r="M148" s="31"/>
      <c r="N148" s="33" t="s">
        <v>223</v>
      </c>
      <c r="O148" s="31"/>
      <c r="P148" s="33">
        <v>76.5</v>
      </c>
      <c r="Q148" s="33">
        <f t="shared" si="20"/>
        <v>76.5</v>
      </c>
      <c r="R148" s="16">
        <f t="shared" si="21"/>
        <v>75.416666666666671</v>
      </c>
      <c r="S148" s="43"/>
      <c r="T148" s="47">
        <f t="shared" si="22"/>
        <v>4.0391475068998024E-4</v>
      </c>
      <c r="U148" s="43"/>
      <c r="V148" s="23">
        <f>+[1]claims!D148</f>
        <v>1</v>
      </c>
      <c r="W148" s="23">
        <f>+[1]claims!E148</f>
        <v>0</v>
      </c>
      <c r="X148" s="23">
        <f>+[1]claims!F148</f>
        <v>1</v>
      </c>
      <c r="Y148" s="43"/>
      <c r="Z148" s="47">
        <f t="shared" si="23"/>
        <v>0.01</v>
      </c>
      <c r="AA148" s="47">
        <f t="shared" si="24"/>
        <v>0</v>
      </c>
      <c r="AB148" s="47">
        <f t="shared" si="26"/>
        <v>0.01</v>
      </c>
      <c r="AC148" s="43"/>
      <c r="AD148" s="47">
        <f t="shared" si="25"/>
        <v>6.6666666666666671E-3</v>
      </c>
    </row>
    <row r="149" spans="1:30" outlineLevel="1" x14ac:dyDescent="0.2">
      <c r="A149" s="43" t="s">
        <v>224</v>
      </c>
      <c r="B149" s="43" t="s">
        <v>225</v>
      </c>
      <c r="C149" s="31"/>
      <c r="D149" s="33" t="s">
        <v>225</v>
      </c>
      <c r="E149" s="31"/>
      <c r="F149" s="33">
        <v>44.5</v>
      </c>
      <c r="G149" s="33">
        <f t="shared" si="18"/>
        <v>44.5</v>
      </c>
      <c r="H149" s="31"/>
      <c r="I149" s="33" t="s">
        <v>225</v>
      </c>
      <c r="J149" s="31"/>
      <c r="K149" s="33">
        <v>46</v>
      </c>
      <c r="L149" s="33">
        <f t="shared" si="19"/>
        <v>46</v>
      </c>
      <c r="M149" s="31"/>
      <c r="N149" s="33" t="s">
        <v>225</v>
      </c>
      <c r="O149" s="31"/>
      <c r="P149" s="33">
        <v>42.5</v>
      </c>
      <c r="Q149" s="33">
        <f t="shared" si="20"/>
        <v>42.5</v>
      </c>
      <c r="R149" s="16">
        <f t="shared" si="21"/>
        <v>44</v>
      </c>
      <c r="S149" s="43"/>
      <c r="T149" s="47">
        <f t="shared" si="22"/>
        <v>2.3565413078929234E-4</v>
      </c>
      <c r="U149" s="43"/>
      <c r="V149" s="23">
        <f>+[1]claims!D149</f>
        <v>1</v>
      </c>
      <c r="W149" s="23">
        <f>+[1]claims!E149</f>
        <v>1</v>
      </c>
      <c r="X149" s="23">
        <f>+[1]claims!F149</f>
        <v>0</v>
      </c>
      <c r="Y149" s="43"/>
      <c r="Z149" s="47">
        <f t="shared" si="23"/>
        <v>0.01</v>
      </c>
      <c r="AA149" s="47">
        <f t="shared" si="24"/>
        <v>0.01</v>
      </c>
      <c r="AB149" s="47">
        <f t="shared" si="26"/>
        <v>0</v>
      </c>
      <c r="AC149" s="43"/>
      <c r="AD149" s="47">
        <f t="shared" si="25"/>
        <v>5.0000000000000001E-3</v>
      </c>
    </row>
    <row r="150" spans="1:30" outlineLevel="1" x14ac:dyDescent="0.2">
      <c r="A150" s="43" t="s">
        <v>226</v>
      </c>
      <c r="B150" s="43" t="s">
        <v>227</v>
      </c>
      <c r="C150" s="31"/>
      <c r="D150" s="33" t="s">
        <v>227</v>
      </c>
      <c r="E150" s="31"/>
      <c r="F150" s="33">
        <v>10</v>
      </c>
      <c r="G150" s="33">
        <f t="shared" si="18"/>
        <v>10</v>
      </c>
      <c r="H150" s="31"/>
      <c r="I150" s="33" t="s">
        <v>227</v>
      </c>
      <c r="J150" s="31"/>
      <c r="K150" s="33">
        <v>11</v>
      </c>
      <c r="L150" s="33">
        <f t="shared" si="19"/>
        <v>11</v>
      </c>
      <c r="M150" s="31"/>
      <c r="N150" s="33" t="s">
        <v>227</v>
      </c>
      <c r="O150" s="31"/>
      <c r="P150" s="33">
        <v>10</v>
      </c>
      <c r="Q150" s="33">
        <f t="shared" si="20"/>
        <v>10</v>
      </c>
      <c r="R150" s="16">
        <f t="shared" si="21"/>
        <v>10.333333333333334</v>
      </c>
      <c r="S150" s="43"/>
      <c r="T150" s="47">
        <f t="shared" si="22"/>
        <v>5.5343015564151986E-5</v>
      </c>
      <c r="U150" s="43"/>
      <c r="V150" s="23">
        <f>+[1]claims!D150</f>
        <v>0</v>
      </c>
      <c r="W150" s="23">
        <f>+[1]claims!E150</f>
        <v>0</v>
      </c>
      <c r="X150" s="23">
        <f>+[1]claims!F150</f>
        <v>0</v>
      </c>
      <c r="Y150" s="43"/>
      <c r="Z150" s="47">
        <f t="shared" si="23"/>
        <v>0</v>
      </c>
      <c r="AA150" s="47">
        <f t="shared" si="24"/>
        <v>0</v>
      </c>
      <c r="AB150" s="47">
        <f t="shared" si="26"/>
        <v>0</v>
      </c>
      <c r="AC150" s="43"/>
      <c r="AD150" s="47">
        <f t="shared" si="25"/>
        <v>0</v>
      </c>
    </row>
    <row r="151" spans="1:30" outlineLevel="1" x14ac:dyDescent="0.2">
      <c r="A151" s="43" t="s">
        <v>228</v>
      </c>
      <c r="B151" s="43" t="s">
        <v>229</v>
      </c>
      <c r="C151" s="31"/>
      <c r="D151" s="33" t="s">
        <v>229</v>
      </c>
      <c r="E151" s="31"/>
      <c r="F151" s="33">
        <v>41.5</v>
      </c>
      <c r="G151" s="33">
        <f t="shared" si="18"/>
        <v>41.5</v>
      </c>
      <c r="H151" s="31"/>
      <c r="I151" s="33" t="s">
        <v>229</v>
      </c>
      <c r="J151" s="31"/>
      <c r="K151" s="33">
        <v>43.5</v>
      </c>
      <c r="L151" s="33">
        <f t="shared" si="19"/>
        <v>43.5</v>
      </c>
      <c r="M151" s="31"/>
      <c r="N151" s="33" t="s">
        <v>229</v>
      </c>
      <c r="O151" s="31"/>
      <c r="P151" s="33">
        <v>44</v>
      </c>
      <c r="Q151" s="33">
        <f t="shared" si="20"/>
        <v>44</v>
      </c>
      <c r="R151" s="16">
        <f t="shared" si="21"/>
        <v>43.416666666666664</v>
      </c>
      <c r="S151" s="43"/>
      <c r="T151" s="47">
        <f t="shared" si="22"/>
        <v>2.325299282977676E-4</v>
      </c>
      <c r="U151" s="43"/>
      <c r="V151" s="23">
        <f>+[1]claims!D151</f>
        <v>1</v>
      </c>
      <c r="W151" s="23">
        <f>+[1]claims!E151</f>
        <v>2</v>
      </c>
      <c r="X151" s="23">
        <f>+[1]claims!F151</f>
        <v>0</v>
      </c>
      <c r="Y151" s="43"/>
      <c r="Z151" s="47">
        <f t="shared" si="23"/>
        <v>0.01</v>
      </c>
      <c r="AA151" s="47">
        <f t="shared" si="24"/>
        <v>0.02</v>
      </c>
      <c r="AB151" s="47">
        <f t="shared" si="26"/>
        <v>0</v>
      </c>
      <c r="AC151" s="43"/>
      <c r="AD151" s="47">
        <f t="shared" si="25"/>
        <v>8.3333333333333332E-3</v>
      </c>
    </row>
    <row r="152" spans="1:30" outlineLevel="1" x14ac:dyDescent="0.2">
      <c r="A152" s="43" t="s">
        <v>230</v>
      </c>
      <c r="B152" s="43" t="s">
        <v>231</v>
      </c>
      <c r="C152" s="31"/>
      <c r="D152" s="33" t="s">
        <v>231</v>
      </c>
      <c r="E152" s="31"/>
      <c r="F152" s="33">
        <v>88</v>
      </c>
      <c r="G152" s="33">
        <f t="shared" si="18"/>
        <v>88</v>
      </c>
      <c r="H152" s="31"/>
      <c r="I152" s="33" t="s">
        <v>231</v>
      </c>
      <c r="J152" s="31"/>
      <c r="K152" s="33">
        <v>94</v>
      </c>
      <c r="L152" s="33">
        <f t="shared" si="19"/>
        <v>94</v>
      </c>
      <c r="M152" s="31"/>
      <c r="N152" s="33" t="s">
        <v>231</v>
      </c>
      <c r="O152" s="31"/>
      <c r="P152" s="33">
        <v>91</v>
      </c>
      <c r="Q152" s="33">
        <f t="shared" si="20"/>
        <v>91</v>
      </c>
      <c r="R152" s="16">
        <f t="shared" si="21"/>
        <v>91.5</v>
      </c>
      <c r="S152" s="43"/>
      <c r="T152" s="47">
        <f t="shared" si="22"/>
        <v>4.9005347652773291E-4</v>
      </c>
      <c r="U152" s="43"/>
      <c r="V152" s="23">
        <f>+[1]claims!D152</f>
        <v>1</v>
      </c>
      <c r="W152" s="23">
        <f>+[1]claims!E152</f>
        <v>0</v>
      </c>
      <c r="X152" s="23">
        <f>+[1]claims!F152</f>
        <v>1</v>
      </c>
      <c r="Y152" s="43"/>
      <c r="Z152" s="47">
        <f t="shared" si="23"/>
        <v>0.01</v>
      </c>
      <c r="AA152" s="47">
        <f t="shared" si="24"/>
        <v>0</v>
      </c>
      <c r="AB152" s="47">
        <f t="shared" si="26"/>
        <v>0.01</v>
      </c>
      <c r="AC152" s="43"/>
      <c r="AD152" s="47">
        <f t="shared" si="25"/>
        <v>6.6666666666666671E-3</v>
      </c>
    </row>
    <row r="153" spans="1:30" outlineLevel="1" x14ac:dyDescent="0.2">
      <c r="A153" s="43" t="s">
        <v>232</v>
      </c>
      <c r="B153" s="43" t="s">
        <v>233</v>
      </c>
      <c r="C153" s="31"/>
      <c r="D153" s="33" t="s">
        <v>233</v>
      </c>
      <c r="E153" s="31"/>
      <c r="F153" s="33">
        <v>123</v>
      </c>
      <c r="G153" s="33">
        <f t="shared" si="18"/>
        <v>123</v>
      </c>
      <c r="H153" s="31"/>
      <c r="I153" s="33" t="s">
        <v>233</v>
      </c>
      <c r="J153" s="31"/>
      <c r="K153" s="33">
        <v>120</v>
      </c>
      <c r="L153" s="33">
        <f t="shared" si="19"/>
        <v>120</v>
      </c>
      <c r="M153" s="31"/>
      <c r="N153" s="33" t="s">
        <v>233</v>
      </c>
      <c r="O153" s="31"/>
      <c r="P153" s="33">
        <v>118</v>
      </c>
      <c r="Q153" s="33">
        <f t="shared" si="20"/>
        <v>118</v>
      </c>
      <c r="R153" s="16">
        <f t="shared" si="21"/>
        <v>119.5</v>
      </c>
      <c r="S153" s="43"/>
      <c r="T153" s="47">
        <f t="shared" si="22"/>
        <v>6.4001519612091895E-4</v>
      </c>
      <c r="U153" s="43"/>
      <c r="V153" s="23">
        <f>+[1]claims!D153</f>
        <v>4</v>
      </c>
      <c r="W153" s="23">
        <f>+[1]claims!E153</f>
        <v>3</v>
      </c>
      <c r="X153" s="23">
        <f>+[1]claims!F153</f>
        <v>0</v>
      </c>
      <c r="Y153" s="43"/>
      <c r="Z153" s="47">
        <f t="shared" si="23"/>
        <v>3.2520325203252036E-2</v>
      </c>
      <c r="AA153" s="47">
        <f t="shared" si="24"/>
        <v>2.5000000000000001E-2</v>
      </c>
      <c r="AB153" s="47">
        <f t="shared" si="26"/>
        <v>0</v>
      </c>
      <c r="AC153" s="43"/>
      <c r="AD153" s="47">
        <f t="shared" si="25"/>
        <v>1.3753387533875339E-2</v>
      </c>
    </row>
    <row r="154" spans="1:30" outlineLevel="1" x14ac:dyDescent="0.2">
      <c r="A154" s="43" t="s">
        <v>234</v>
      </c>
      <c r="B154" s="43" t="s">
        <v>235</v>
      </c>
      <c r="C154" s="31"/>
      <c r="D154" s="33" t="s">
        <v>235</v>
      </c>
      <c r="E154" s="31"/>
      <c r="F154" s="33">
        <v>16</v>
      </c>
      <c r="G154" s="33">
        <f t="shared" si="18"/>
        <v>16</v>
      </c>
      <c r="H154" s="31"/>
      <c r="I154" s="33" t="s">
        <v>235</v>
      </c>
      <c r="J154" s="31"/>
      <c r="K154" s="33">
        <v>16</v>
      </c>
      <c r="L154" s="33">
        <f t="shared" si="19"/>
        <v>16</v>
      </c>
      <c r="M154" s="31"/>
      <c r="N154" s="33" t="s">
        <v>235</v>
      </c>
      <c r="O154" s="31"/>
      <c r="P154" s="33">
        <v>16</v>
      </c>
      <c r="Q154" s="33">
        <f t="shared" si="20"/>
        <v>16</v>
      </c>
      <c r="R154" s="16">
        <f t="shared" si="21"/>
        <v>16</v>
      </c>
      <c r="S154" s="43"/>
      <c r="T154" s="47">
        <f t="shared" si="22"/>
        <v>8.5692411196106304E-5</v>
      </c>
      <c r="U154" s="43"/>
      <c r="V154" s="23">
        <f>+[1]claims!D154</f>
        <v>0</v>
      </c>
      <c r="W154" s="23">
        <f>+[1]claims!E154</f>
        <v>0</v>
      </c>
      <c r="X154" s="23">
        <f>+[1]claims!F154</f>
        <v>0</v>
      </c>
      <c r="Y154" s="43"/>
      <c r="Z154" s="47">
        <f t="shared" si="23"/>
        <v>0</v>
      </c>
      <c r="AA154" s="47">
        <f t="shared" si="24"/>
        <v>0</v>
      </c>
      <c r="AB154" s="47">
        <f t="shared" si="26"/>
        <v>0</v>
      </c>
      <c r="AC154" s="43"/>
      <c r="AD154" s="47">
        <f t="shared" si="25"/>
        <v>0</v>
      </c>
    </row>
    <row r="155" spans="1:30" outlineLevel="1" x14ac:dyDescent="0.2">
      <c r="A155" s="43" t="s">
        <v>236</v>
      </c>
      <c r="B155" s="43" t="s">
        <v>237</v>
      </c>
      <c r="C155" s="31"/>
      <c r="D155" s="33" t="s">
        <v>237</v>
      </c>
      <c r="E155" s="31"/>
      <c r="F155" s="33">
        <v>12</v>
      </c>
      <c r="G155" s="33">
        <f t="shared" si="18"/>
        <v>12</v>
      </c>
      <c r="H155" s="31"/>
      <c r="I155" s="33" t="s">
        <v>237</v>
      </c>
      <c r="J155" s="31"/>
      <c r="K155" s="33">
        <v>13</v>
      </c>
      <c r="L155" s="33">
        <f t="shared" si="19"/>
        <v>13</v>
      </c>
      <c r="M155" s="31"/>
      <c r="N155" s="33" t="s">
        <v>237</v>
      </c>
      <c r="O155" s="31"/>
      <c r="P155" s="33">
        <v>13</v>
      </c>
      <c r="Q155" s="33">
        <f t="shared" si="20"/>
        <v>13</v>
      </c>
      <c r="R155" s="16">
        <f t="shared" si="21"/>
        <v>12.833333333333334</v>
      </c>
      <c r="S155" s="43"/>
      <c r="T155" s="47">
        <f t="shared" si="22"/>
        <v>6.8732454813543603E-5</v>
      </c>
      <c r="U155" s="43"/>
      <c r="V155" s="23">
        <f>+[1]claims!D155</f>
        <v>0</v>
      </c>
      <c r="W155" s="23">
        <f>+[1]claims!E155</f>
        <v>0</v>
      </c>
      <c r="X155" s="23">
        <f>+[1]claims!F155</f>
        <v>0</v>
      </c>
      <c r="Y155" s="43"/>
      <c r="Z155" s="47">
        <f t="shared" si="23"/>
        <v>0</v>
      </c>
      <c r="AA155" s="47">
        <f t="shared" si="24"/>
        <v>0</v>
      </c>
      <c r="AB155" s="47">
        <f t="shared" si="26"/>
        <v>0</v>
      </c>
      <c r="AC155" s="43"/>
      <c r="AD155" s="47">
        <f t="shared" si="25"/>
        <v>0</v>
      </c>
    </row>
    <row r="156" spans="1:30" outlineLevel="1" x14ac:dyDescent="0.2">
      <c r="A156" s="43" t="s">
        <v>238</v>
      </c>
      <c r="B156" s="43" t="s">
        <v>239</v>
      </c>
      <c r="C156" s="31"/>
      <c r="D156" s="33" t="s">
        <v>239</v>
      </c>
      <c r="E156" s="31"/>
      <c r="F156" s="33">
        <v>5</v>
      </c>
      <c r="G156" s="33">
        <f t="shared" si="18"/>
        <v>5</v>
      </c>
      <c r="H156" s="31"/>
      <c r="I156" s="33" t="s">
        <v>239</v>
      </c>
      <c r="J156" s="31"/>
      <c r="K156" s="33">
        <v>6</v>
      </c>
      <c r="L156" s="33">
        <f t="shared" si="19"/>
        <v>6</v>
      </c>
      <c r="M156" s="31"/>
      <c r="N156" s="33" t="s">
        <v>239</v>
      </c>
      <c r="O156" s="31"/>
      <c r="P156" s="33">
        <v>6</v>
      </c>
      <c r="Q156" s="33">
        <f t="shared" si="20"/>
        <v>6</v>
      </c>
      <c r="R156" s="16">
        <f t="shared" si="21"/>
        <v>5.833333333333333</v>
      </c>
      <c r="S156" s="43"/>
      <c r="T156" s="47">
        <f t="shared" si="22"/>
        <v>3.1242024915247088E-5</v>
      </c>
      <c r="U156" s="43"/>
      <c r="V156" s="23">
        <f>+[1]claims!D156</f>
        <v>0</v>
      </c>
      <c r="W156" s="23">
        <f>+[1]claims!E156</f>
        <v>0</v>
      </c>
      <c r="X156" s="23">
        <f>+[1]claims!F156</f>
        <v>0</v>
      </c>
      <c r="Y156" s="43"/>
      <c r="Z156" s="47">
        <f t="shared" si="23"/>
        <v>0</v>
      </c>
      <c r="AA156" s="47">
        <f t="shared" si="24"/>
        <v>0</v>
      </c>
      <c r="AB156" s="47">
        <f t="shared" si="26"/>
        <v>0</v>
      </c>
      <c r="AC156" s="43"/>
      <c r="AD156" s="47">
        <f t="shared" si="25"/>
        <v>0</v>
      </c>
    </row>
    <row r="157" spans="1:30" outlineLevel="1" x14ac:dyDescent="0.2">
      <c r="A157" s="43" t="s">
        <v>240</v>
      </c>
      <c r="B157" s="43" t="s">
        <v>241</v>
      </c>
      <c r="C157" s="31"/>
      <c r="D157" s="33" t="s">
        <v>241</v>
      </c>
      <c r="E157" s="31"/>
      <c r="F157" s="33">
        <v>106</v>
      </c>
      <c r="G157" s="33">
        <f t="shared" si="18"/>
        <v>106</v>
      </c>
      <c r="H157" s="31"/>
      <c r="I157" s="33" t="s">
        <v>241</v>
      </c>
      <c r="J157" s="31"/>
      <c r="K157" s="33">
        <v>109</v>
      </c>
      <c r="L157" s="33">
        <f t="shared" si="19"/>
        <v>109</v>
      </c>
      <c r="M157" s="31"/>
      <c r="N157" s="33" t="s">
        <v>241</v>
      </c>
      <c r="O157" s="31"/>
      <c r="P157" s="33">
        <v>107</v>
      </c>
      <c r="Q157" s="33">
        <f t="shared" si="20"/>
        <v>107</v>
      </c>
      <c r="R157" s="16">
        <f t="shared" si="21"/>
        <v>107.5</v>
      </c>
      <c r="S157" s="43"/>
      <c r="T157" s="47">
        <f t="shared" si="22"/>
        <v>5.7574588772383922E-4</v>
      </c>
      <c r="U157" s="43"/>
      <c r="V157" s="23">
        <f>+[1]claims!D157</f>
        <v>2</v>
      </c>
      <c r="W157" s="23">
        <f>+[1]claims!E157</f>
        <v>0</v>
      </c>
      <c r="X157" s="23">
        <f>+[1]claims!F157</f>
        <v>0</v>
      </c>
      <c r="Y157" s="43"/>
      <c r="Z157" s="47">
        <f t="shared" si="23"/>
        <v>1.8867924528301886E-2</v>
      </c>
      <c r="AA157" s="47">
        <f t="shared" si="24"/>
        <v>0</v>
      </c>
      <c r="AB157" s="47">
        <f t="shared" si="26"/>
        <v>0</v>
      </c>
      <c r="AC157" s="43"/>
      <c r="AD157" s="47">
        <f t="shared" si="25"/>
        <v>3.1446540880503142E-3</v>
      </c>
    </row>
    <row r="158" spans="1:30" outlineLevel="1" x14ac:dyDescent="0.2">
      <c r="A158" s="43" t="s">
        <v>242</v>
      </c>
      <c r="B158" s="43" t="s">
        <v>243</v>
      </c>
      <c r="C158" s="31"/>
      <c r="D158" s="33" t="s">
        <v>243</v>
      </c>
      <c r="E158" s="31"/>
      <c r="F158" s="33">
        <v>8</v>
      </c>
      <c r="G158" s="33">
        <f t="shared" si="18"/>
        <v>8</v>
      </c>
      <c r="H158" s="31"/>
      <c r="I158" s="33" t="s">
        <v>243</v>
      </c>
      <c r="J158" s="31"/>
      <c r="K158" s="33">
        <v>9</v>
      </c>
      <c r="L158" s="33">
        <f t="shared" si="19"/>
        <v>9</v>
      </c>
      <c r="M158" s="31"/>
      <c r="N158" s="33" t="s">
        <v>243</v>
      </c>
      <c r="O158" s="31"/>
      <c r="P158" s="33">
        <v>10</v>
      </c>
      <c r="Q158" s="33">
        <f t="shared" si="20"/>
        <v>10</v>
      </c>
      <c r="R158" s="16">
        <f t="shared" si="21"/>
        <v>9.3333333333333339</v>
      </c>
      <c r="S158" s="43"/>
      <c r="T158" s="47">
        <f t="shared" si="22"/>
        <v>4.9987239864395342E-5</v>
      </c>
      <c r="U158" s="43"/>
      <c r="V158" s="23">
        <f>+[1]claims!D158</f>
        <v>0</v>
      </c>
      <c r="W158" s="23">
        <f>+[1]claims!E158</f>
        <v>0</v>
      </c>
      <c r="X158" s="23">
        <f>+[1]claims!F158</f>
        <v>0</v>
      </c>
      <c r="Y158" s="43"/>
      <c r="Z158" s="47">
        <f t="shared" si="23"/>
        <v>0</v>
      </c>
      <c r="AA158" s="47">
        <f t="shared" si="24"/>
        <v>0</v>
      </c>
      <c r="AB158" s="47">
        <f t="shared" si="26"/>
        <v>0</v>
      </c>
      <c r="AC158" s="43"/>
      <c r="AD158" s="47">
        <f t="shared" si="25"/>
        <v>0</v>
      </c>
    </row>
    <row r="159" spans="1:30" outlineLevel="1" x14ac:dyDescent="0.2">
      <c r="A159" s="43" t="s">
        <v>244</v>
      </c>
      <c r="B159" s="43" t="s">
        <v>245</v>
      </c>
      <c r="C159" s="31"/>
      <c r="D159" s="33" t="s">
        <v>245</v>
      </c>
      <c r="E159" s="31"/>
      <c r="F159" s="33">
        <v>7</v>
      </c>
      <c r="G159" s="33">
        <f t="shared" si="18"/>
        <v>7</v>
      </c>
      <c r="H159" s="31"/>
      <c r="I159" s="33" t="s">
        <v>245</v>
      </c>
      <c r="J159" s="31"/>
      <c r="K159" s="33">
        <v>7</v>
      </c>
      <c r="L159" s="33">
        <f t="shared" si="19"/>
        <v>7</v>
      </c>
      <c r="M159" s="31"/>
      <c r="N159" s="33" t="s">
        <v>245</v>
      </c>
      <c r="O159" s="31"/>
      <c r="P159" s="33">
        <v>7</v>
      </c>
      <c r="Q159" s="33">
        <f t="shared" si="20"/>
        <v>7</v>
      </c>
      <c r="R159" s="16">
        <f t="shared" si="21"/>
        <v>7</v>
      </c>
      <c r="S159" s="43"/>
      <c r="T159" s="47">
        <f t="shared" si="22"/>
        <v>3.7490429898296508E-5</v>
      </c>
      <c r="U159" s="43"/>
      <c r="V159" s="23">
        <f>+[1]claims!D159</f>
        <v>0</v>
      </c>
      <c r="W159" s="23">
        <f>+[1]claims!E159</f>
        <v>0</v>
      </c>
      <c r="X159" s="23">
        <f>+[1]claims!F159</f>
        <v>0</v>
      </c>
      <c r="Y159" s="43"/>
      <c r="Z159" s="47">
        <f t="shared" si="23"/>
        <v>0</v>
      </c>
      <c r="AA159" s="47">
        <f t="shared" si="24"/>
        <v>0</v>
      </c>
      <c r="AB159" s="47">
        <f t="shared" si="26"/>
        <v>0</v>
      </c>
      <c r="AC159" s="43"/>
      <c r="AD159" s="47">
        <f t="shared" si="25"/>
        <v>0</v>
      </c>
    </row>
    <row r="160" spans="1:30" outlineLevel="1" x14ac:dyDescent="0.2">
      <c r="A160" s="43" t="s">
        <v>246</v>
      </c>
      <c r="B160" s="43" t="s">
        <v>247</v>
      </c>
      <c r="C160" s="31"/>
      <c r="D160" s="33" t="s">
        <v>247</v>
      </c>
      <c r="E160" s="31"/>
      <c r="F160" s="33">
        <v>10</v>
      </c>
      <c r="G160" s="33">
        <f t="shared" si="18"/>
        <v>10</v>
      </c>
      <c r="H160" s="31"/>
      <c r="I160" s="33" t="s">
        <v>247</v>
      </c>
      <c r="J160" s="31"/>
      <c r="K160" s="33">
        <v>10</v>
      </c>
      <c r="L160" s="33">
        <f t="shared" si="19"/>
        <v>10</v>
      </c>
      <c r="M160" s="31"/>
      <c r="N160" s="33" t="s">
        <v>247</v>
      </c>
      <c r="O160" s="31"/>
      <c r="P160" s="33">
        <v>10</v>
      </c>
      <c r="Q160" s="33">
        <f t="shared" si="20"/>
        <v>10</v>
      </c>
      <c r="R160" s="16">
        <f t="shared" si="21"/>
        <v>10</v>
      </c>
      <c r="S160" s="43"/>
      <c r="T160" s="47">
        <f t="shared" si="22"/>
        <v>5.355775699756644E-5</v>
      </c>
      <c r="U160" s="43"/>
      <c r="V160" s="23">
        <f>+[1]claims!D160</f>
        <v>0</v>
      </c>
      <c r="W160" s="23">
        <f>+[1]claims!E160</f>
        <v>0</v>
      </c>
      <c r="X160" s="23">
        <f>+[1]claims!F160</f>
        <v>0</v>
      </c>
      <c r="Y160" s="43"/>
      <c r="Z160" s="47">
        <f t="shared" si="23"/>
        <v>0</v>
      </c>
      <c r="AA160" s="47">
        <f t="shared" si="24"/>
        <v>0</v>
      </c>
      <c r="AB160" s="47">
        <f t="shared" si="26"/>
        <v>0</v>
      </c>
      <c r="AC160" s="43"/>
      <c r="AD160" s="47">
        <f t="shared" si="25"/>
        <v>0</v>
      </c>
    </row>
    <row r="161" spans="1:30" outlineLevel="1" x14ac:dyDescent="0.2">
      <c r="A161" s="43" t="s">
        <v>490</v>
      </c>
      <c r="B161" s="43" t="s">
        <v>491</v>
      </c>
      <c r="C161" s="31"/>
      <c r="D161" s="33" t="s">
        <v>491</v>
      </c>
      <c r="E161" s="31"/>
      <c r="F161" s="33">
        <v>2</v>
      </c>
      <c r="G161" s="33">
        <f t="shared" si="18"/>
        <v>2</v>
      </c>
      <c r="H161" s="31"/>
      <c r="I161" s="33" t="s">
        <v>491</v>
      </c>
      <c r="J161" s="31"/>
      <c r="K161" s="33">
        <v>2</v>
      </c>
      <c r="L161" s="33">
        <f t="shared" si="19"/>
        <v>2</v>
      </c>
      <c r="M161" s="31"/>
      <c r="N161" s="33" t="s">
        <v>491</v>
      </c>
      <c r="O161" s="31"/>
      <c r="P161" s="33">
        <v>2</v>
      </c>
      <c r="Q161" s="33">
        <f t="shared" si="20"/>
        <v>2</v>
      </c>
      <c r="R161" s="16">
        <f t="shared" si="21"/>
        <v>2</v>
      </c>
      <c r="S161" s="43"/>
      <c r="T161" s="47">
        <f t="shared" si="22"/>
        <v>1.0711551399513288E-5</v>
      </c>
      <c r="U161" s="43"/>
      <c r="V161" s="23">
        <f>+[1]claims!D161</f>
        <v>0</v>
      </c>
      <c r="W161" s="23">
        <f>+[1]claims!E161</f>
        <v>0</v>
      </c>
      <c r="X161" s="23">
        <f>+[1]claims!F161</f>
        <v>0</v>
      </c>
      <c r="Y161" s="43"/>
      <c r="Z161" s="47">
        <f t="shared" si="23"/>
        <v>0</v>
      </c>
      <c r="AA161" s="47">
        <f t="shared" si="24"/>
        <v>0</v>
      </c>
      <c r="AB161" s="47">
        <f t="shared" si="26"/>
        <v>0</v>
      </c>
      <c r="AC161" s="43"/>
      <c r="AD161" s="47">
        <f t="shared" si="25"/>
        <v>0</v>
      </c>
    </row>
    <row r="162" spans="1:30" outlineLevel="1" x14ac:dyDescent="0.2">
      <c r="A162" s="43" t="s">
        <v>248</v>
      </c>
      <c r="B162" s="43" t="s">
        <v>249</v>
      </c>
      <c r="C162" s="31"/>
      <c r="D162" s="33" t="s">
        <v>249</v>
      </c>
      <c r="E162" s="31"/>
      <c r="F162" s="33">
        <v>503.5</v>
      </c>
      <c r="G162" s="33">
        <f t="shared" si="18"/>
        <v>503.5</v>
      </c>
      <c r="H162" s="31"/>
      <c r="I162" s="33" t="s">
        <v>249</v>
      </c>
      <c r="J162" s="31"/>
      <c r="K162" s="33">
        <v>480.5</v>
      </c>
      <c r="L162" s="33">
        <f t="shared" si="19"/>
        <v>480.5</v>
      </c>
      <c r="M162" s="31"/>
      <c r="N162" s="33" t="s">
        <v>249</v>
      </c>
      <c r="O162" s="31"/>
      <c r="P162" s="33">
        <v>452.5</v>
      </c>
      <c r="Q162" s="33">
        <f t="shared" si="20"/>
        <v>452.5</v>
      </c>
      <c r="R162" s="16">
        <f t="shared" si="21"/>
        <v>470.33333333333331</v>
      </c>
      <c r="S162" s="43"/>
      <c r="T162" s="47">
        <f t="shared" si="22"/>
        <v>2.5189998374522079E-3</v>
      </c>
      <c r="U162" s="43"/>
      <c r="V162" s="23">
        <f>+[1]claims!D162</f>
        <v>5</v>
      </c>
      <c r="W162" s="23">
        <f>+[1]claims!E162</f>
        <v>6</v>
      </c>
      <c r="X162" s="23">
        <f>+[1]claims!F162</f>
        <v>4</v>
      </c>
      <c r="Y162" s="43"/>
      <c r="Z162" s="47">
        <f t="shared" si="23"/>
        <v>9.9304865938430985E-3</v>
      </c>
      <c r="AA162" s="47">
        <f t="shared" si="24"/>
        <v>1.2486992715920915E-2</v>
      </c>
      <c r="AB162" s="47">
        <f t="shared" si="26"/>
        <v>8.8397790055248626E-3</v>
      </c>
      <c r="AC162" s="43"/>
      <c r="AD162" s="47">
        <f t="shared" si="25"/>
        <v>1.0237301507043254E-2</v>
      </c>
    </row>
    <row r="163" spans="1:30" outlineLevel="1" x14ac:dyDescent="0.2">
      <c r="A163" s="43" t="s">
        <v>250</v>
      </c>
      <c r="B163" s="43" t="s">
        <v>251</v>
      </c>
      <c r="C163" s="31"/>
      <c r="D163" s="33" t="s">
        <v>251</v>
      </c>
      <c r="E163" s="31"/>
      <c r="F163" s="33">
        <v>10</v>
      </c>
      <c r="G163" s="33">
        <f t="shared" si="18"/>
        <v>10</v>
      </c>
      <c r="H163" s="31"/>
      <c r="I163" s="33" t="s">
        <v>251</v>
      </c>
      <c r="J163" s="31"/>
      <c r="K163" s="33">
        <v>9</v>
      </c>
      <c r="L163" s="33">
        <f t="shared" si="19"/>
        <v>9</v>
      </c>
      <c r="M163" s="31"/>
      <c r="N163" s="33" t="s">
        <v>251</v>
      </c>
      <c r="O163" s="31"/>
      <c r="P163" s="33">
        <v>8</v>
      </c>
      <c r="Q163" s="33">
        <f t="shared" si="20"/>
        <v>8</v>
      </c>
      <c r="R163" s="16">
        <f t="shared" si="21"/>
        <v>8.6666666666666661</v>
      </c>
      <c r="S163" s="43"/>
      <c r="T163" s="47">
        <f t="shared" si="22"/>
        <v>4.6416722731224244E-5</v>
      </c>
      <c r="U163" s="43"/>
      <c r="V163" s="23">
        <f>+[1]claims!D163</f>
        <v>0</v>
      </c>
      <c r="W163" s="23">
        <f>+[1]claims!E163</f>
        <v>0</v>
      </c>
      <c r="X163" s="23">
        <f>+[1]claims!F163</f>
        <v>0</v>
      </c>
      <c r="Y163" s="43"/>
      <c r="Z163" s="47">
        <f t="shared" si="23"/>
        <v>0</v>
      </c>
      <c r="AA163" s="47">
        <f t="shared" si="24"/>
        <v>0</v>
      </c>
      <c r="AB163" s="47">
        <f t="shared" si="26"/>
        <v>0</v>
      </c>
      <c r="AC163" s="43"/>
      <c r="AD163" s="47">
        <f t="shared" si="25"/>
        <v>0</v>
      </c>
    </row>
    <row r="164" spans="1:30" outlineLevel="1" x14ac:dyDescent="0.2">
      <c r="A164" s="43" t="s">
        <v>252</v>
      </c>
      <c r="B164" s="43" t="s">
        <v>253</v>
      </c>
      <c r="C164" s="31"/>
      <c r="D164" s="33" t="s">
        <v>253</v>
      </c>
      <c r="E164" s="31"/>
      <c r="F164" s="33">
        <v>9.5</v>
      </c>
      <c r="G164" s="33">
        <f t="shared" si="18"/>
        <v>9.5</v>
      </c>
      <c r="H164" s="31"/>
      <c r="I164" s="33" t="s">
        <v>253</v>
      </c>
      <c r="J164" s="31"/>
      <c r="K164" s="33">
        <v>9.5</v>
      </c>
      <c r="L164" s="33">
        <f t="shared" si="19"/>
        <v>9.5</v>
      </c>
      <c r="M164" s="31"/>
      <c r="N164" s="33" t="s">
        <v>253</v>
      </c>
      <c r="O164" s="31"/>
      <c r="P164" s="33">
        <v>9</v>
      </c>
      <c r="Q164" s="33">
        <f t="shared" si="20"/>
        <v>9</v>
      </c>
      <c r="R164" s="16">
        <f t="shared" si="21"/>
        <v>9.25</v>
      </c>
      <c r="S164" s="43"/>
      <c r="T164" s="47">
        <f t="shared" si="22"/>
        <v>4.9540925222748957E-5</v>
      </c>
      <c r="U164" s="43"/>
      <c r="V164" s="23">
        <f>+[1]claims!D164</f>
        <v>0</v>
      </c>
      <c r="W164" s="23">
        <f>+[1]claims!E164</f>
        <v>0</v>
      </c>
      <c r="X164" s="23">
        <f>+[1]claims!F164</f>
        <v>0</v>
      </c>
      <c r="Y164" s="43"/>
      <c r="Z164" s="47">
        <f t="shared" si="23"/>
        <v>0</v>
      </c>
      <c r="AA164" s="47">
        <f t="shared" si="24"/>
        <v>0</v>
      </c>
      <c r="AB164" s="47">
        <f t="shared" si="26"/>
        <v>0</v>
      </c>
      <c r="AC164" s="43"/>
      <c r="AD164" s="47">
        <f t="shared" si="25"/>
        <v>0</v>
      </c>
    </row>
    <row r="165" spans="1:30" outlineLevel="1" x14ac:dyDescent="0.2">
      <c r="A165" s="43" t="s">
        <v>254</v>
      </c>
      <c r="B165" s="43" t="s">
        <v>255</v>
      </c>
      <c r="C165" s="31"/>
      <c r="D165" s="33" t="s">
        <v>255</v>
      </c>
      <c r="E165" s="31"/>
      <c r="F165" s="33">
        <v>89</v>
      </c>
      <c r="G165" s="33">
        <f t="shared" si="18"/>
        <v>89</v>
      </c>
      <c r="H165" s="31"/>
      <c r="I165" s="33" t="s">
        <v>255</v>
      </c>
      <c r="J165" s="31"/>
      <c r="K165" s="33">
        <v>90</v>
      </c>
      <c r="L165" s="33">
        <f t="shared" si="19"/>
        <v>90</v>
      </c>
      <c r="M165" s="31"/>
      <c r="N165" s="33" t="s">
        <v>255</v>
      </c>
      <c r="O165" s="31"/>
      <c r="P165" s="33">
        <v>86</v>
      </c>
      <c r="Q165" s="33">
        <f t="shared" si="20"/>
        <v>86</v>
      </c>
      <c r="R165" s="16">
        <f t="shared" si="21"/>
        <v>87.833333333333329</v>
      </c>
      <c r="S165" s="43"/>
      <c r="T165" s="47">
        <f t="shared" si="22"/>
        <v>4.7041563229529188E-4</v>
      </c>
      <c r="U165" s="43"/>
      <c r="V165" s="23">
        <f>+[1]claims!D165</f>
        <v>0</v>
      </c>
      <c r="W165" s="23">
        <f>+[1]claims!E165</f>
        <v>0</v>
      </c>
      <c r="X165" s="23">
        <f>+[1]claims!F165</f>
        <v>0</v>
      </c>
      <c r="Y165" s="43"/>
      <c r="Z165" s="47">
        <f t="shared" si="23"/>
        <v>0</v>
      </c>
      <c r="AA165" s="47">
        <f t="shared" si="24"/>
        <v>0</v>
      </c>
      <c r="AB165" s="47">
        <f t="shared" si="26"/>
        <v>0</v>
      </c>
      <c r="AC165" s="43"/>
      <c r="AD165" s="47">
        <f t="shared" si="25"/>
        <v>0</v>
      </c>
    </row>
    <row r="166" spans="1:30" outlineLevel="1" x14ac:dyDescent="0.2">
      <c r="A166" s="43" t="s">
        <v>256</v>
      </c>
      <c r="B166" s="43" t="s">
        <v>257</v>
      </c>
      <c r="C166" s="31"/>
      <c r="D166" s="33" t="s">
        <v>257</v>
      </c>
      <c r="E166" s="31"/>
      <c r="F166" s="33">
        <v>8</v>
      </c>
      <c r="G166" s="33">
        <f t="shared" si="18"/>
        <v>8</v>
      </c>
      <c r="H166" s="31"/>
      <c r="I166" s="33" t="s">
        <v>257</v>
      </c>
      <c r="J166" s="31"/>
      <c r="K166" s="33">
        <v>8</v>
      </c>
      <c r="L166" s="33">
        <f t="shared" si="19"/>
        <v>8</v>
      </c>
      <c r="M166" s="31"/>
      <c r="N166" s="33" t="s">
        <v>257</v>
      </c>
      <c r="O166" s="31"/>
      <c r="P166" s="33">
        <v>6</v>
      </c>
      <c r="Q166" s="33">
        <f t="shared" si="20"/>
        <v>6</v>
      </c>
      <c r="R166" s="16">
        <f t="shared" si="21"/>
        <v>7</v>
      </c>
      <c r="S166" s="43"/>
      <c r="T166" s="47">
        <f t="shared" si="22"/>
        <v>3.7490429898296508E-5</v>
      </c>
      <c r="U166" s="43"/>
      <c r="V166" s="23">
        <f>+[1]claims!D166</f>
        <v>0</v>
      </c>
      <c r="W166" s="23">
        <f>+[1]claims!E166</f>
        <v>0</v>
      </c>
      <c r="X166" s="23">
        <f>+[1]claims!F166</f>
        <v>0</v>
      </c>
      <c r="Y166" s="43"/>
      <c r="Z166" s="47">
        <f t="shared" si="23"/>
        <v>0</v>
      </c>
      <c r="AA166" s="47">
        <f t="shared" si="24"/>
        <v>0</v>
      </c>
      <c r="AB166" s="47">
        <f t="shared" si="26"/>
        <v>0</v>
      </c>
      <c r="AC166" s="43"/>
      <c r="AD166" s="47">
        <f t="shared" si="25"/>
        <v>0</v>
      </c>
    </row>
    <row r="167" spans="1:30" outlineLevel="1" x14ac:dyDescent="0.2">
      <c r="A167" s="43" t="s">
        <v>258</v>
      </c>
      <c r="B167" s="43" t="s">
        <v>259</v>
      </c>
      <c r="C167" s="31"/>
      <c r="D167" s="33" t="s">
        <v>259</v>
      </c>
      <c r="E167" s="31"/>
      <c r="F167" s="33">
        <v>33</v>
      </c>
      <c r="G167" s="33">
        <f t="shared" si="18"/>
        <v>33</v>
      </c>
      <c r="H167" s="31"/>
      <c r="I167" s="33" t="s">
        <v>259</v>
      </c>
      <c r="J167" s="31"/>
      <c r="K167" s="33">
        <v>33</v>
      </c>
      <c r="L167" s="33">
        <f t="shared" si="19"/>
        <v>33</v>
      </c>
      <c r="M167" s="31"/>
      <c r="N167" s="33" t="s">
        <v>259</v>
      </c>
      <c r="O167" s="31"/>
      <c r="P167" s="33">
        <v>30</v>
      </c>
      <c r="Q167" s="33">
        <f t="shared" si="20"/>
        <v>30</v>
      </c>
      <c r="R167" s="16">
        <f t="shared" si="21"/>
        <v>31.5</v>
      </c>
      <c r="S167" s="43"/>
      <c r="T167" s="47">
        <f t="shared" si="22"/>
        <v>1.6870693454233427E-4</v>
      </c>
      <c r="U167" s="43"/>
      <c r="V167" s="23">
        <f>+[1]claims!D167</f>
        <v>0</v>
      </c>
      <c r="W167" s="23">
        <f>+[1]claims!E167</f>
        <v>0</v>
      </c>
      <c r="X167" s="23">
        <f>+[1]claims!F167</f>
        <v>0</v>
      </c>
      <c r="Y167" s="43"/>
      <c r="Z167" s="47">
        <f t="shared" si="23"/>
        <v>0</v>
      </c>
      <c r="AA167" s="47">
        <f t="shared" si="24"/>
        <v>0</v>
      </c>
      <c r="AB167" s="47">
        <f t="shared" si="26"/>
        <v>0</v>
      </c>
      <c r="AC167" s="43"/>
      <c r="AD167" s="47">
        <f t="shared" si="25"/>
        <v>0</v>
      </c>
    </row>
    <row r="168" spans="1:30" outlineLevel="1" x14ac:dyDescent="0.2">
      <c r="A168" s="43" t="s">
        <v>260</v>
      </c>
      <c r="B168" s="43" t="s">
        <v>261</v>
      </c>
      <c r="C168" s="31"/>
      <c r="D168" s="33" t="s">
        <v>261</v>
      </c>
      <c r="E168" s="31"/>
      <c r="F168" s="33">
        <v>28</v>
      </c>
      <c r="G168" s="33">
        <f t="shared" si="18"/>
        <v>28</v>
      </c>
      <c r="H168" s="31"/>
      <c r="I168" s="33" t="s">
        <v>261</v>
      </c>
      <c r="J168" s="31"/>
      <c r="K168" s="33">
        <v>28</v>
      </c>
      <c r="L168" s="33">
        <f t="shared" si="19"/>
        <v>28</v>
      </c>
      <c r="M168" s="31"/>
      <c r="N168" s="33" t="s">
        <v>261</v>
      </c>
      <c r="O168" s="31"/>
      <c r="P168" s="33">
        <v>27</v>
      </c>
      <c r="Q168" s="33">
        <f t="shared" si="20"/>
        <v>27</v>
      </c>
      <c r="R168" s="16">
        <f t="shared" si="21"/>
        <v>27.5</v>
      </c>
      <c r="S168" s="43"/>
      <c r="T168" s="47">
        <f t="shared" si="22"/>
        <v>1.472838317433077E-4</v>
      </c>
      <c r="U168" s="43"/>
      <c r="V168" s="23">
        <f>+[1]claims!D168</f>
        <v>1</v>
      </c>
      <c r="W168" s="23">
        <f>+[1]claims!E168</f>
        <v>1</v>
      </c>
      <c r="X168" s="23">
        <f>+[1]claims!F168</f>
        <v>0</v>
      </c>
      <c r="Y168" s="43"/>
      <c r="Z168" s="47">
        <f t="shared" si="23"/>
        <v>0.01</v>
      </c>
      <c r="AA168" s="47">
        <f t="shared" si="24"/>
        <v>0.01</v>
      </c>
      <c r="AB168" s="47">
        <f t="shared" si="26"/>
        <v>0</v>
      </c>
      <c r="AC168" s="43"/>
      <c r="AD168" s="47">
        <f t="shared" si="25"/>
        <v>5.0000000000000001E-3</v>
      </c>
    </row>
    <row r="169" spans="1:30" outlineLevel="1" x14ac:dyDescent="0.2">
      <c r="A169" s="43" t="s">
        <v>262</v>
      </c>
      <c r="B169" s="43" t="s">
        <v>263</v>
      </c>
      <c r="C169" s="31"/>
      <c r="D169" s="33" t="s">
        <v>263</v>
      </c>
      <c r="E169" s="31"/>
      <c r="F169" s="33">
        <v>181.5</v>
      </c>
      <c r="G169" s="33">
        <f t="shared" si="18"/>
        <v>181.5</v>
      </c>
      <c r="H169" s="31"/>
      <c r="I169" s="33" t="s">
        <v>263</v>
      </c>
      <c r="J169" s="31"/>
      <c r="K169" s="33">
        <v>174.5</v>
      </c>
      <c r="L169" s="33">
        <f t="shared" si="19"/>
        <v>174.5</v>
      </c>
      <c r="M169" s="31"/>
      <c r="N169" s="33" t="s">
        <v>263</v>
      </c>
      <c r="O169" s="31"/>
      <c r="P169" s="33">
        <v>179.5</v>
      </c>
      <c r="Q169" s="33">
        <f t="shared" si="20"/>
        <v>179.5</v>
      </c>
      <c r="R169" s="16">
        <f t="shared" si="21"/>
        <v>178.16666666666666</v>
      </c>
      <c r="S169" s="43"/>
      <c r="T169" s="47">
        <f t="shared" si="22"/>
        <v>9.5422070383997532E-4</v>
      </c>
      <c r="U169" s="43"/>
      <c r="V169" s="23">
        <f>+[1]claims!D169</f>
        <v>7</v>
      </c>
      <c r="W169" s="23">
        <f>+[1]claims!E169</f>
        <v>6</v>
      </c>
      <c r="X169" s="23">
        <f>+[1]claims!F169</f>
        <v>12</v>
      </c>
      <c r="Y169" s="43"/>
      <c r="Z169" s="47">
        <f t="shared" si="23"/>
        <v>3.8567493112947659E-2</v>
      </c>
      <c r="AA169" s="47">
        <f t="shared" si="24"/>
        <v>3.4383954154727794E-2</v>
      </c>
      <c r="AB169" s="47">
        <f t="shared" si="26"/>
        <v>6.6852367688022288E-2</v>
      </c>
      <c r="AC169" s="43"/>
      <c r="AD169" s="47">
        <f t="shared" si="25"/>
        <v>5.1315417414411681E-2</v>
      </c>
    </row>
    <row r="170" spans="1:30" outlineLevel="1" x14ac:dyDescent="0.2">
      <c r="A170" s="43" t="s">
        <v>264</v>
      </c>
      <c r="B170" s="43" t="s">
        <v>265</v>
      </c>
      <c r="C170" s="31"/>
      <c r="D170" s="33" t="s">
        <v>265</v>
      </c>
      <c r="E170" s="31"/>
      <c r="F170" s="33">
        <v>6</v>
      </c>
      <c r="G170" s="33">
        <f t="shared" si="18"/>
        <v>6</v>
      </c>
      <c r="H170" s="31"/>
      <c r="I170" s="33" t="s">
        <v>265</v>
      </c>
      <c r="J170" s="31"/>
      <c r="K170" s="33">
        <v>5</v>
      </c>
      <c r="L170" s="33">
        <f t="shared" si="19"/>
        <v>5</v>
      </c>
      <c r="M170" s="31"/>
      <c r="N170" s="33" t="s">
        <v>265</v>
      </c>
      <c r="O170" s="31"/>
      <c r="P170" s="33">
        <v>6</v>
      </c>
      <c r="Q170" s="33">
        <f t="shared" si="20"/>
        <v>6</v>
      </c>
      <c r="R170" s="16">
        <f t="shared" si="21"/>
        <v>5.666666666666667</v>
      </c>
      <c r="S170" s="43"/>
      <c r="T170" s="47">
        <f t="shared" si="22"/>
        <v>3.0349395631954315E-5</v>
      </c>
      <c r="U170" s="43"/>
      <c r="V170" s="23">
        <f>+[1]claims!D170</f>
        <v>0</v>
      </c>
      <c r="W170" s="23">
        <f>+[1]claims!E170</f>
        <v>0</v>
      </c>
      <c r="X170" s="23">
        <f>+[1]claims!F170</f>
        <v>0</v>
      </c>
      <c r="Y170" s="43"/>
      <c r="Z170" s="47">
        <f t="shared" si="23"/>
        <v>0</v>
      </c>
      <c r="AA170" s="47">
        <f t="shared" si="24"/>
        <v>0</v>
      </c>
      <c r="AB170" s="47">
        <f t="shared" si="26"/>
        <v>0</v>
      </c>
      <c r="AC170" s="43"/>
      <c r="AD170" s="47">
        <f t="shared" si="25"/>
        <v>0</v>
      </c>
    </row>
    <row r="171" spans="1:30" outlineLevel="1" x14ac:dyDescent="0.2">
      <c r="A171" s="43" t="s">
        <v>266</v>
      </c>
      <c r="B171" s="43" t="s">
        <v>267</v>
      </c>
      <c r="C171" s="31"/>
      <c r="D171" s="33" t="s">
        <v>267</v>
      </c>
      <c r="E171" s="31"/>
      <c r="F171" s="33">
        <v>10</v>
      </c>
      <c r="G171" s="33">
        <f t="shared" si="18"/>
        <v>10</v>
      </c>
      <c r="H171" s="31"/>
      <c r="I171" s="33" t="s">
        <v>267</v>
      </c>
      <c r="J171" s="31"/>
      <c r="K171" s="33">
        <v>9.5</v>
      </c>
      <c r="L171" s="33">
        <f t="shared" si="19"/>
        <v>9.5</v>
      </c>
      <c r="M171" s="31"/>
      <c r="N171" s="33" t="s">
        <v>267</v>
      </c>
      <c r="O171" s="31"/>
      <c r="P171" s="33">
        <v>9</v>
      </c>
      <c r="Q171" s="33">
        <f t="shared" si="20"/>
        <v>9</v>
      </c>
      <c r="R171" s="16">
        <f t="shared" si="21"/>
        <v>9.3333333333333339</v>
      </c>
      <c r="S171" s="43"/>
      <c r="T171" s="47">
        <f t="shared" si="22"/>
        <v>4.9987239864395342E-5</v>
      </c>
      <c r="U171" s="43"/>
      <c r="V171" s="23">
        <f>+[1]claims!D171</f>
        <v>0</v>
      </c>
      <c r="W171" s="23">
        <f>+[1]claims!E171</f>
        <v>0</v>
      </c>
      <c r="X171" s="23">
        <f>+[1]claims!F171</f>
        <v>0</v>
      </c>
      <c r="Y171" s="43"/>
      <c r="Z171" s="47">
        <f t="shared" si="23"/>
        <v>0</v>
      </c>
      <c r="AA171" s="47">
        <f t="shared" si="24"/>
        <v>0</v>
      </c>
      <c r="AB171" s="47">
        <f t="shared" si="26"/>
        <v>0</v>
      </c>
      <c r="AC171" s="43"/>
      <c r="AD171" s="47">
        <f t="shared" si="25"/>
        <v>0</v>
      </c>
    </row>
    <row r="172" spans="1:30" outlineLevel="1" x14ac:dyDescent="0.2">
      <c r="A172" s="43" t="s">
        <v>268</v>
      </c>
      <c r="B172" s="43" t="s">
        <v>269</v>
      </c>
      <c r="C172" s="31"/>
      <c r="D172" s="33" t="s">
        <v>269</v>
      </c>
      <c r="E172" s="31"/>
      <c r="F172" s="33">
        <v>9</v>
      </c>
      <c r="G172" s="33">
        <f t="shared" si="18"/>
        <v>9</v>
      </c>
      <c r="H172" s="31"/>
      <c r="I172" s="33" t="s">
        <v>269</v>
      </c>
      <c r="J172" s="31"/>
      <c r="K172" s="33">
        <v>8.5</v>
      </c>
      <c r="L172" s="33">
        <f t="shared" si="19"/>
        <v>8.5</v>
      </c>
      <c r="M172" s="31"/>
      <c r="N172" s="33" t="s">
        <v>269</v>
      </c>
      <c r="O172" s="31"/>
      <c r="P172" s="33">
        <v>8</v>
      </c>
      <c r="Q172" s="33">
        <f t="shared" si="20"/>
        <v>8</v>
      </c>
      <c r="R172" s="16">
        <f t="shared" si="21"/>
        <v>8.3333333333333339</v>
      </c>
      <c r="S172" s="43"/>
      <c r="T172" s="47">
        <f t="shared" si="22"/>
        <v>4.4631464164638698E-5</v>
      </c>
      <c r="U172" s="43"/>
      <c r="V172" s="23">
        <f>+[1]claims!D172</f>
        <v>0</v>
      </c>
      <c r="W172" s="23">
        <f>+[1]claims!E172</f>
        <v>0</v>
      </c>
      <c r="X172" s="23">
        <f>+[1]claims!F172</f>
        <v>0</v>
      </c>
      <c r="Y172" s="43"/>
      <c r="Z172" s="47">
        <f t="shared" si="23"/>
        <v>0</v>
      </c>
      <c r="AA172" s="47">
        <f t="shared" si="24"/>
        <v>0</v>
      </c>
      <c r="AB172" s="47">
        <f t="shared" si="26"/>
        <v>0</v>
      </c>
      <c r="AC172" s="43"/>
      <c r="AD172" s="47">
        <f t="shared" si="25"/>
        <v>0</v>
      </c>
    </row>
    <row r="173" spans="1:30" outlineLevel="1" x14ac:dyDescent="0.2">
      <c r="A173" s="43" t="s">
        <v>270</v>
      </c>
      <c r="B173" s="43" t="s">
        <v>271</v>
      </c>
      <c r="C173" s="31"/>
      <c r="D173" s="33" t="s">
        <v>271</v>
      </c>
      <c r="E173" s="31"/>
      <c r="F173" s="33">
        <v>16</v>
      </c>
      <c r="G173" s="33">
        <f t="shared" si="18"/>
        <v>16</v>
      </c>
      <c r="H173" s="31"/>
      <c r="I173" s="33" t="s">
        <v>271</v>
      </c>
      <c r="J173" s="31"/>
      <c r="K173" s="33">
        <v>17</v>
      </c>
      <c r="L173" s="33">
        <f t="shared" si="19"/>
        <v>17</v>
      </c>
      <c r="M173" s="31"/>
      <c r="N173" s="33" t="s">
        <v>271</v>
      </c>
      <c r="O173" s="31"/>
      <c r="P173" s="33">
        <v>15</v>
      </c>
      <c r="Q173" s="33">
        <f t="shared" si="20"/>
        <v>15</v>
      </c>
      <c r="R173" s="16">
        <f t="shared" si="21"/>
        <v>15.833333333333334</v>
      </c>
      <c r="S173" s="43"/>
      <c r="T173" s="47">
        <f t="shared" si="22"/>
        <v>8.4799781912813535E-5</v>
      </c>
      <c r="U173" s="43"/>
      <c r="V173" s="23">
        <f>+[1]claims!D173</f>
        <v>0</v>
      </c>
      <c r="W173" s="23">
        <f>+[1]claims!E173</f>
        <v>0</v>
      </c>
      <c r="X173" s="23">
        <f>+[1]claims!F173</f>
        <v>0</v>
      </c>
      <c r="Y173" s="43"/>
      <c r="Z173" s="47">
        <f t="shared" si="23"/>
        <v>0</v>
      </c>
      <c r="AA173" s="47">
        <f t="shared" si="24"/>
        <v>0</v>
      </c>
      <c r="AB173" s="47">
        <f t="shared" si="26"/>
        <v>0</v>
      </c>
      <c r="AC173" s="43"/>
      <c r="AD173" s="47">
        <f t="shared" si="25"/>
        <v>0</v>
      </c>
    </row>
    <row r="174" spans="1:30" outlineLevel="1" x14ac:dyDescent="0.2">
      <c r="A174" s="43" t="s">
        <v>272</v>
      </c>
      <c r="B174" s="43" t="s">
        <v>273</v>
      </c>
      <c r="C174" s="31"/>
      <c r="D174" s="33" t="s">
        <v>273</v>
      </c>
      <c r="E174" s="31"/>
      <c r="F174" s="33">
        <v>2.5</v>
      </c>
      <c r="G174" s="33">
        <f t="shared" si="18"/>
        <v>2.5</v>
      </c>
      <c r="H174" s="31"/>
      <c r="I174" s="33" t="s">
        <v>273</v>
      </c>
      <c r="J174" s="31"/>
      <c r="K174" s="33">
        <v>2.5</v>
      </c>
      <c r="L174" s="33">
        <f t="shared" si="19"/>
        <v>2.5</v>
      </c>
      <c r="M174" s="31"/>
      <c r="N174" s="33" t="s">
        <v>273</v>
      </c>
      <c r="O174" s="31"/>
      <c r="P174" s="33">
        <v>2.5</v>
      </c>
      <c r="Q174" s="33">
        <f t="shared" si="20"/>
        <v>2.5</v>
      </c>
      <c r="R174" s="16">
        <f t="shared" si="21"/>
        <v>2.5</v>
      </c>
      <c r="S174" s="43"/>
      <c r="T174" s="47">
        <f t="shared" si="22"/>
        <v>1.338943924939161E-5</v>
      </c>
      <c r="U174" s="43"/>
      <c r="V174" s="23">
        <f>+[1]claims!D174</f>
        <v>0</v>
      </c>
      <c r="W174" s="23">
        <f>+[1]claims!E174</f>
        <v>0</v>
      </c>
      <c r="X174" s="23">
        <f>+[1]claims!F174</f>
        <v>0</v>
      </c>
      <c r="Y174" s="43"/>
      <c r="Z174" s="47">
        <f t="shared" si="23"/>
        <v>0</v>
      </c>
      <c r="AA174" s="47">
        <f t="shared" si="24"/>
        <v>0</v>
      </c>
      <c r="AB174" s="47">
        <f t="shared" si="26"/>
        <v>0</v>
      </c>
      <c r="AC174" s="43"/>
      <c r="AD174" s="47">
        <f t="shared" si="25"/>
        <v>0</v>
      </c>
    </row>
    <row r="175" spans="1:30" outlineLevel="1" x14ac:dyDescent="0.2">
      <c r="A175" s="43" t="s">
        <v>274</v>
      </c>
      <c r="B175" s="43" t="s">
        <v>275</v>
      </c>
      <c r="C175" s="31"/>
      <c r="D175" s="33" t="s">
        <v>275</v>
      </c>
      <c r="E175" s="31"/>
      <c r="F175" s="33">
        <v>72</v>
      </c>
      <c r="G175" s="33">
        <f t="shared" si="18"/>
        <v>72</v>
      </c>
      <c r="H175" s="31"/>
      <c r="I175" s="33" t="s">
        <v>275</v>
      </c>
      <c r="J175" s="31"/>
      <c r="K175" s="33">
        <v>80</v>
      </c>
      <c r="L175" s="33">
        <f t="shared" si="19"/>
        <v>80</v>
      </c>
      <c r="M175" s="31"/>
      <c r="N175" s="33" t="s">
        <v>275</v>
      </c>
      <c r="O175" s="31"/>
      <c r="P175" s="33">
        <v>73</v>
      </c>
      <c r="Q175" s="33">
        <f t="shared" si="20"/>
        <v>73</v>
      </c>
      <c r="R175" s="16">
        <f t="shared" si="21"/>
        <v>75.166666666666671</v>
      </c>
      <c r="S175" s="43"/>
      <c r="T175" s="47">
        <f t="shared" si="22"/>
        <v>4.0257580676504107E-4</v>
      </c>
      <c r="U175" s="43"/>
      <c r="V175" s="23">
        <f>+[1]claims!D175</f>
        <v>1</v>
      </c>
      <c r="W175" s="23">
        <f>+[1]claims!E175</f>
        <v>0</v>
      </c>
      <c r="X175" s="23">
        <f>+[1]claims!F175</f>
        <v>0</v>
      </c>
      <c r="Y175" s="43"/>
      <c r="Z175" s="47">
        <f t="shared" si="23"/>
        <v>0.01</v>
      </c>
      <c r="AA175" s="47">
        <f t="shared" si="24"/>
        <v>0</v>
      </c>
      <c r="AB175" s="47">
        <f t="shared" si="26"/>
        <v>0</v>
      </c>
      <c r="AC175" s="43"/>
      <c r="AD175" s="47">
        <f t="shared" si="25"/>
        <v>1.6666666666666668E-3</v>
      </c>
    </row>
    <row r="176" spans="1:30" outlineLevel="1" x14ac:dyDescent="0.2">
      <c r="A176" s="43" t="s">
        <v>276</v>
      </c>
      <c r="B176" s="43" t="s">
        <v>277</v>
      </c>
      <c r="C176" s="31"/>
      <c r="D176" s="33" t="s">
        <v>277</v>
      </c>
      <c r="E176" s="31"/>
      <c r="F176" s="33">
        <v>56</v>
      </c>
      <c r="G176" s="33">
        <f t="shared" si="18"/>
        <v>56</v>
      </c>
      <c r="H176" s="31"/>
      <c r="I176" s="33" t="s">
        <v>277</v>
      </c>
      <c r="J176" s="31"/>
      <c r="K176" s="33">
        <v>56</v>
      </c>
      <c r="L176" s="33">
        <f t="shared" si="19"/>
        <v>56</v>
      </c>
      <c r="M176" s="31"/>
      <c r="N176" s="33" t="s">
        <v>277</v>
      </c>
      <c r="O176" s="31"/>
      <c r="P176" s="33">
        <v>57</v>
      </c>
      <c r="Q176" s="33">
        <f t="shared" si="20"/>
        <v>57</v>
      </c>
      <c r="R176" s="16">
        <f t="shared" si="21"/>
        <v>56.5</v>
      </c>
      <c r="S176" s="43"/>
      <c r="T176" s="47">
        <f t="shared" si="22"/>
        <v>3.0260132703625035E-4</v>
      </c>
      <c r="U176" s="43"/>
      <c r="V176" s="23">
        <f>+[1]claims!D176</f>
        <v>0</v>
      </c>
      <c r="W176" s="23">
        <f>+[1]claims!E176</f>
        <v>1</v>
      </c>
      <c r="X176" s="23">
        <f>+[1]claims!F176</f>
        <v>0</v>
      </c>
      <c r="Y176" s="43"/>
      <c r="Z176" s="47">
        <f t="shared" si="23"/>
        <v>0</v>
      </c>
      <c r="AA176" s="47">
        <f t="shared" si="24"/>
        <v>0.01</v>
      </c>
      <c r="AB176" s="47">
        <f t="shared" si="26"/>
        <v>0</v>
      </c>
      <c r="AC176" s="43"/>
      <c r="AD176" s="47">
        <f t="shared" si="25"/>
        <v>3.3333333333333335E-3</v>
      </c>
    </row>
    <row r="177" spans="1:30" outlineLevel="1" x14ac:dyDescent="0.2">
      <c r="A177" s="43" t="s">
        <v>278</v>
      </c>
      <c r="B177" s="43" t="s">
        <v>279</v>
      </c>
      <c r="C177" s="31"/>
      <c r="D177" s="33" t="s">
        <v>279</v>
      </c>
      <c r="E177" s="31"/>
      <c r="F177" s="33">
        <v>4</v>
      </c>
      <c r="G177" s="33">
        <f t="shared" si="18"/>
        <v>4</v>
      </c>
      <c r="H177" s="31"/>
      <c r="I177" s="33" t="s">
        <v>279</v>
      </c>
      <c r="J177" s="31"/>
      <c r="K177" s="33">
        <v>4</v>
      </c>
      <c r="L177" s="33">
        <f t="shared" si="19"/>
        <v>4</v>
      </c>
      <c r="M177" s="31"/>
      <c r="N177" s="33" t="s">
        <v>279</v>
      </c>
      <c r="O177" s="31"/>
      <c r="P177" s="33">
        <v>3</v>
      </c>
      <c r="Q177" s="33">
        <f t="shared" si="20"/>
        <v>3</v>
      </c>
      <c r="R177" s="16">
        <f t="shared" si="21"/>
        <v>3.5</v>
      </c>
      <c r="S177" s="43"/>
      <c r="T177" s="47">
        <f t="shared" si="22"/>
        <v>1.8745214949148254E-5</v>
      </c>
      <c r="U177" s="43"/>
      <c r="V177" s="23">
        <f>+[1]claims!D177</f>
        <v>0</v>
      </c>
      <c r="W177" s="23">
        <f>+[1]claims!E177</f>
        <v>0</v>
      </c>
      <c r="X177" s="23">
        <f>+[1]claims!F177</f>
        <v>0</v>
      </c>
      <c r="Y177" s="43"/>
      <c r="Z177" s="47">
        <f t="shared" si="23"/>
        <v>0</v>
      </c>
      <c r="AA177" s="47">
        <f t="shared" si="24"/>
        <v>0</v>
      </c>
      <c r="AB177" s="47">
        <f t="shared" si="26"/>
        <v>0</v>
      </c>
      <c r="AC177" s="43"/>
      <c r="AD177" s="47">
        <f t="shared" si="25"/>
        <v>0</v>
      </c>
    </row>
    <row r="178" spans="1:30" outlineLevel="1" x14ac:dyDescent="0.2">
      <c r="A178" s="43" t="s">
        <v>280</v>
      </c>
      <c r="B178" s="43" t="s">
        <v>281</v>
      </c>
      <c r="C178" s="31"/>
      <c r="D178" s="33" t="s">
        <v>281</v>
      </c>
      <c r="E178" s="31"/>
      <c r="F178" s="33">
        <v>36</v>
      </c>
      <c r="G178" s="33">
        <f t="shared" si="18"/>
        <v>36</v>
      </c>
      <c r="H178" s="31"/>
      <c r="I178" s="33" t="s">
        <v>281</v>
      </c>
      <c r="J178" s="31"/>
      <c r="K178" s="33">
        <v>37</v>
      </c>
      <c r="L178" s="33">
        <f t="shared" si="19"/>
        <v>37</v>
      </c>
      <c r="M178" s="31"/>
      <c r="N178" s="33" t="s">
        <v>281</v>
      </c>
      <c r="O178" s="31"/>
      <c r="P178" s="33">
        <v>39</v>
      </c>
      <c r="Q178" s="33">
        <f t="shared" si="20"/>
        <v>39</v>
      </c>
      <c r="R178" s="16">
        <f t="shared" si="21"/>
        <v>37.833333333333336</v>
      </c>
      <c r="S178" s="43"/>
      <c r="T178" s="47">
        <f t="shared" si="22"/>
        <v>2.026268473074597E-4</v>
      </c>
      <c r="U178" s="43"/>
      <c r="V178" s="23">
        <f>+[1]claims!D178</f>
        <v>0</v>
      </c>
      <c r="W178" s="23">
        <f>+[1]claims!E178</f>
        <v>2</v>
      </c>
      <c r="X178" s="23">
        <f>+[1]claims!F178</f>
        <v>0</v>
      </c>
      <c r="Y178" s="43"/>
      <c r="Z178" s="47">
        <f t="shared" si="23"/>
        <v>0</v>
      </c>
      <c r="AA178" s="47">
        <f t="shared" si="24"/>
        <v>0.02</v>
      </c>
      <c r="AB178" s="47">
        <f t="shared" si="26"/>
        <v>0</v>
      </c>
      <c r="AC178" s="43"/>
      <c r="AD178" s="47">
        <f t="shared" si="25"/>
        <v>6.6666666666666671E-3</v>
      </c>
    </row>
    <row r="179" spans="1:30" outlineLevel="1" x14ac:dyDescent="0.2">
      <c r="A179" s="43" t="s">
        <v>282</v>
      </c>
      <c r="B179" s="43" t="s">
        <v>283</v>
      </c>
      <c r="C179" s="31"/>
      <c r="D179" s="33" t="s">
        <v>283</v>
      </c>
      <c r="E179" s="31"/>
      <c r="F179" s="33">
        <v>36.5</v>
      </c>
      <c r="G179" s="33">
        <f t="shared" si="18"/>
        <v>36.5</v>
      </c>
      <c r="H179" s="31"/>
      <c r="I179" s="33" t="s">
        <v>283</v>
      </c>
      <c r="J179" s="31"/>
      <c r="K179" s="33">
        <v>35.5</v>
      </c>
      <c r="L179" s="33">
        <f t="shared" si="19"/>
        <v>35.5</v>
      </c>
      <c r="M179" s="31"/>
      <c r="N179" s="33" t="s">
        <v>283</v>
      </c>
      <c r="O179" s="31"/>
      <c r="P179" s="33">
        <v>34</v>
      </c>
      <c r="Q179" s="33">
        <f t="shared" si="20"/>
        <v>34</v>
      </c>
      <c r="R179" s="16">
        <f t="shared" si="21"/>
        <v>34.916666666666664</v>
      </c>
      <c r="S179" s="43"/>
      <c r="T179" s="47">
        <f t="shared" si="22"/>
        <v>1.8700583484983614E-4</v>
      </c>
      <c r="U179" s="43"/>
      <c r="V179" s="23">
        <f>+[1]claims!D179</f>
        <v>0</v>
      </c>
      <c r="W179" s="23">
        <f>+[1]claims!E179</f>
        <v>1</v>
      </c>
      <c r="X179" s="23">
        <f>+[1]claims!F179</f>
        <v>0</v>
      </c>
      <c r="Y179" s="43"/>
      <c r="Z179" s="47">
        <f t="shared" si="23"/>
        <v>0</v>
      </c>
      <c r="AA179" s="47">
        <f t="shared" si="24"/>
        <v>0.01</v>
      </c>
      <c r="AB179" s="47">
        <f t="shared" si="26"/>
        <v>0</v>
      </c>
      <c r="AC179" s="43"/>
      <c r="AD179" s="47">
        <f t="shared" si="25"/>
        <v>3.3333333333333335E-3</v>
      </c>
    </row>
    <row r="180" spans="1:30" outlineLevel="1" x14ac:dyDescent="0.2">
      <c r="A180" s="43" t="s">
        <v>284</v>
      </c>
      <c r="B180" s="43" t="s">
        <v>285</v>
      </c>
      <c r="C180" s="31"/>
      <c r="D180" s="33" t="s">
        <v>285</v>
      </c>
      <c r="E180" s="31"/>
      <c r="F180" s="33">
        <v>24</v>
      </c>
      <c r="G180" s="33">
        <f t="shared" si="18"/>
        <v>24</v>
      </c>
      <c r="H180" s="31"/>
      <c r="I180" s="33" t="s">
        <v>285</v>
      </c>
      <c r="J180" s="31"/>
      <c r="K180" s="33">
        <v>26</v>
      </c>
      <c r="L180" s="33">
        <f t="shared" si="19"/>
        <v>26</v>
      </c>
      <c r="M180" s="31"/>
      <c r="N180" s="33" t="s">
        <v>285</v>
      </c>
      <c r="O180" s="31"/>
      <c r="P180" s="33">
        <v>25</v>
      </c>
      <c r="Q180" s="33">
        <f t="shared" si="20"/>
        <v>25</v>
      </c>
      <c r="R180" s="16">
        <f t="shared" si="21"/>
        <v>25.166666666666668</v>
      </c>
      <c r="S180" s="43"/>
      <c r="T180" s="47">
        <f t="shared" si="22"/>
        <v>1.3478702177720887E-4</v>
      </c>
      <c r="U180" s="43"/>
      <c r="V180" s="23">
        <f>+[1]claims!D180</f>
        <v>0</v>
      </c>
      <c r="W180" s="23">
        <f>+[1]claims!E180</f>
        <v>0</v>
      </c>
      <c r="X180" s="23">
        <f>+[1]claims!F180</f>
        <v>0</v>
      </c>
      <c r="Y180" s="43"/>
      <c r="Z180" s="47">
        <f t="shared" si="23"/>
        <v>0</v>
      </c>
      <c r="AA180" s="47">
        <f t="shared" si="24"/>
        <v>0</v>
      </c>
      <c r="AB180" s="47">
        <f t="shared" si="26"/>
        <v>0</v>
      </c>
      <c r="AC180" s="43"/>
      <c r="AD180" s="47">
        <f t="shared" si="25"/>
        <v>0</v>
      </c>
    </row>
    <row r="181" spans="1:30" outlineLevel="1" x14ac:dyDescent="0.2">
      <c r="A181" s="43" t="s">
        <v>286</v>
      </c>
      <c r="B181" s="43" t="s">
        <v>287</v>
      </c>
      <c r="C181" s="31"/>
      <c r="D181" s="33" t="s">
        <v>287</v>
      </c>
      <c r="E181" s="31"/>
      <c r="F181" s="33">
        <v>12</v>
      </c>
      <c r="G181" s="33">
        <f t="shared" si="18"/>
        <v>12</v>
      </c>
      <c r="H181" s="31"/>
      <c r="I181" s="33" t="s">
        <v>287</v>
      </c>
      <c r="J181" s="31"/>
      <c r="K181" s="33">
        <v>11.5</v>
      </c>
      <c r="L181" s="33">
        <f t="shared" si="19"/>
        <v>11.5</v>
      </c>
      <c r="M181" s="31"/>
      <c r="N181" s="33" t="s">
        <v>287</v>
      </c>
      <c r="O181" s="31"/>
      <c r="P181" s="33">
        <v>10</v>
      </c>
      <c r="Q181" s="33">
        <f t="shared" si="20"/>
        <v>10</v>
      </c>
      <c r="R181" s="16">
        <f t="shared" si="21"/>
        <v>10.833333333333334</v>
      </c>
      <c r="S181" s="43"/>
      <c r="T181" s="47">
        <f t="shared" si="22"/>
        <v>5.8020903414030308E-5</v>
      </c>
      <c r="U181" s="43"/>
      <c r="V181" s="23">
        <f>+[1]claims!D181</f>
        <v>1</v>
      </c>
      <c r="W181" s="23">
        <f>+[1]claims!E181</f>
        <v>0</v>
      </c>
      <c r="X181" s="23">
        <f>+[1]claims!F181</f>
        <v>0</v>
      </c>
      <c r="Y181" s="43"/>
      <c r="Z181" s="47">
        <f t="shared" si="23"/>
        <v>0.01</v>
      </c>
      <c r="AA181" s="47">
        <f t="shared" si="24"/>
        <v>0</v>
      </c>
      <c r="AB181" s="47">
        <f t="shared" si="26"/>
        <v>0</v>
      </c>
      <c r="AC181" s="43"/>
      <c r="AD181" s="47">
        <f t="shared" si="25"/>
        <v>1.6666666666666668E-3</v>
      </c>
    </row>
    <row r="182" spans="1:30" outlineLevel="1" x14ac:dyDescent="0.2">
      <c r="A182" s="43" t="s">
        <v>288</v>
      </c>
      <c r="B182" s="43" t="s">
        <v>289</v>
      </c>
      <c r="C182" s="31"/>
      <c r="D182" s="33" t="s">
        <v>289</v>
      </c>
      <c r="E182" s="31"/>
      <c r="F182" s="33">
        <v>15</v>
      </c>
      <c r="G182" s="33">
        <f t="shared" si="18"/>
        <v>15</v>
      </c>
      <c r="H182" s="31"/>
      <c r="I182" s="33" t="s">
        <v>289</v>
      </c>
      <c r="J182" s="31"/>
      <c r="K182" s="33">
        <v>16.5</v>
      </c>
      <c r="L182" s="33">
        <f t="shared" si="19"/>
        <v>16.5</v>
      </c>
      <c r="M182" s="31"/>
      <c r="N182" s="33" t="s">
        <v>289</v>
      </c>
      <c r="O182" s="31"/>
      <c r="P182" s="33">
        <v>16.5</v>
      </c>
      <c r="Q182" s="33">
        <f t="shared" si="20"/>
        <v>16.5</v>
      </c>
      <c r="R182" s="16">
        <f t="shared" si="21"/>
        <v>16.25</v>
      </c>
      <c r="S182" s="43"/>
      <c r="T182" s="47">
        <f t="shared" si="22"/>
        <v>8.7031355121045459E-5</v>
      </c>
      <c r="U182" s="43"/>
      <c r="V182" s="23">
        <f>+[1]claims!D182</f>
        <v>0</v>
      </c>
      <c r="W182" s="23">
        <f>+[1]claims!E182</f>
        <v>0</v>
      </c>
      <c r="X182" s="23">
        <f>+[1]claims!F182</f>
        <v>0</v>
      </c>
      <c r="Y182" s="43"/>
      <c r="Z182" s="47">
        <f t="shared" si="23"/>
        <v>0</v>
      </c>
      <c r="AA182" s="47">
        <f t="shared" si="24"/>
        <v>0</v>
      </c>
      <c r="AB182" s="47">
        <f t="shared" si="26"/>
        <v>0</v>
      </c>
      <c r="AC182" s="43"/>
      <c r="AD182" s="47">
        <f t="shared" si="25"/>
        <v>0</v>
      </c>
    </row>
    <row r="183" spans="1:30" outlineLevel="1" x14ac:dyDescent="0.2">
      <c r="A183" s="43" t="s">
        <v>290</v>
      </c>
      <c r="B183" s="43" t="s">
        <v>291</v>
      </c>
      <c r="C183" s="31"/>
      <c r="D183" s="33" t="s">
        <v>291</v>
      </c>
      <c r="E183" s="31"/>
      <c r="F183" s="33">
        <v>643</v>
      </c>
      <c r="G183" s="33">
        <f t="shared" si="18"/>
        <v>643</v>
      </c>
      <c r="H183" s="31"/>
      <c r="I183" s="33" t="s">
        <v>291</v>
      </c>
      <c r="J183" s="31"/>
      <c r="K183" s="33">
        <v>654</v>
      </c>
      <c r="L183" s="33">
        <f t="shared" si="19"/>
        <v>654</v>
      </c>
      <c r="M183" s="31"/>
      <c r="N183" s="33" t="s">
        <v>291</v>
      </c>
      <c r="O183" s="31"/>
      <c r="P183" s="33">
        <v>576</v>
      </c>
      <c r="Q183" s="33">
        <f t="shared" si="20"/>
        <v>576</v>
      </c>
      <c r="R183" s="16">
        <f t="shared" si="21"/>
        <v>613.16666666666663</v>
      </c>
      <c r="S183" s="43"/>
      <c r="T183" s="47">
        <f t="shared" si="22"/>
        <v>3.283983133234115E-3</v>
      </c>
      <c r="U183" s="43"/>
      <c r="V183" s="23">
        <f>+[1]claims!D183</f>
        <v>3</v>
      </c>
      <c r="W183" s="23">
        <f>+[1]claims!E183</f>
        <v>13</v>
      </c>
      <c r="X183" s="23">
        <f>+[1]claims!F183</f>
        <v>6</v>
      </c>
      <c r="Y183" s="43"/>
      <c r="Z183" s="47">
        <f t="shared" si="23"/>
        <v>4.6656298600311046E-3</v>
      </c>
      <c r="AA183" s="47">
        <f t="shared" si="24"/>
        <v>1.9877675840978593E-2</v>
      </c>
      <c r="AB183" s="47">
        <f t="shared" si="26"/>
        <v>1.0416666666666666E-2</v>
      </c>
      <c r="AC183" s="43"/>
      <c r="AD183" s="47">
        <f t="shared" si="25"/>
        <v>1.2611830256998047E-2</v>
      </c>
    </row>
    <row r="184" spans="1:30" outlineLevel="1" x14ac:dyDescent="0.2">
      <c r="A184" s="43" t="s">
        <v>292</v>
      </c>
      <c r="B184" s="43" t="s">
        <v>293</v>
      </c>
      <c r="C184" s="31"/>
      <c r="D184" s="33" t="s">
        <v>293</v>
      </c>
      <c r="E184" s="31"/>
      <c r="F184" s="33">
        <v>12</v>
      </c>
      <c r="G184" s="33">
        <f t="shared" si="18"/>
        <v>12</v>
      </c>
      <c r="H184" s="31"/>
      <c r="I184" s="33" t="s">
        <v>293</v>
      </c>
      <c r="J184" s="31"/>
      <c r="K184" s="33">
        <v>12.5</v>
      </c>
      <c r="L184" s="33">
        <f t="shared" si="19"/>
        <v>12.5</v>
      </c>
      <c r="M184" s="31"/>
      <c r="N184" s="33" t="s">
        <v>293</v>
      </c>
      <c r="O184" s="31"/>
      <c r="P184" s="33">
        <v>14.5</v>
      </c>
      <c r="Q184" s="33">
        <f t="shared" si="20"/>
        <v>14.5</v>
      </c>
      <c r="R184" s="16">
        <f t="shared" si="21"/>
        <v>13.416666666666666</v>
      </c>
      <c r="S184" s="43"/>
      <c r="T184" s="47">
        <f t="shared" si="22"/>
        <v>7.1856657305068296E-5</v>
      </c>
      <c r="U184" s="43"/>
      <c r="V184" s="23">
        <f>+[1]claims!D184</f>
        <v>0</v>
      </c>
      <c r="W184" s="23">
        <f>+[1]claims!E184</f>
        <v>0</v>
      </c>
      <c r="X184" s="23">
        <f>+[1]claims!F184</f>
        <v>0</v>
      </c>
      <c r="Y184" s="43"/>
      <c r="Z184" s="47">
        <f t="shared" si="23"/>
        <v>0</v>
      </c>
      <c r="AA184" s="47">
        <f t="shared" si="24"/>
        <v>0</v>
      </c>
      <c r="AB184" s="47">
        <f t="shared" si="26"/>
        <v>0</v>
      </c>
      <c r="AC184" s="43"/>
      <c r="AD184" s="47">
        <f t="shared" si="25"/>
        <v>0</v>
      </c>
    </row>
    <row r="185" spans="1:30" outlineLevel="1" x14ac:dyDescent="0.2">
      <c r="A185" s="43" t="s">
        <v>294</v>
      </c>
      <c r="B185" s="43" t="s">
        <v>295</v>
      </c>
      <c r="C185" s="31"/>
      <c r="D185" s="33" t="s">
        <v>295</v>
      </c>
      <c r="E185" s="31"/>
      <c r="F185" s="33">
        <v>3</v>
      </c>
      <c r="G185" s="33">
        <f t="shared" si="18"/>
        <v>3</v>
      </c>
      <c r="H185" s="31"/>
      <c r="I185" s="33" t="s">
        <v>295</v>
      </c>
      <c r="J185" s="31"/>
      <c r="K185" s="33">
        <v>3</v>
      </c>
      <c r="L185" s="33">
        <f t="shared" si="19"/>
        <v>3</v>
      </c>
      <c r="M185" s="31"/>
      <c r="N185" s="33" t="s">
        <v>295</v>
      </c>
      <c r="O185" s="31"/>
      <c r="P185" s="33">
        <v>3</v>
      </c>
      <c r="Q185" s="33">
        <f t="shared" si="20"/>
        <v>3</v>
      </c>
      <c r="R185" s="16">
        <f t="shared" si="21"/>
        <v>3</v>
      </c>
      <c r="S185" s="43"/>
      <c r="T185" s="47">
        <f t="shared" si="22"/>
        <v>1.6067327099269932E-5</v>
      </c>
      <c r="U185" s="43"/>
      <c r="V185" s="23">
        <f>+[1]claims!D185</f>
        <v>0</v>
      </c>
      <c r="W185" s="23">
        <f>+[1]claims!E185</f>
        <v>0</v>
      </c>
      <c r="X185" s="23">
        <f>+[1]claims!F185</f>
        <v>0</v>
      </c>
      <c r="Y185" s="43"/>
      <c r="Z185" s="47">
        <f t="shared" si="23"/>
        <v>0</v>
      </c>
      <c r="AA185" s="47">
        <f t="shared" si="24"/>
        <v>0</v>
      </c>
      <c r="AB185" s="47">
        <f t="shared" si="26"/>
        <v>0</v>
      </c>
      <c r="AC185" s="43"/>
      <c r="AD185" s="47">
        <f t="shared" si="25"/>
        <v>0</v>
      </c>
    </row>
    <row r="186" spans="1:30" outlineLevel="1" x14ac:dyDescent="0.2">
      <c r="A186" s="43" t="s">
        <v>296</v>
      </c>
      <c r="B186" s="43" t="s">
        <v>297</v>
      </c>
      <c r="C186" s="31"/>
      <c r="D186" s="33" t="s">
        <v>297</v>
      </c>
      <c r="E186" s="31"/>
      <c r="F186" s="33">
        <v>14</v>
      </c>
      <c r="G186" s="33">
        <f t="shared" si="18"/>
        <v>14</v>
      </c>
      <c r="H186" s="31"/>
      <c r="I186" s="33" t="s">
        <v>297</v>
      </c>
      <c r="J186" s="31"/>
      <c r="K186" s="33">
        <v>13</v>
      </c>
      <c r="L186" s="33">
        <f t="shared" si="19"/>
        <v>13</v>
      </c>
      <c r="M186" s="31"/>
      <c r="N186" s="33" t="s">
        <v>297</v>
      </c>
      <c r="O186" s="31"/>
      <c r="P186" s="33">
        <v>12</v>
      </c>
      <c r="Q186" s="33">
        <f t="shared" si="20"/>
        <v>12</v>
      </c>
      <c r="R186" s="16">
        <f t="shared" si="21"/>
        <v>12.666666666666666</v>
      </c>
      <c r="S186" s="43"/>
      <c r="T186" s="47">
        <f t="shared" si="22"/>
        <v>6.783982553025082E-5</v>
      </c>
      <c r="U186" s="43"/>
      <c r="V186" s="23">
        <f>+[1]claims!D186</f>
        <v>0</v>
      </c>
      <c r="W186" s="23">
        <f>+[1]claims!E186</f>
        <v>0</v>
      </c>
      <c r="X186" s="23">
        <f>+[1]claims!F186</f>
        <v>0</v>
      </c>
      <c r="Y186" s="43"/>
      <c r="Z186" s="47">
        <f t="shared" si="23"/>
        <v>0</v>
      </c>
      <c r="AA186" s="47">
        <f t="shared" si="24"/>
        <v>0</v>
      </c>
      <c r="AB186" s="47">
        <f t="shared" si="26"/>
        <v>0</v>
      </c>
      <c r="AC186" s="43"/>
      <c r="AD186" s="47">
        <f t="shared" si="25"/>
        <v>0</v>
      </c>
    </row>
    <row r="187" spans="1:30" outlineLevel="1" x14ac:dyDescent="0.2">
      <c r="A187" s="43" t="s">
        <v>298</v>
      </c>
      <c r="B187" s="43" t="s">
        <v>299</v>
      </c>
      <c r="C187" s="31"/>
      <c r="D187" s="33" t="s">
        <v>299</v>
      </c>
      <c r="E187" s="31"/>
      <c r="F187" s="33">
        <v>246</v>
      </c>
      <c r="G187" s="33">
        <f t="shared" si="18"/>
        <v>246</v>
      </c>
      <c r="H187" s="31"/>
      <c r="I187" s="33" t="s">
        <v>299</v>
      </c>
      <c r="J187" s="31"/>
      <c r="K187" s="33">
        <v>235</v>
      </c>
      <c r="L187" s="33">
        <f t="shared" si="19"/>
        <v>235</v>
      </c>
      <c r="M187" s="31"/>
      <c r="N187" s="33" t="s">
        <v>299</v>
      </c>
      <c r="O187" s="31"/>
      <c r="P187" s="33">
        <v>233</v>
      </c>
      <c r="Q187" s="33">
        <f t="shared" si="20"/>
        <v>233</v>
      </c>
      <c r="R187" s="16">
        <f t="shared" si="21"/>
        <v>235.83333333333334</v>
      </c>
      <c r="S187" s="43"/>
      <c r="T187" s="47">
        <f t="shared" si="22"/>
        <v>1.2630704358592751E-3</v>
      </c>
      <c r="U187" s="43"/>
      <c r="V187" s="23">
        <f>+[1]claims!D187</f>
        <v>1</v>
      </c>
      <c r="W187" s="23">
        <f>+[1]claims!E187</f>
        <v>1</v>
      </c>
      <c r="X187" s="23">
        <f>+[1]claims!F187</f>
        <v>2</v>
      </c>
      <c r="Y187" s="43"/>
      <c r="Z187" s="47">
        <f t="shared" si="23"/>
        <v>4.0650406504065045E-3</v>
      </c>
      <c r="AA187" s="47">
        <f t="shared" si="24"/>
        <v>4.2553191489361703E-3</v>
      </c>
      <c r="AB187" s="47">
        <f t="shared" si="26"/>
        <v>8.5836909871244635E-3</v>
      </c>
      <c r="AC187" s="43"/>
      <c r="AD187" s="47">
        <f t="shared" si="25"/>
        <v>6.3877919849420388E-3</v>
      </c>
    </row>
    <row r="188" spans="1:30" outlineLevel="1" x14ac:dyDescent="0.2">
      <c r="A188" s="43" t="s">
        <v>300</v>
      </c>
      <c r="B188" s="43" t="s">
        <v>301</v>
      </c>
      <c r="C188" s="31"/>
      <c r="D188" s="33" t="s">
        <v>301</v>
      </c>
      <c r="E188" s="31"/>
      <c r="F188" s="33">
        <v>11</v>
      </c>
      <c r="G188" s="33">
        <f t="shared" si="18"/>
        <v>11</v>
      </c>
      <c r="H188" s="31"/>
      <c r="I188" s="33" t="s">
        <v>301</v>
      </c>
      <c r="J188" s="31"/>
      <c r="K188" s="33">
        <v>11</v>
      </c>
      <c r="L188" s="33">
        <f t="shared" si="19"/>
        <v>11</v>
      </c>
      <c r="M188" s="31"/>
      <c r="N188" s="33" t="s">
        <v>301</v>
      </c>
      <c r="O188" s="31"/>
      <c r="P188" s="33">
        <v>10</v>
      </c>
      <c r="Q188" s="33">
        <f t="shared" si="20"/>
        <v>10</v>
      </c>
      <c r="R188" s="16">
        <f t="shared" si="21"/>
        <v>10.5</v>
      </c>
      <c r="S188" s="43"/>
      <c r="T188" s="47">
        <f t="shared" si="22"/>
        <v>5.6235644847444762E-5</v>
      </c>
      <c r="U188" s="43"/>
      <c r="V188" s="23">
        <f>+[1]claims!D188</f>
        <v>0</v>
      </c>
      <c r="W188" s="23">
        <f>+[1]claims!E188</f>
        <v>0</v>
      </c>
      <c r="X188" s="23">
        <f>+[1]claims!F188</f>
        <v>0</v>
      </c>
      <c r="Y188" s="43"/>
      <c r="Z188" s="47">
        <f t="shared" si="23"/>
        <v>0</v>
      </c>
      <c r="AA188" s="47">
        <f t="shared" si="24"/>
        <v>0</v>
      </c>
      <c r="AB188" s="47">
        <f t="shared" si="26"/>
        <v>0</v>
      </c>
      <c r="AC188" s="43"/>
      <c r="AD188" s="47">
        <f t="shared" si="25"/>
        <v>0</v>
      </c>
    </row>
    <row r="189" spans="1:30" outlineLevel="1" x14ac:dyDescent="0.2">
      <c r="A189" s="43" t="s">
        <v>302</v>
      </c>
      <c r="B189" s="43" t="s">
        <v>303</v>
      </c>
      <c r="C189" s="31"/>
      <c r="D189" s="33" t="s">
        <v>303</v>
      </c>
      <c r="E189" s="31"/>
      <c r="F189" s="33">
        <v>4.5</v>
      </c>
      <c r="G189" s="33">
        <f t="shared" si="18"/>
        <v>4.5</v>
      </c>
      <c r="H189" s="31"/>
      <c r="I189" s="33" t="s">
        <v>303</v>
      </c>
      <c r="J189" s="31"/>
      <c r="K189" s="33">
        <v>5.5</v>
      </c>
      <c r="L189" s="33">
        <f t="shared" si="19"/>
        <v>5.5</v>
      </c>
      <c r="M189" s="31"/>
      <c r="N189" s="33" t="s">
        <v>303</v>
      </c>
      <c r="O189" s="31"/>
      <c r="P189" s="33">
        <v>5.5</v>
      </c>
      <c r="Q189" s="33">
        <f t="shared" si="20"/>
        <v>5.5</v>
      </c>
      <c r="R189" s="16">
        <f t="shared" si="21"/>
        <v>5.333333333333333</v>
      </c>
      <c r="S189" s="43"/>
      <c r="T189" s="47">
        <f t="shared" si="22"/>
        <v>2.8564137065368766E-5</v>
      </c>
      <c r="U189" s="43"/>
      <c r="V189" s="23">
        <f>+[1]claims!D189</f>
        <v>0</v>
      </c>
      <c r="W189" s="23">
        <f>+[1]claims!E189</f>
        <v>0</v>
      </c>
      <c r="X189" s="23">
        <f>+[1]claims!F189</f>
        <v>0</v>
      </c>
      <c r="Y189" s="43"/>
      <c r="Z189" s="47">
        <f t="shared" si="23"/>
        <v>0</v>
      </c>
      <c r="AA189" s="47">
        <f t="shared" si="24"/>
        <v>0</v>
      </c>
      <c r="AB189" s="47">
        <f t="shared" si="26"/>
        <v>0</v>
      </c>
      <c r="AC189" s="43"/>
      <c r="AD189" s="47">
        <f t="shared" si="25"/>
        <v>0</v>
      </c>
    </row>
    <row r="190" spans="1:30" outlineLevel="1" x14ac:dyDescent="0.2">
      <c r="A190" s="43" t="s">
        <v>304</v>
      </c>
      <c r="B190" s="43" t="s">
        <v>305</v>
      </c>
      <c r="C190" s="31"/>
      <c r="D190" s="33" t="s">
        <v>305</v>
      </c>
      <c r="E190" s="31"/>
      <c r="F190" s="33">
        <v>16.5</v>
      </c>
      <c r="G190" s="33">
        <f t="shared" si="18"/>
        <v>16.5</v>
      </c>
      <c r="H190" s="31"/>
      <c r="I190" s="33" t="s">
        <v>305</v>
      </c>
      <c r="J190" s="31"/>
      <c r="K190" s="33">
        <v>15.5</v>
      </c>
      <c r="L190" s="33">
        <f t="shared" si="19"/>
        <v>15.5</v>
      </c>
      <c r="M190" s="31"/>
      <c r="N190" s="33" t="s">
        <v>305</v>
      </c>
      <c r="O190" s="31"/>
      <c r="P190" s="33">
        <v>13.5</v>
      </c>
      <c r="Q190" s="33">
        <f t="shared" si="20"/>
        <v>13.5</v>
      </c>
      <c r="R190" s="16">
        <f t="shared" si="21"/>
        <v>14.666666666666666</v>
      </c>
      <c r="S190" s="43"/>
      <c r="T190" s="47">
        <f t="shared" si="22"/>
        <v>7.8551376929764108E-5</v>
      </c>
      <c r="U190" s="43"/>
      <c r="V190" s="23">
        <f>+[1]claims!D190</f>
        <v>0</v>
      </c>
      <c r="W190" s="23">
        <f>+[1]claims!E190</f>
        <v>0</v>
      </c>
      <c r="X190" s="23">
        <f>+[1]claims!F190</f>
        <v>0</v>
      </c>
      <c r="Y190" s="43"/>
      <c r="Z190" s="47">
        <f t="shared" si="23"/>
        <v>0</v>
      </c>
      <c r="AA190" s="47">
        <f t="shared" si="24"/>
        <v>0</v>
      </c>
      <c r="AB190" s="47">
        <f t="shared" si="26"/>
        <v>0</v>
      </c>
      <c r="AC190" s="43"/>
      <c r="AD190" s="47">
        <f t="shared" si="25"/>
        <v>0</v>
      </c>
    </row>
    <row r="191" spans="1:30" outlineLevel="1" x14ac:dyDescent="0.2">
      <c r="A191" s="43" t="s">
        <v>306</v>
      </c>
      <c r="B191" s="43" t="s">
        <v>307</v>
      </c>
      <c r="C191" s="31"/>
      <c r="D191" s="33" t="s">
        <v>307</v>
      </c>
      <c r="E191" s="31"/>
      <c r="F191" s="33">
        <v>14</v>
      </c>
      <c r="G191" s="33">
        <f t="shared" si="18"/>
        <v>14</v>
      </c>
      <c r="H191" s="31"/>
      <c r="I191" s="33" t="s">
        <v>307</v>
      </c>
      <c r="J191" s="31"/>
      <c r="K191" s="33">
        <v>13</v>
      </c>
      <c r="L191" s="33">
        <f t="shared" si="19"/>
        <v>13</v>
      </c>
      <c r="M191" s="31"/>
      <c r="N191" s="33" t="s">
        <v>307</v>
      </c>
      <c r="O191" s="31"/>
      <c r="P191" s="33">
        <v>13</v>
      </c>
      <c r="Q191" s="33">
        <f t="shared" si="20"/>
        <v>13</v>
      </c>
      <c r="R191" s="16">
        <f t="shared" si="21"/>
        <v>13.166666666666666</v>
      </c>
      <c r="S191" s="43"/>
      <c r="T191" s="47">
        <f t="shared" si="22"/>
        <v>7.0517713380129142E-5</v>
      </c>
      <c r="U191" s="43"/>
      <c r="V191" s="23">
        <f>+[1]claims!D191</f>
        <v>0</v>
      </c>
      <c r="W191" s="23">
        <f>+[1]claims!E191</f>
        <v>0</v>
      </c>
      <c r="X191" s="23">
        <f>+[1]claims!F191</f>
        <v>0</v>
      </c>
      <c r="Y191" s="43"/>
      <c r="Z191" s="47">
        <f t="shared" si="23"/>
        <v>0</v>
      </c>
      <c r="AA191" s="47">
        <f t="shared" si="24"/>
        <v>0</v>
      </c>
      <c r="AB191" s="47">
        <f t="shared" si="26"/>
        <v>0</v>
      </c>
      <c r="AC191" s="43"/>
      <c r="AD191" s="47">
        <f t="shared" si="25"/>
        <v>0</v>
      </c>
    </row>
    <row r="192" spans="1:30" outlineLevel="1" x14ac:dyDescent="0.2">
      <c r="A192" s="43" t="s">
        <v>308</v>
      </c>
      <c r="B192" s="43" t="s">
        <v>309</v>
      </c>
      <c r="C192" s="31"/>
      <c r="D192" s="33" t="s">
        <v>309</v>
      </c>
      <c r="E192" s="31"/>
      <c r="F192" s="33">
        <v>8</v>
      </c>
      <c r="G192" s="33">
        <f t="shared" si="18"/>
        <v>8</v>
      </c>
      <c r="H192" s="31"/>
      <c r="I192" s="33" t="s">
        <v>309</v>
      </c>
      <c r="J192" s="31"/>
      <c r="K192" s="33">
        <v>6.5</v>
      </c>
      <c r="L192" s="33">
        <f t="shared" si="19"/>
        <v>6.5</v>
      </c>
      <c r="M192" s="31"/>
      <c r="N192" s="33" t="s">
        <v>309</v>
      </c>
      <c r="O192" s="31"/>
      <c r="P192" s="33">
        <v>6.5</v>
      </c>
      <c r="Q192" s="33">
        <f t="shared" si="20"/>
        <v>6.5</v>
      </c>
      <c r="R192" s="16">
        <f t="shared" si="21"/>
        <v>6.75</v>
      </c>
      <c r="S192" s="43"/>
      <c r="T192" s="47">
        <f t="shared" si="22"/>
        <v>3.6151485973357347E-5</v>
      </c>
      <c r="U192" s="43"/>
      <c r="V192" s="23">
        <f>+[1]claims!D192</f>
        <v>0</v>
      </c>
      <c r="W192" s="23">
        <f>+[1]claims!E192</f>
        <v>0</v>
      </c>
      <c r="X192" s="23">
        <f>+[1]claims!F192</f>
        <v>0</v>
      </c>
      <c r="Y192" s="43"/>
      <c r="Z192" s="47">
        <f t="shared" si="23"/>
        <v>0</v>
      </c>
      <c r="AA192" s="47">
        <f t="shared" si="24"/>
        <v>0</v>
      </c>
      <c r="AB192" s="47">
        <f t="shared" si="26"/>
        <v>0</v>
      </c>
      <c r="AC192" s="43"/>
      <c r="AD192" s="47">
        <f t="shared" si="25"/>
        <v>0</v>
      </c>
    </row>
    <row r="193" spans="1:30" outlineLevel="1" x14ac:dyDescent="0.2">
      <c r="A193" s="43" t="s">
        <v>310</v>
      </c>
      <c r="B193" s="43" t="s">
        <v>311</v>
      </c>
      <c r="C193" s="31"/>
      <c r="D193" s="33" t="s">
        <v>311</v>
      </c>
      <c r="E193" s="31"/>
      <c r="F193" s="33">
        <v>22.5</v>
      </c>
      <c r="G193" s="33">
        <f t="shared" si="18"/>
        <v>22.5</v>
      </c>
      <c r="H193" s="31"/>
      <c r="I193" s="33" t="s">
        <v>311</v>
      </c>
      <c r="J193" s="31"/>
      <c r="K193" s="33">
        <v>19</v>
      </c>
      <c r="L193" s="33">
        <f t="shared" si="19"/>
        <v>19</v>
      </c>
      <c r="M193" s="31"/>
      <c r="N193" s="33" t="s">
        <v>311</v>
      </c>
      <c r="O193" s="31"/>
      <c r="P193" s="33">
        <v>17</v>
      </c>
      <c r="Q193" s="33">
        <f t="shared" si="20"/>
        <v>17</v>
      </c>
      <c r="R193" s="16">
        <f t="shared" si="21"/>
        <v>18.583333333333332</v>
      </c>
      <c r="S193" s="43"/>
      <c r="T193" s="47">
        <f t="shared" si="22"/>
        <v>9.9528165087144286E-5</v>
      </c>
      <c r="U193" s="43"/>
      <c r="V193" s="23">
        <f>+[1]claims!D193</f>
        <v>0</v>
      </c>
      <c r="W193" s="23">
        <f>+[1]claims!E193</f>
        <v>0</v>
      </c>
      <c r="X193" s="23">
        <f>+[1]claims!F193</f>
        <v>0</v>
      </c>
      <c r="Y193" s="43"/>
      <c r="Z193" s="47">
        <f t="shared" si="23"/>
        <v>0</v>
      </c>
      <c r="AA193" s="47">
        <f t="shared" si="24"/>
        <v>0</v>
      </c>
      <c r="AB193" s="47">
        <f t="shared" si="26"/>
        <v>0</v>
      </c>
      <c r="AC193" s="43"/>
      <c r="AD193" s="47">
        <f t="shared" si="25"/>
        <v>0</v>
      </c>
    </row>
    <row r="194" spans="1:30" outlineLevel="1" x14ac:dyDescent="0.2">
      <c r="A194" s="43" t="s">
        <v>312</v>
      </c>
      <c r="B194" s="43" t="s">
        <v>313</v>
      </c>
      <c r="C194" s="31"/>
      <c r="D194" s="33" t="s">
        <v>313</v>
      </c>
      <c r="E194" s="31"/>
      <c r="F194" s="33">
        <v>8</v>
      </c>
      <c r="G194" s="33">
        <f t="shared" si="18"/>
        <v>8</v>
      </c>
      <c r="H194" s="31"/>
      <c r="I194" s="33" t="s">
        <v>313</v>
      </c>
      <c r="J194" s="31"/>
      <c r="K194" s="33">
        <v>7</v>
      </c>
      <c r="L194" s="33">
        <f t="shared" si="19"/>
        <v>7</v>
      </c>
      <c r="M194" s="31"/>
      <c r="N194" s="33" t="s">
        <v>313</v>
      </c>
      <c r="O194" s="31"/>
      <c r="P194" s="33">
        <v>6</v>
      </c>
      <c r="Q194" s="33">
        <f t="shared" si="20"/>
        <v>6</v>
      </c>
      <c r="R194" s="16">
        <f t="shared" si="21"/>
        <v>6.666666666666667</v>
      </c>
      <c r="S194" s="43"/>
      <c r="T194" s="47">
        <f t="shared" si="22"/>
        <v>3.5705171331710962E-5</v>
      </c>
      <c r="U194" s="43"/>
      <c r="V194" s="23">
        <f>+[1]claims!D194</f>
        <v>0</v>
      </c>
      <c r="W194" s="23">
        <f>+[1]claims!E194</f>
        <v>1</v>
      </c>
      <c r="X194" s="23">
        <f>+[1]claims!F194</f>
        <v>0</v>
      </c>
      <c r="Y194" s="43"/>
      <c r="Z194" s="47">
        <f t="shared" si="23"/>
        <v>0</v>
      </c>
      <c r="AA194" s="47">
        <f t="shared" si="24"/>
        <v>0.01</v>
      </c>
      <c r="AB194" s="47">
        <f t="shared" si="26"/>
        <v>0</v>
      </c>
      <c r="AC194" s="43"/>
      <c r="AD194" s="47">
        <f t="shared" si="25"/>
        <v>3.3333333333333335E-3</v>
      </c>
    </row>
    <row r="195" spans="1:30" outlineLevel="1" x14ac:dyDescent="0.2">
      <c r="A195" s="43" t="s">
        <v>314</v>
      </c>
      <c r="B195" s="43" t="s">
        <v>315</v>
      </c>
      <c r="C195" s="31"/>
      <c r="D195" s="33" t="s">
        <v>315</v>
      </c>
      <c r="E195" s="31"/>
      <c r="F195" s="33">
        <f>16.5+4</f>
        <v>20.5</v>
      </c>
      <c r="G195" s="33">
        <f t="shared" si="18"/>
        <v>20.5</v>
      </c>
      <c r="H195" s="31"/>
      <c r="I195" s="33" t="s">
        <v>315</v>
      </c>
      <c r="J195" s="31"/>
      <c r="K195" s="33">
        <v>21.5</v>
      </c>
      <c r="L195" s="33">
        <f t="shared" si="19"/>
        <v>21.5</v>
      </c>
      <c r="M195" s="31"/>
      <c r="N195" s="33" t="s">
        <v>315</v>
      </c>
      <c r="O195" s="31"/>
      <c r="P195" s="33">
        <v>20.5</v>
      </c>
      <c r="Q195" s="33">
        <f t="shared" si="20"/>
        <v>20.5</v>
      </c>
      <c r="R195" s="16">
        <f t="shared" si="21"/>
        <v>20.833333333333332</v>
      </c>
      <c r="S195" s="43"/>
      <c r="T195" s="47">
        <f t="shared" si="22"/>
        <v>1.1157866041159674E-4</v>
      </c>
      <c r="U195" s="43"/>
      <c r="V195" s="23">
        <f>+[1]claims!D195</f>
        <v>0</v>
      </c>
      <c r="W195" s="23">
        <f>+[1]claims!E195</f>
        <v>0</v>
      </c>
      <c r="X195" s="23">
        <f>+[1]claims!F195</f>
        <v>0</v>
      </c>
      <c r="Y195" s="43"/>
      <c r="Z195" s="47">
        <f t="shared" si="23"/>
        <v>0</v>
      </c>
      <c r="AA195" s="47">
        <f t="shared" si="24"/>
        <v>0</v>
      </c>
      <c r="AB195" s="47">
        <f t="shared" si="26"/>
        <v>0</v>
      </c>
      <c r="AC195" s="43"/>
      <c r="AD195" s="47">
        <f t="shared" si="25"/>
        <v>0</v>
      </c>
    </row>
    <row r="196" spans="1:30" outlineLevel="1" x14ac:dyDescent="0.2">
      <c r="A196" s="43" t="s">
        <v>316</v>
      </c>
      <c r="B196" s="43" t="s">
        <v>317</v>
      </c>
      <c r="C196" s="31"/>
      <c r="D196" s="33" t="s">
        <v>317</v>
      </c>
      <c r="E196" s="31"/>
      <c r="F196" s="33">
        <v>100.5</v>
      </c>
      <c r="G196" s="33">
        <f t="shared" si="18"/>
        <v>100.5</v>
      </c>
      <c r="H196" s="31"/>
      <c r="I196" s="33" t="s">
        <v>317</v>
      </c>
      <c r="J196" s="31"/>
      <c r="K196" s="33">
        <v>94.5</v>
      </c>
      <c r="L196" s="33">
        <f t="shared" si="19"/>
        <v>94.5</v>
      </c>
      <c r="M196" s="31"/>
      <c r="N196" s="33" t="s">
        <v>317</v>
      </c>
      <c r="O196" s="31"/>
      <c r="P196" s="33">
        <v>94.5</v>
      </c>
      <c r="Q196" s="33">
        <f t="shared" si="20"/>
        <v>94.5</v>
      </c>
      <c r="R196" s="16">
        <f t="shared" si="21"/>
        <v>95.5</v>
      </c>
      <c r="S196" s="43"/>
      <c r="T196" s="47">
        <f t="shared" si="22"/>
        <v>5.1147657932675949E-4</v>
      </c>
      <c r="U196" s="43"/>
      <c r="V196" s="23">
        <f>+[1]claims!D196</f>
        <v>0</v>
      </c>
      <c r="W196" s="23">
        <f>+[1]claims!E196</f>
        <v>0</v>
      </c>
      <c r="X196" s="23">
        <f>+[1]claims!F196</f>
        <v>0</v>
      </c>
      <c r="Y196" s="43"/>
      <c r="Z196" s="47">
        <f t="shared" si="23"/>
        <v>0</v>
      </c>
      <c r="AA196" s="47">
        <f t="shared" si="24"/>
        <v>0</v>
      </c>
      <c r="AB196" s="47">
        <f t="shared" si="26"/>
        <v>0</v>
      </c>
      <c r="AC196" s="43"/>
      <c r="AD196" s="47">
        <f t="shared" si="25"/>
        <v>0</v>
      </c>
    </row>
    <row r="197" spans="1:30" outlineLevel="1" x14ac:dyDescent="0.2">
      <c r="A197" s="43" t="s">
        <v>318</v>
      </c>
      <c r="B197" s="43" t="s">
        <v>319</v>
      </c>
      <c r="C197" s="31"/>
      <c r="D197" s="33" t="s">
        <v>319</v>
      </c>
      <c r="E197" s="31"/>
      <c r="F197" s="33">
        <v>14</v>
      </c>
      <c r="G197" s="33">
        <f t="shared" ref="G197:G260" si="27">AVERAGE(C197:F197)</f>
        <v>14</v>
      </c>
      <c r="H197" s="31"/>
      <c r="I197" s="33" t="s">
        <v>319</v>
      </c>
      <c r="J197" s="31"/>
      <c r="K197" s="33">
        <v>15</v>
      </c>
      <c r="L197" s="33">
        <f t="shared" ref="L197:L260" si="28">AVERAGE(H197:K197)</f>
        <v>15</v>
      </c>
      <c r="M197" s="31"/>
      <c r="N197" s="33" t="s">
        <v>319</v>
      </c>
      <c r="O197" s="31"/>
      <c r="P197" s="33">
        <v>15</v>
      </c>
      <c r="Q197" s="33">
        <f t="shared" ref="Q197:Q260" si="29">AVERAGE(M197:P197)</f>
        <v>15</v>
      </c>
      <c r="R197" s="16">
        <f t="shared" ref="R197:R260" si="30">IF(G197&gt;0,(+G197+(L197*2)+(Q197*3))/6,IF(L197&gt;0,((L197*2)+(Q197*3))/5,Q197))</f>
        <v>14.833333333333334</v>
      </c>
      <c r="S197" s="43"/>
      <c r="T197" s="47">
        <f t="shared" ref="T197:T260" si="31">+R197/$R$263</f>
        <v>7.9444006213056891E-5</v>
      </c>
      <c r="U197" s="43"/>
      <c r="V197" s="23">
        <f>+[1]claims!D197</f>
        <v>0</v>
      </c>
      <c r="W197" s="23">
        <f>+[1]claims!E197</f>
        <v>0</v>
      </c>
      <c r="X197" s="23">
        <f>+[1]claims!F197</f>
        <v>0</v>
      </c>
      <c r="Y197" s="43"/>
      <c r="Z197" s="47">
        <f t="shared" ref="Z197:Z260" si="32">IF(G197&gt;100,IF(V197&lt;1,0,+V197/G197),IF(V197&lt;1,0,+V197/100))</f>
        <v>0</v>
      </c>
      <c r="AA197" s="47">
        <f t="shared" ref="AA197:AA260" si="33">IF(L197&gt;100,IF(W197&lt;1,0,+W197/L197),IF(W197&lt;1,0,+W197/100))</f>
        <v>0</v>
      </c>
      <c r="AB197" s="47">
        <f t="shared" si="26"/>
        <v>0</v>
      </c>
      <c r="AC197" s="43"/>
      <c r="AD197" s="47">
        <f t="shared" ref="AD197:AD260" si="34">(+Z197+(AA197*2)+(AB197*3))/6</f>
        <v>0</v>
      </c>
    </row>
    <row r="198" spans="1:30" outlineLevel="1" x14ac:dyDescent="0.2">
      <c r="A198" s="43" t="s">
        <v>320</v>
      </c>
      <c r="B198" s="43" t="s">
        <v>321</v>
      </c>
      <c r="C198" s="31"/>
      <c r="D198" s="33" t="s">
        <v>321</v>
      </c>
      <c r="E198" s="31"/>
      <c r="F198" s="33">
        <v>52.5</v>
      </c>
      <c r="G198" s="33">
        <f t="shared" si="27"/>
        <v>52.5</v>
      </c>
      <c r="H198" s="31"/>
      <c r="I198" s="33" t="s">
        <v>321</v>
      </c>
      <c r="J198" s="31"/>
      <c r="K198" s="33">
        <v>52</v>
      </c>
      <c r="L198" s="33">
        <f t="shared" si="28"/>
        <v>52</v>
      </c>
      <c r="M198" s="31"/>
      <c r="N198" s="33" t="s">
        <v>321</v>
      </c>
      <c r="O198" s="31"/>
      <c r="P198" s="33">
        <v>48</v>
      </c>
      <c r="Q198" s="33">
        <f t="shared" si="29"/>
        <v>48</v>
      </c>
      <c r="R198" s="16">
        <f t="shared" si="30"/>
        <v>50.083333333333336</v>
      </c>
      <c r="S198" s="43"/>
      <c r="T198" s="47">
        <f t="shared" si="31"/>
        <v>2.6823509962947857E-4</v>
      </c>
      <c r="U198" s="43"/>
      <c r="V198" s="23">
        <f>+[1]claims!D198</f>
        <v>0</v>
      </c>
      <c r="W198" s="23">
        <f>+[1]claims!E198</f>
        <v>1</v>
      </c>
      <c r="X198" s="23">
        <f>+[1]claims!F198</f>
        <v>0</v>
      </c>
      <c r="Y198" s="43"/>
      <c r="Z198" s="47">
        <f t="shared" si="32"/>
        <v>0</v>
      </c>
      <c r="AA198" s="47">
        <f t="shared" si="33"/>
        <v>0.01</v>
      </c>
      <c r="AB198" s="47">
        <f t="shared" ref="AB198:AB261" si="35">IF(Q198&gt;100,IF(X198&lt;1,0,+X198/Q198),IF(X198&lt;1,0,+X198/100))</f>
        <v>0</v>
      </c>
      <c r="AC198" s="43"/>
      <c r="AD198" s="47">
        <f t="shared" si="34"/>
        <v>3.3333333333333335E-3</v>
      </c>
    </row>
    <row r="199" spans="1:30" outlineLevel="1" x14ac:dyDescent="0.2">
      <c r="A199" s="43" t="s">
        <v>322</v>
      </c>
      <c r="B199" s="43" t="s">
        <v>323</v>
      </c>
      <c r="C199" s="31"/>
      <c r="D199" s="33" t="s">
        <v>323</v>
      </c>
      <c r="E199" s="31"/>
      <c r="F199" s="33">
        <v>7</v>
      </c>
      <c r="G199" s="33">
        <f t="shared" si="27"/>
        <v>7</v>
      </c>
      <c r="H199" s="31"/>
      <c r="I199" s="33" t="s">
        <v>323</v>
      </c>
      <c r="J199" s="31"/>
      <c r="K199" s="33">
        <v>7</v>
      </c>
      <c r="L199" s="33">
        <f t="shared" si="28"/>
        <v>7</v>
      </c>
      <c r="M199" s="31"/>
      <c r="N199" s="33" t="s">
        <v>323</v>
      </c>
      <c r="O199" s="31"/>
      <c r="P199" s="33">
        <v>7</v>
      </c>
      <c r="Q199" s="33">
        <f t="shared" si="29"/>
        <v>7</v>
      </c>
      <c r="R199" s="16">
        <f t="shared" si="30"/>
        <v>7</v>
      </c>
      <c r="S199" s="43"/>
      <c r="T199" s="47">
        <f t="shared" si="31"/>
        <v>3.7490429898296508E-5</v>
      </c>
      <c r="U199" s="43"/>
      <c r="V199" s="23">
        <f>+[1]claims!D199</f>
        <v>0</v>
      </c>
      <c r="W199" s="23">
        <f>+[1]claims!E199</f>
        <v>0</v>
      </c>
      <c r="X199" s="23">
        <f>+[1]claims!F199</f>
        <v>0</v>
      </c>
      <c r="Y199" s="43"/>
      <c r="Z199" s="47">
        <f t="shared" si="32"/>
        <v>0</v>
      </c>
      <c r="AA199" s="47">
        <f t="shared" si="33"/>
        <v>0</v>
      </c>
      <c r="AB199" s="47">
        <f t="shared" si="35"/>
        <v>0</v>
      </c>
      <c r="AC199" s="43"/>
      <c r="AD199" s="47">
        <f t="shared" si="34"/>
        <v>0</v>
      </c>
    </row>
    <row r="200" spans="1:30" outlineLevel="1" x14ac:dyDescent="0.2">
      <c r="A200" s="43" t="s">
        <v>324</v>
      </c>
      <c r="B200" s="43" t="s">
        <v>325</v>
      </c>
      <c r="C200" s="31"/>
      <c r="D200" s="33" t="s">
        <v>325</v>
      </c>
      <c r="E200" s="31"/>
      <c r="F200" s="33">
        <v>18</v>
      </c>
      <c r="G200" s="33">
        <f t="shared" si="27"/>
        <v>18</v>
      </c>
      <c r="H200" s="31"/>
      <c r="I200" s="33" t="s">
        <v>325</v>
      </c>
      <c r="J200" s="31"/>
      <c r="K200" s="33">
        <v>22</v>
      </c>
      <c r="L200" s="33">
        <f t="shared" si="28"/>
        <v>22</v>
      </c>
      <c r="M200" s="31"/>
      <c r="N200" s="33" t="s">
        <v>325</v>
      </c>
      <c r="O200" s="31"/>
      <c r="P200" s="33">
        <v>21</v>
      </c>
      <c r="Q200" s="33">
        <f t="shared" si="29"/>
        <v>21</v>
      </c>
      <c r="R200" s="16">
        <f t="shared" si="30"/>
        <v>20.833333333333332</v>
      </c>
      <c r="S200" s="43"/>
      <c r="T200" s="47">
        <f t="shared" si="31"/>
        <v>1.1157866041159674E-4</v>
      </c>
      <c r="U200" s="43"/>
      <c r="V200" s="23">
        <f>+[1]claims!D200</f>
        <v>0</v>
      </c>
      <c r="W200" s="23">
        <f>+[1]claims!E200</f>
        <v>0</v>
      </c>
      <c r="X200" s="23">
        <f>+[1]claims!F200</f>
        <v>0</v>
      </c>
      <c r="Y200" s="43"/>
      <c r="Z200" s="47">
        <f t="shared" si="32"/>
        <v>0</v>
      </c>
      <c r="AA200" s="47">
        <f t="shared" si="33"/>
        <v>0</v>
      </c>
      <c r="AB200" s="47">
        <f t="shared" si="35"/>
        <v>0</v>
      </c>
      <c r="AC200" s="43"/>
      <c r="AD200" s="47">
        <f t="shared" si="34"/>
        <v>0</v>
      </c>
    </row>
    <row r="201" spans="1:30" outlineLevel="1" x14ac:dyDescent="0.2">
      <c r="A201" s="43" t="s">
        <v>500</v>
      </c>
      <c r="B201" s="43" t="s">
        <v>498</v>
      </c>
      <c r="C201" s="31"/>
      <c r="D201" s="33" t="s">
        <v>498</v>
      </c>
      <c r="E201" s="31"/>
      <c r="F201" s="33">
        <v>5.5</v>
      </c>
      <c r="G201" s="33">
        <f t="shared" si="27"/>
        <v>5.5</v>
      </c>
      <c r="H201" s="31"/>
      <c r="I201" s="33" t="s">
        <v>498</v>
      </c>
      <c r="J201" s="31"/>
      <c r="K201" s="33">
        <v>5.5</v>
      </c>
      <c r="L201" s="33">
        <f t="shared" si="28"/>
        <v>5.5</v>
      </c>
      <c r="M201" s="31"/>
      <c r="N201" s="33" t="s">
        <v>498</v>
      </c>
      <c r="O201" s="31"/>
      <c r="P201" s="33">
        <v>5.5</v>
      </c>
      <c r="Q201" s="33">
        <f t="shared" si="29"/>
        <v>5.5</v>
      </c>
      <c r="R201" s="16">
        <f t="shared" si="30"/>
        <v>5.5</v>
      </c>
      <c r="S201" s="43"/>
      <c r="T201" s="47">
        <f t="shared" si="31"/>
        <v>2.9456766348661542E-5</v>
      </c>
      <c r="U201" s="43"/>
      <c r="V201" s="23">
        <f>+[1]claims!D201</f>
        <v>0</v>
      </c>
      <c r="W201" s="23">
        <f>+[1]claims!E201</f>
        <v>1</v>
      </c>
      <c r="X201" s="23">
        <f>+[1]claims!F201</f>
        <v>0</v>
      </c>
      <c r="Y201" s="43"/>
      <c r="Z201" s="47">
        <f t="shared" si="32"/>
        <v>0</v>
      </c>
      <c r="AA201" s="47">
        <f t="shared" si="33"/>
        <v>0.01</v>
      </c>
      <c r="AB201" s="47">
        <f t="shared" si="35"/>
        <v>0</v>
      </c>
      <c r="AC201" s="43"/>
      <c r="AD201" s="47">
        <f t="shared" si="34"/>
        <v>3.3333333333333335E-3</v>
      </c>
    </row>
    <row r="202" spans="1:30" outlineLevel="1" x14ac:dyDescent="0.2">
      <c r="A202" s="43" t="s">
        <v>326</v>
      </c>
      <c r="B202" s="43" t="s">
        <v>327</v>
      </c>
      <c r="C202" s="31"/>
      <c r="D202" s="33" t="s">
        <v>327</v>
      </c>
      <c r="E202" s="31"/>
      <c r="F202" s="33">
        <v>18.5</v>
      </c>
      <c r="G202" s="33">
        <f t="shared" si="27"/>
        <v>18.5</v>
      </c>
      <c r="H202" s="31"/>
      <c r="I202" s="33" t="s">
        <v>327</v>
      </c>
      <c r="J202" s="31"/>
      <c r="K202" s="33">
        <v>17.5</v>
      </c>
      <c r="L202" s="33">
        <f t="shared" si="28"/>
        <v>17.5</v>
      </c>
      <c r="M202" s="31"/>
      <c r="N202" s="33" t="s">
        <v>327</v>
      </c>
      <c r="O202" s="31"/>
      <c r="P202" s="33">
        <v>19.5</v>
      </c>
      <c r="Q202" s="33">
        <f t="shared" si="29"/>
        <v>19.5</v>
      </c>
      <c r="R202" s="16">
        <f t="shared" si="30"/>
        <v>18.666666666666668</v>
      </c>
      <c r="S202" s="43"/>
      <c r="T202" s="47">
        <f t="shared" si="31"/>
        <v>9.9974479728790684E-5</v>
      </c>
      <c r="U202" s="43"/>
      <c r="V202" s="23">
        <f>+[1]claims!D202</f>
        <v>0</v>
      </c>
      <c r="W202" s="23">
        <f>+[1]claims!E202</f>
        <v>0</v>
      </c>
      <c r="X202" s="23">
        <f>+[1]claims!F202</f>
        <v>0</v>
      </c>
      <c r="Y202" s="43"/>
      <c r="Z202" s="47">
        <f t="shared" si="32"/>
        <v>0</v>
      </c>
      <c r="AA202" s="47">
        <f t="shared" si="33"/>
        <v>0</v>
      </c>
      <c r="AB202" s="47">
        <f t="shared" si="35"/>
        <v>0</v>
      </c>
      <c r="AC202" s="43"/>
      <c r="AD202" s="47">
        <f t="shared" si="34"/>
        <v>0</v>
      </c>
    </row>
    <row r="203" spans="1:30" outlineLevel="1" x14ac:dyDescent="0.2">
      <c r="A203" s="43" t="s">
        <v>328</v>
      </c>
      <c r="B203" s="43" t="s">
        <v>329</v>
      </c>
      <c r="C203" s="31"/>
      <c r="D203" s="33" t="s">
        <v>329</v>
      </c>
      <c r="E203" s="31"/>
      <c r="F203" s="33">
        <v>19</v>
      </c>
      <c r="G203" s="33">
        <f t="shared" si="27"/>
        <v>19</v>
      </c>
      <c r="H203" s="31"/>
      <c r="I203" s="33" t="s">
        <v>329</v>
      </c>
      <c r="J203" s="31"/>
      <c r="K203" s="33">
        <v>19</v>
      </c>
      <c r="L203" s="33">
        <f t="shared" si="28"/>
        <v>19</v>
      </c>
      <c r="M203" s="31"/>
      <c r="N203" s="33" t="s">
        <v>329</v>
      </c>
      <c r="O203" s="31"/>
      <c r="P203" s="33">
        <v>19</v>
      </c>
      <c r="Q203" s="33">
        <f t="shared" si="29"/>
        <v>19</v>
      </c>
      <c r="R203" s="16">
        <f t="shared" si="30"/>
        <v>19</v>
      </c>
      <c r="S203" s="43"/>
      <c r="T203" s="47">
        <f t="shared" si="31"/>
        <v>1.0175973829537624E-4</v>
      </c>
      <c r="U203" s="43"/>
      <c r="V203" s="23">
        <f>+[1]claims!D203</f>
        <v>0</v>
      </c>
      <c r="W203" s="23">
        <f>+[1]claims!E203</f>
        <v>0</v>
      </c>
      <c r="X203" s="23">
        <f>+[1]claims!F203</f>
        <v>0</v>
      </c>
      <c r="Y203" s="43"/>
      <c r="Z203" s="47">
        <f t="shared" si="32"/>
        <v>0</v>
      </c>
      <c r="AA203" s="47">
        <f t="shared" si="33"/>
        <v>0</v>
      </c>
      <c r="AB203" s="47">
        <f t="shared" si="35"/>
        <v>0</v>
      </c>
      <c r="AC203" s="43"/>
      <c r="AD203" s="47">
        <f t="shared" si="34"/>
        <v>0</v>
      </c>
    </row>
    <row r="204" spans="1:30" outlineLevel="1" x14ac:dyDescent="0.2">
      <c r="A204" s="43" t="s">
        <v>330</v>
      </c>
      <c r="B204" s="43" t="s">
        <v>331</v>
      </c>
      <c r="C204" s="31"/>
      <c r="D204" s="33" t="s">
        <v>331</v>
      </c>
      <c r="E204" s="31"/>
      <c r="F204" s="33">
        <v>10</v>
      </c>
      <c r="G204" s="33">
        <f t="shared" si="27"/>
        <v>10</v>
      </c>
      <c r="H204" s="31"/>
      <c r="I204" s="33" t="s">
        <v>331</v>
      </c>
      <c r="J204" s="31"/>
      <c r="K204" s="33">
        <v>10</v>
      </c>
      <c r="L204" s="33">
        <f t="shared" si="28"/>
        <v>10</v>
      </c>
      <c r="M204" s="31"/>
      <c r="N204" s="33" t="s">
        <v>331</v>
      </c>
      <c r="O204" s="31"/>
      <c r="P204" s="33">
        <v>9</v>
      </c>
      <c r="Q204" s="33">
        <f t="shared" si="29"/>
        <v>9</v>
      </c>
      <c r="R204" s="16">
        <f t="shared" si="30"/>
        <v>9.5</v>
      </c>
      <c r="S204" s="43"/>
      <c r="T204" s="47">
        <f t="shared" si="31"/>
        <v>5.0879869147688118E-5</v>
      </c>
      <c r="U204" s="43"/>
      <c r="V204" s="23">
        <f>+[1]claims!D204</f>
        <v>0</v>
      </c>
      <c r="W204" s="23">
        <f>+[1]claims!E204</f>
        <v>0</v>
      </c>
      <c r="X204" s="23">
        <f>+[1]claims!F204</f>
        <v>0</v>
      </c>
      <c r="Y204" s="43"/>
      <c r="Z204" s="47">
        <f t="shared" si="32"/>
        <v>0</v>
      </c>
      <c r="AA204" s="47">
        <f t="shared" si="33"/>
        <v>0</v>
      </c>
      <c r="AB204" s="47">
        <f t="shared" si="35"/>
        <v>0</v>
      </c>
      <c r="AC204" s="43"/>
      <c r="AD204" s="47">
        <f t="shared" si="34"/>
        <v>0</v>
      </c>
    </row>
    <row r="205" spans="1:30" outlineLevel="1" x14ac:dyDescent="0.2">
      <c r="A205" s="43" t="s">
        <v>332</v>
      </c>
      <c r="B205" s="43" t="s">
        <v>333</v>
      </c>
      <c r="C205" s="31"/>
      <c r="D205" s="33" t="s">
        <v>333</v>
      </c>
      <c r="E205" s="31"/>
      <c r="F205" s="33">
        <v>3.5</v>
      </c>
      <c r="G205" s="33">
        <f t="shared" si="27"/>
        <v>3.5</v>
      </c>
      <c r="H205" s="31"/>
      <c r="I205" s="33" t="s">
        <v>333</v>
      </c>
      <c r="J205" s="31"/>
      <c r="K205" s="33">
        <v>3.5</v>
      </c>
      <c r="L205" s="33">
        <f t="shared" si="28"/>
        <v>3.5</v>
      </c>
      <c r="M205" s="31"/>
      <c r="N205" s="33" t="s">
        <v>333</v>
      </c>
      <c r="O205" s="31"/>
      <c r="P205" s="33">
        <v>3.5</v>
      </c>
      <c r="Q205" s="33">
        <f t="shared" si="29"/>
        <v>3.5</v>
      </c>
      <c r="R205" s="16">
        <f t="shared" si="30"/>
        <v>3.5</v>
      </c>
      <c r="S205" s="43"/>
      <c r="T205" s="47">
        <f t="shared" si="31"/>
        <v>1.8745214949148254E-5</v>
      </c>
      <c r="U205" s="43"/>
      <c r="V205" s="23">
        <f>+[1]claims!D205</f>
        <v>0</v>
      </c>
      <c r="W205" s="23">
        <f>+[1]claims!E205</f>
        <v>0</v>
      </c>
      <c r="X205" s="23">
        <f>+[1]claims!F205</f>
        <v>0</v>
      </c>
      <c r="Y205" s="43"/>
      <c r="Z205" s="47">
        <f t="shared" si="32"/>
        <v>0</v>
      </c>
      <c r="AA205" s="47">
        <f t="shared" si="33"/>
        <v>0</v>
      </c>
      <c r="AB205" s="47">
        <f t="shared" si="35"/>
        <v>0</v>
      </c>
      <c r="AC205" s="43"/>
      <c r="AD205" s="47">
        <f t="shared" si="34"/>
        <v>0</v>
      </c>
    </row>
    <row r="206" spans="1:30" outlineLevel="1" x14ac:dyDescent="0.2">
      <c r="A206" s="43" t="s">
        <v>334</v>
      </c>
      <c r="B206" s="43" t="s">
        <v>335</v>
      </c>
      <c r="C206" s="31"/>
      <c r="D206" s="33" t="s">
        <v>335</v>
      </c>
      <c r="E206" s="31"/>
      <c r="F206" s="33">
        <v>50</v>
      </c>
      <c r="G206" s="33">
        <f t="shared" si="27"/>
        <v>50</v>
      </c>
      <c r="H206" s="31"/>
      <c r="I206" s="33" t="s">
        <v>335</v>
      </c>
      <c r="J206" s="31"/>
      <c r="K206" s="33">
        <v>47</v>
      </c>
      <c r="L206" s="33">
        <f t="shared" si="28"/>
        <v>47</v>
      </c>
      <c r="M206" s="31"/>
      <c r="N206" s="33" t="s">
        <v>335</v>
      </c>
      <c r="O206" s="31"/>
      <c r="P206" s="33">
        <v>48</v>
      </c>
      <c r="Q206" s="33">
        <f t="shared" si="29"/>
        <v>48</v>
      </c>
      <c r="R206" s="16">
        <f t="shared" si="30"/>
        <v>48</v>
      </c>
      <c r="S206" s="43"/>
      <c r="T206" s="47">
        <f t="shared" si="31"/>
        <v>2.5707723358831891E-4</v>
      </c>
      <c r="U206" s="43"/>
      <c r="V206" s="23">
        <f>+[1]claims!D206</f>
        <v>0</v>
      </c>
      <c r="W206" s="23">
        <f>+[1]claims!E206</f>
        <v>1</v>
      </c>
      <c r="X206" s="23">
        <f>+[1]claims!F206</f>
        <v>2</v>
      </c>
      <c r="Y206" s="43"/>
      <c r="Z206" s="47">
        <f t="shared" si="32"/>
        <v>0</v>
      </c>
      <c r="AA206" s="47">
        <f t="shared" si="33"/>
        <v>0.01</v>
      </c>
      <c r="AB206" s="47">
        <f t="shared" si="35"/>
        <v>0.02</v>
      </c>
      <c r="AC206" s="43"/>
      <c r="AD206" s="47">
        <f t="shared" si="34"/>
        <v>1.3333333333333334E-2</v>
      </c>
    </row>
    <row r="207" spans="1:30" outlineLevel="1" x14ac:dyDescent="0.2">
      <c r="A207" s="43" t="s">
        <v>336</v>
      </c>
      <c r="B207" s="43" t="s">
        <v>337</v>
      </c>
      <c r="C207" s="31"/>
      <c r="D207" s="33" t="s">
        <v>337</v>
      </c>
      <c r="E207" s="31"/>
      <c r="F207" s="33">
        <v>32.5</v>
      </c>
      <c r="G207" s="33">
        <f t="shared" si="27"/>
        <v>32.5</v>
      </c>
      <c r="H207" s="31"/>
      <c r="I207" s="33" t="s">
        <v>337</v>
      </c>
      <c r="J207" s="31"/>
      <c r="K207" s="33">
        <v>24.5</v>
      </c>
      <c r="L207" s="33">
        <f t="shared" si="28"/>
        <v>24.5</v>
      </c>
      <c r="M207" s="31"/>
      <c r="N207" s="33" t="s">
        <v>337</v>
      </c>
      <c r="O207" s="31"/>
      <c r="P207" s="33">
        <v>23.5</v>
      </c>
      <c r="Q207" s="33">
        <f t="shared" si="29"/>
        <v>23.5</v>
      </c>
      <c r="R207" s="16">
        <f t="shared" si="30"/>
        <v>25.333333333333332</v>
      </c>
      <c r="S207" s="43"/>
      <c r="T207" s="47">
        <f t="shared" si="31"/>
        <v>1.3567965106050164E-4</v>
      </c>
      <c r="U207" s="43"/>
      <c r="V207" s="23">
        <f>+[1]claims!D207</f>
        <v>1</v>
      </c>
      <c r="W207" s="23">
        <f>+[1]claims!E207</f>
        <v>1</v>
      </c>
      <c r="X207" s="23">
        <f>+[1]claims!F207</f>
        <v>0</v>
      </c>
      <c r="Y207" s="43"/>
      <c r="Z207" s="47">
        <f t="shared" si="32"/>
        <v>0.01</v>
      </c>
      <c r="AA207" s="47">
        <f t="shared" si="33"/>
        <v>0.01</v>
      </c>
      <c r="AB207" s="47">
        <f t="shared" si="35"/>
        <v>0</v>
      </c>
      <c r="AC207" s="43"/>
      <c r="AD207" s="47">
        <f t="shared" si="34"/>
        <v>5.0000000000000001E-3</v>
      </c>
    </row>
    <row r="208" spans="1:30" outlineLevel="1" x14ac:dyDescent="0.2">
      <c r="A208" s="43" t="s">
        <v>338</v>
      </c>
      <c r="B208" s="43" t="s">
        <v>339</v>
      </c>
      <c r="C208" s="31"/>
      <c r="D208" s="33" t="s">
        <v>339</v>
      </c>
      <c r="E208" s="31"/>
      <c r="F208" s="33">
        <v>10.5</v>
      </c>
      <c r="G208" s="33">
        <f t="shared" si="27"/>
        <v>10.5</v>
      </c>
      <c r="H208" s="31"/>
      <c r="I208" s="33" t="s">
        <v>339</v>
      </c>
      <c r="J208" s="31"/>
      <c r="K208" s="33">
        <v>10.5</v>
      </c>
      <c r="L208" s="33">
        <f t="shared" si="28"/>
        <v>10.5</v>
      </c>
      <c r="M208" s="31"/>
      <c r="N208" s="33" t="s">
        <v>339</v>
      </c>
      <c r="O208" s="31"/>
      <c r="P208" s="33">
        <v>10.5</v>
      </c>
      <c r="Q208" s="33">
        <f t="shared" si="29"/>
        <v>10.5</v>
      </c>
      <c r="R208" s="16">
        <f t="shared" si="30"/>
        <v>10.5</v>
      </c>
      <c r="S208" s="43"/>
      <c r="T208" s="47">
        <f t="shared" si="31"/>
        <v>5.6235644847444762E-5</v>
      </c>
      <c r="U208" s="43"/>
      <c r="V208" s="23">
        <f>+[1]claims!D208</f>
        <v>0</v>
      </c>
      <c r="W208" s="23">
        <f>+[1]claims!E208</f>
        <v>0</v>
      </c>
      <c r="X208" s="23">
        <f>+[1]claims!F208</f>
        <v>0</v>
      </c>
      <c r="Y208" s="43"/>
      <c r="Z208" s="47">
        <f t="shared" si="32"/>
        <v>0</v>
      </c>
      <c r="AA208" s="47">
        <f t="shared" si="33"/>
        <v>0</v>
      </c>
      <c r="AB208" s="47">
        <f t="shared" si="35"/>
        <v>0</v>
      </c>
      <c r="AC208" s="43"/>
      <c r="AD208" s="47">
        <f t="shared" si="34"/>
        <v>0</v>
      </c>
    </row>
    <row r="209" spans="1:30" outlineLevel="1" x14ac:dyDescent="0.2">
      <c r="A209" s="43" t="s">
        <v>340</v>
      </c>
      <c r="B209" s="43" t="s">
        <v>341</v>
      </c>
      <c r="C209" s="31"/>
      <c r="D209" s="33" t="s">
        <v>341</v>
      </c>
      <c r="E209" s="31"/>
      <c r="F209" s="33">
        <v>146</v>
      </c>
      <c r="G209" s="33">
        <f t="shared" si="27"/>
        <v>146</v>
      </c>
      <c r="H209" s="31"/>
      <c r="I209" s="33" t="s">
        <v>341</v>
      </c>
      <c r="J209" s="31"/>
      <c r="K209" s="33">
        <v>143.5</v>
      </c>
      <c r="L209" s="33">
        <f t="shared" si="28"/>
        <v>143.5</v>
      </c>
      <c r="M209" s="31"/>
      <c r="N209" s="33" t="s">
        <v>341</v>
      </c>
      <c r="O209" s="31"/>
      <c r="P209" s="33">
        <v>133</v>
      </c>
      <c r="Q209" s="33">
        <f t="shared" si="29"/>
        <v>133</v>
      </c>
      <c r="R209" s="16">
        <f t="shared" si="30"/>
        <v>138.66666666666666</v>
      </c>
      <c r="S209" s="43"/>
      <c r="T209" s="47">
        <f t="shared" si="31"/>
        <v>7.426675636995879E-4</v>
      </c>
      <c r="U209" s="43"/>
      <c r="V209" s="23">
        <f>+[1]claims!D209</f>
        <v>3</v>
      </c>
      <c r="W209" s="23">
        <f>+[1]claims!E209</f>
        <v>5</v>
      </c>
      <c r="X209" s="23">
        <f>+[1]claims!F209</f>
        <v>1</v>
      </c>
      <c r="Y209" s="43"/>
      <c r="Z209" s="47">
        <f t="shared" si="32"/>
        <v>2.0547945205479451E-2</v>
      </c>
      <c r="AA209" s="47">
        <f t="shared" si="33"/>
        <v>3.484320557491289E-2</v>
      </c>
      <c r="AB209" s="47">
        <f t="shared" si="35"/>
        <v>7.5187969924812026E-3</v>
      </c>
      <c r="AC209" s="43"/>
      <c r="AD209" s="47">
        <f t="shared" si="34"/>
        <v>1.8798457888791472E-2</v>
      </c>
    </row>
    <row r="210" spans="1:30" outlineLevel="1" x14ac:dyDescent="0.2">
      <c r="A210" s="43" t="s">
        <v>481</v>
      </c>
      <c r="B210" s="43" t="s">
        <v>345</v>
      </c>
      <c r="C210" s="31"/>
      <c r="D210" s="33" t="s">
        <v>345</v>
      </c>
      <c r="E210" s="31"/>
      <c r="F210" s="33">
        <v>20</v>
      </c>
      <c r="G210" s="33">
        <f t="shared" si="27"/>
        <v>20</v>
      </c>
      <c r="H210" s="31"/>
      <c r="I210" s="33" t="s">
        <v>345</v>
      </c>
      <c r="J210" s="31"/>
      <c r="K210" s="33">
        <v>21.5</v>
      </c>
      <c r="L210" s="33">
        <f t="shared" si="28"/>
        <v>21.5</v>
      </c>
      <c r="M210" s="31"/>
      <c r="N210" s="33" t="s">
        <v>345</v>
      </c>
      <c r="O210" s="31"/>
      <c r="P210" s="33">
        <v>23.5</v>
      </c>
      <c r="Q210" s="33">
        <f t="shared" si="29"/>
        <v>23.5</v>
      </c>
      <c r="R210" s="16">
        <f t="shared" si="30"/>
        <v>22.25</v>
      </c>
      <c r="S210" s="43"/>
      <c r="T210" s="47">
        <f t="shared" si="31"/>
        <v>1.1916600931958532E-4</v>
      </c>
      <c r="U210" s="43"/>
      <c r="V210" s="23">
        <f>+[1]claims!D210</f>
        <v>0</v>
      </c>
      <c r="W210" s="23">
        <f>+[1]claims!E210</f>
        <v>0</v>
      </c>
      <c r="X210" s="23">
        <f>+[1]claims!F210</f>
        <v>0</v>
      </c>
      <c r="Y210" s="43"/>
      <c r="Z210" s="47">
        <f t="shared" si="32"/>
        <v>0</v>
      </c>
      <c r="AA210" s="47">
        <f t="shared" si="33"/>
        <v>0</v>
      </c>
      <c r="AB210" s="47">
        <f t="shared" si="35"/>
        <v>0</v>
      </c>
      <c r="AC210" s="43"/>
      <c r="AD210" s="47">
        <f t="shared" si="34"/>
        <v>0</v>
      </c>
    </row>
    <row r="211" spans="1:30" outlineLevel="1" x14ac:dyDescent="0.2">
      <c r="A211" s="43" t="s">
        <v>482</v>
      </c>
      <c r="B211" s="43" t="s">
        <v>346</v>
      </c>
      <c r="C211" s="31"/>
      <c r="D211" s="33" t="s">
        <v>346</v>
      </c>
      <c r="E211" s="31"/>
      <c r="F211" s="33">
        <v>10</v>
      </c>
      <c r="G211" s="33">
        <f t="shared" si="27"/>
        <v>10</v>
      </c>
      <c r="H211" s="31"/>
      <c r="I211" s="33" t="s">
        <v>346</v>
      </c>
      <c r="J211" s="31"/>
      <c r="K211" s="33">
        <v>10</v>
      </c>
      <c r="L211" s="33">
        <f t="shared" si="28"/>
        <v>10</v>
      </c>
      <c r="M211" s="31"/>
      <c r="N211" s="33" t="s">
        <v>346</v>
      </c>
      <c r="O211" s="31"/>
      <c r="P211" s="33">
        <v>10</v>
      </c>
      <c r="Q211" s="33">
        <f t="shared" si="29"/>
        <v>10</v>
      </c>
      <c r="R211" s="16">
        <f t="shared" si="30"/>
        <v>10</v>
      </c>
      <c r="S211" s="43"/>
      <c r="T211" s="47">
        <f t="shared" si="31"/>
        <v>5.355775699756644E-5</v>
      </c>
      <c r="U211" s="43"/>
      <c r="V211" s="23">
        <f>+[1]claims!D211</f>
        <v>0</v>
      </c>
      <c r="W211" s="23">
        <f>+[1]claims!E211</f>
        <v>0</v>
      </c>
      <c r="X211" s="23">
        <f>+[1]claims!F211</f>
        <v>0</v>
      </c>
      <c r="Y211" s="43"/>
      <c r="Z211" s="47">
        <f t="shared" si="32"/>
        <v>0</v>
      </c>
      <c r="AA211" s="47">
        <f t="shared" si="33"/>
        <v>0</v>
      </c>
      <c r="AB211" s="47">
        <f t="shared" si="35"/>
        <v>0</v>
      </c>
      <c r="AC211" s="43"/>
      <c r="AD211" s="47">
        <f t="shared" si="34"/>
        <v>0</v>
      </c>
    </row>
    <row r="212" spans="1:30" outlineLevel="1" x14ac:dyDescent="0.2">
      <c r="A212" s="43" t="s">
        <v>483</v>
      </c>
      <c r="B212" s="43" t="s">
        <v>342</v>
      </c>
      <c r="C212" s="31"/>
      <c r="D212" s="33" t="s">
        <v>342</v>
      </c>
      <c r="E212" s="31"/>
      <c r="F212" s="33">
        <v>4.5</v>
      </c>
      <c r="G212" s="33">
        <f t="shared" si="27"/>
        <v>4.5</v>
      </c>
      <c r="H212" s="31"/>
      <c r="I212" s="33" t="s">
        <v>342</v>
      </c>
      <c r="J212" s="31"/>
      <c r="K212" s="33">
        <v>5.5</v>
      </c>
      <c r="L212" s="33">
        <f t="shared" si="28"/>
        <v>5.5</v>
      </c>
      <c r="M212" s="31"/>
      <c r="N212" s="33" t="s">
        <v>342</v>
      </c>
      <c r="O212" s="31"/>
      <c r="P212" s="33">
        <v>4.5</v>
      </c>
      <c r="Q212" s="33">
        <f t="shared" si="29"/>
        <v>4.5</v>
      </c>
      <c r="R212" s="16">
        <f t="shared" si="30"/>
        <v>4.833333333333333</v>
      </c>
      <c r="S212" s="43"/>
      <c r="T212" s="47">
        <f t="shared" si="31"/>
        <v>2.5886249215490444E-5</v>
      </c>
      <c r="U212" s="43"/>
      <c r="V212" s="23">
        <f>+[1]claims!D212</f>
        <v>0</v>
      </c>
      <c r="W212" s="23">
        <f>+[1]claims!E212</f>
        <v>0</v>
      </c>
      <c r="X212" s="23">
        <f>+[1]claims!F212</f>
        <v>0</v>
      </c>
      <c r="Y212" s="43"/>
      <c r="Z212" s="47">
        <f t="shared" si="32"/>
        <v>0</v>
      </c>
      <c r="AA212" s="47">
        <f t="shared" si="33"/>
        <v>0</v>
      </c>
      <c r="AB212" s="47">
        <f t="shared" si="35"/>
        <v>0</v>
      </c>
      <c r="AC212" s="43"/>
      <c r="AD212" s="47">
        <f t="shared" si="34"/>
        <v>0</v>
      </c>
    </row>
    <row r="213" spans="1:30" outlineLevel="1" x14ac:dyDescent="0.2">
      <c r="A213" s="43" t="s">
        <v>344</v>
      </c>
      <c r="B213" s="43" t="s">
        <v>343</v>
      </c>
      <c r="C213" s="31"/>
      <c r="D213" s="33" t="s">
        <v>343</v>
      </c>
      <c r="E213" s="31"/>
      <c r="F213" s="33">
        <v>74</v>
      </c>
      <c r="G213" s="33">
        <f t="shared" si="27"/>
        <v>74</v>
      </c>
      <c r="H213" s="31"/>
      <c r="I213" s="33" t="s">
        <v>343</v>
      </c>
      <c r="J213" s="31"/>
      <c r="K213" s="33">
        <v>71</v>
      </c>
      <c r="L213" s="33">
        <f t="shared" si="28"/>
        <v>71</v>
      </c>
      <c r="M213" s="31"/>
      <c r="N213" s="33" t="s">
        <v>343</v>
      </c>
      <c r="O213" s="31"/>
      <c r="P213" s="33">
        <v>64</v>
      </c>
      <c r="Q213" s="33">
        <f t="shared" si="29"/>
        <v>64</v>
      </c>
      <c r="R213" s="16">
        <f t="shared" si="30"/>
        <v>68</v>
      </c>
      <c r="S213" s="43"/>
      <c r="T213" s="47">
        <f t="shared" si="31"/>
        <v>3.6419274758345179E-4</v>
      </c>
      <c r="U213" s="43"/>
      <c r="V213" s="23">
        <f>+[1]claims!D213</f>
        <v>0</v>
      </c>
      <c r="W213" s="23">
        <f>+[1]claims!E213</f>
        <v>1</v>
      </c>
      <c r="X213" s="23">
        <f>+[1]claims!F213</f>
        <v>1</v>
      </c>
      <c r="Y213" s="43"/>
      <c r="Z213" s="47">
        <f t="shared" si="32"/>
        <v>0</v>
      </c>
      <c r="AA213" s="47">
        <f t="shared" si="33"/>
        <v>0.01</v>
      </c>
      <c r="AB213" s="47">
        <f t="shared" si="35"/>
        <v>0.01</v>
      </c>
      <c r="AC213" s="43"/>
      <c r="AD213" s="47">
        <f t="shared" si="34"/>
        <v>8.3333333333333332E-3</v>
      </c>
    </row>
    <row r="214" spans="1:30" outlineLevel="1" x14ac:dyDescent="0.2">
      <c r="A214" s="43" t="s">
        <v>347</v>
      </c>
      <c r="B214" s="43" t="s">
        <v>348</v>
      </c>
      <c r="C214" s="31"/>
      <c r="D214" s="33" t="s">
        <v>348</v>
      </c>
      <c r="E214" s="31"/>
      <c r="F214" s="33">
        <v>43.5</v>
      </c>
      <c r="G214" s="33">
        <f t="shared" si="27"/>
        <v>43.5</v>
      </c>
      <c r="H214" s="31"/>
      <c r="I214" s="33" t="s">
        <v>348</v>
      </c>
      <c r="J214" s="31"/>
      <c r="K214" s="33">
        <v>47</v>
      </c>
      <c r="L214" s="33">
        <f t="shared" si="28"/>
        <v>47</v>
      </c>
      <c r="M214" s="31"/>
      <c r="N214" s="33" t="s">
        <v>348</v>
      </c>
      <c r="O214" s="31"/>
      <c r="P214" s="33">
        <v>44</v>
      </c>
      <c r="Q214" s="33">
        <f t="shared" si="29"/>
        <v>44</v>
      </c>
      <c r="R214" s="16">
        <f t="shared" si="30"/>
        <v>44.916666666666664</v>
      </c>
      <c r="S214" s="43"/>
      <c r="T214" s="47">
        <f t="shared" si="31"/>
        <v>2.4056359184740258E-4</v>
      </c>
      <c r="U214" s="43"/>
      <c r="V214" s="23">
        <f>+[1]claims!D214</f>
        <v>1</v>
      </c>
      <c r="W214" s="23">
        <f>+[1]claims!E214</f>
        <v>0</v>
      </c>
      <c r="X214" s="23">
        <f>+[1]claims!F214</f>
        <v>0</v>
      </c>
      <c r="Y214" s="43"/>
      <c r="Z214" s="47">
        <f t="shared" si="32"/>
        <v>0.01</v>
      </c>
      <c r="AA214" s="47">
        <f t="shared" si="33"/>
        <v>0</v>
      </c>
      <c r="AB214" s="47">
        <f t="shared" si="35"/>
        <v>0</v>
      </c>
      <c r="AC214" s="43"/>
      <c r="AD214" s="47">
        <f t="shared" si="34"/>
        <v>1.6666666666666668E-3</v>
      </c>
    </row>
    <row r="215" spans="1:30" outlineLevel="1" x14ac:dyDescent="0.2">
      <c r="A215" s="43" t="s">
        <v>349</v>
      </c>
      <c r="B215" s="43" t="s">
        <v>350</v>
      </c>
      <c r="C215" s="31"/>
      <c r="D215" s="33" t="s">
        <v>350</v>
      </c>
      <c r="E215" s="31"/>
      <c r="F215" s="33">
        <v>6.5</v>
      </c>
      <c r="G215" s="33">
        <f t="shared" si="27"/>
        <v>6.5</v>
      </c>
      <c r="H215" s="31"/>
      <c r="I215" s="33" t="s">
        <v>350</v>
      </c>
      <c r="J215" s="31"/>
      <c r="K215" s="33">
        <v>7</v>
      </c>
      <c r="L215" s="33">
        <f t="shared" si="28"/>
        <v>7</v>
      </c>
      <c r="M215" s="31"/>
      <c r="N215" s="33" t="s">
        <v>350</v>
      </c>
      <c r="O215" s="31"/>
      <c r="P215" s="33">
        <v>7.5</v>
      </c>
      <c r="Q215" s="33">
        <f t="shared" si="29"/>
        <v>7.5</v>
      </c>
      <c r="R215" s="16">
        <f t="shared" si="30"/>
        <v>7.166666666666667</v>
      </c>
      <c r="S215" s="43"/>
      <c r="T215" s="47">
        <f t="shared" si="31"/>
        <v>3.8383059181589284E-5</v>
      </c>
      <c r="U215" s="43"/>
      <c r="V215" s="23">
        <f>+[1]claims!D215</f>
        <v>0</v>
      </c>
      <c r="W215" s="23">
        <f>+[1]claims!E215</f>
        <v>0</v>
      </c>
      <c r="X215" s="23">
        <f>+[1]claims!F215</f>
        <v>0</v>
      </c>
      <c r="Y215" s="43"/>
      <c r="Z215" s="47">
        <f t="shared" si="32"/>
        <v>0</v>
      </c>
      <c r="AA215" s="47">
        <f t="shared" si="33"/>
        <v>0</v>
      </c>
      <c r="AB215" s="47">
        <f t="shared" si="35"/>
        <v>0</v>
      </c>
      <c r="AC215" s="43"/>
      <c r="AD215" s="47">
        <f t="shared" si="34"/>
        <v>0</v>
      </c>
    </row>
    <row r="216" spans="1:30" outlineLevel="1" x14ac:dyDescent="0.2">
      <c r="A216" s="43" t="s">
        <v>351</v>
      </c>
      <c r="B216" s="43" t="s">
        <v>352</v>
      </c>
      <c r="C216" s="31"/>
      <c r="D216" s="33" t="s">
        <v>352</v>
      </c>
      <c r="E216" s="31"/>
      <c r="F216" s="33">
        <v>8</v>
      </c>
      <c r="G216" s="33">
        <f t="shared" si="27"/>
        <v>8</v>
      </c>
      <c r="H216" s="31"/>
      <c r="I216" s="33" t="s">
        <v>352</v>
      </c>
      <c r="J216" s="31"/>
      <c r="K216" s="33">
        <v>8</v>
      </c>
      <c r="L216" s="33">
        <f t="shared" si="28"/>
        <v>8</v>
      </c>
      <c r="M216" s="31"/>
      <c r="N216" s="33" t="s">
        <v>352</v>
      </c>
      <c r="O216" s="31"/>
      <c r="P216" s="33">
        <v>7</v>
      </c>
      <c r="Q216" s="33">
        <f t="shared" si="29"/>
        <v>7</v>
      </c>
      <c r="R216" s="16">
        <f t="shared" si="30"/>
        <v>7.5</v>
      </c>
      <c r="S216" s="43"/>
      <c r="T216" s="47">
        <f t="shared" si="31"/>
        <v>4.016831774817483E-5</v>
      </c>
      <c r="U216" s="43"/>
      <c r="V216" s="23">
        <f>+[1]claims!D216</f>
        <v>0</v>
      </c>
      <c r="W216" s="23">
        <f>+[1]claims!E216</f>
        <v>0</v>
      </c>
      <c r="X216" s="23">
        <f>+[1]claims!F216</f>
        <v>0</v>
      </c>
      <c r="Y216" s="43"/>
      <c r="Z216" s="47">
        <f t="shared" si="32"/>
        <v>0</v>
      </c>
      <c r="AA216" s="47">
        <f t="shared" si="33"/>
        <v>0</v>
      </c>
      <c r="AB216" s="47">
        <f t="shared" si="35"/>
        <v>0</v>
      </c>
      <c r="AC216" s="43"/>
      <c r="AD216" s="47">
        <f t="shared" si="34"/>
        <v>0</v>
      </c>
    </row>
    <row r="217" spans="1:30" outlineLevel="1" x14ac:dyDescent="0.2">
      <c r="A217" s="43" t="s">
        <v>353</v>
      </c>
      <c r="B217" s="43" t="s">
        <v>354</v>
      </c>
      <c r="C217" s="31"/>
      <c r="D217" s="33" t="s">
        <v>354</v>
      </c>
      <c r="E217" s="31"/>
      <c r="F217" s="33">
        <v>59.5</v>
      </c>
      <c r="G217" s="33">
        <f t="shared" si="27"/>
        <v>59.5</v>
      </c>
      <c r="H217" s="31"/>
      <c r="I217" s="33" t="s">
        <v>354</v>
      </c>
      <c r="J217" s="31"/>
      <c r="K217" s="33">
        <v>59</v>
      </c>
      <c r="L217" s="33">
        <f t="shared" si="28"/>
        <v>59</v>
      </c>
      <c r="M217" s="31"/>
      <c r="N217" s="33" t="s">
        <v>354</v>
      </c>
      <c r="O217" s="31"/>
      <c r="P217" s="33">
        <v>46</v>
      </c>
      <c r="Q217" s="33">
        <f t="shared" si="29"/>
        <v>46</v>
      </c>
      <c r="R217" s="16">
        <f t="shared" si="30"/>
        <v>52.583333333333336</v>
      </c>
      <c r="S217" s="43"/>
      <c r="T217" s="47">
        <f t="shared" si="31"/>
        <v>2.816245388788702E-4</v>
      </c>
      <c r="U217" s="43"/>
      <c r="V217" s="23">
        <f>+[1]claims!D217</f>
        <v>1</v>
      </c>
      <c r="W217" s="23">
        <f>+[1]claims!E217</f>
        <v>0</v>
      </c>
      <c r="X217" s="23">
        <f>+[1]claims!F217</f>
        <v>0</v>
      </c>
      <c r="Y217" s="43"/>
      <c r="Z217" s="47">
        <f t="shared" si="32"/>
        <v>0.01</v>
      </c>
      <c r="AA217" s="47">
        <f t="shared" si="33"/>
        <v>0</v>
      </c>
      <c r="AB217" s="47">
        <f t="shared" si="35"/>
        <v>0</v>
      </c>
      <c r="AC217" s="43"/>
      <c r="AD217" s="47">
        <f t="shared" si="34"/>
        <v>1.6666666666666668E-3</v>
      </c>
    </row>
    <row r="218" spans="1:30" outlineLevel="1" x14ac:dyDescent="0.2">
      <c r="A218" s="43" t="s">
        <v>355</v>
      </c>
      <c r="B218" s="43" t="s">
        <v>356</v>
      </c>
      <c r="C218" s="31"/>
      <c r="D218" s="33" t="s">
        <v>356</v>
      </c>
      <c r="E218" s="31"/>
      <c r="F218" s="33">
        <v>8</v>
      </c>
      <c r="G218" s="33">
        <f t="shared" si="27"/>
        <v>8</v>
      </c>
      <c r="H218" s="31"/>
      <c r="I218" s="33" t="s">
        <v>356</v>
      </c>
      <c r="J218" s="31"/>
      <c r="K218" s="33">
        <v>8</v>
      </c>
      <c r="L218" s="33">
        <f t="shared" si="28"/>
        <v>8</v>
      </c>
      <c r="M218" s="31"/>
      <c r="N218" s="33" t="s">
        <v>356</v>
      </c>
      <c r="O218" s="31"/>
      <c r="P218" s="33">
        <v>8</v>
      </c>
      <c r="Q218" s="33">
        <f t="shared" si="29"/>
        <v>8</v>
      </c>
      <c r="R218" s="16">
        <f t="shared" si="30"/>
        <v>8</v>
      </c>
      <c r="S218" s="43"/>
      <c r="T218" s="47">
        <f t="shared" si="31"/>
        <v>4.2846205598053152E-5</v>
      </c>
      <c r="U218" s="43"/>
      <c r="V218" s="23">
        <f>+[1]claims!D218</f>
        <v>0</v>
      </c>
      <c r="W218" s="23">
        <f>+[1]claims!E218</f>
        <v>0</v>
      </c>
      <c r="X218" s="23">
        <f>+[1]claims!F218</f>
        <v>0</v>
      </c>
      <c r="Y218" s="43"/>
      <c r="Z218" s="47">
        <f t="shared" si="32"/>
        <v>0</v>
      </c>
      <c r="AA218" s="47">
        <f t="shared" si="33"/>
        <v>0</v>
      </c>
      <c r="AB218" s="47">
        <f t="shared" si="35"/>
        <v>0</v>
      </c>
      <c r="AC218" s="43"/>
      <c r="AD218" s="47">
        <f t="shared" si="34"/>
        <v>0</v>
      </c>
    </row>
    <row r="219" spans="1:30" outlineLevel="1" x14ac:dyDescent="0.2">
      <c r="A219" s="43" t="s">
        <v>357</v>
      </c>
      <c r="B219" s="43" t="s">
        <v>358</v>
      </c>
      <c r="C219" s="31"/>
      <c r="D219" s="33" t="s">
        <v>358</v>
      </c>
      <c r="E219" s="31"/>
      <c r="F219" s="33">
        <v>16</v>
      </c>
      <c r="G219" s="33">
        <f t="shared" si="27"/>
        <v>16</v>
      </c>
      <c r="H219" s="31"/>
      <c r="I219" s="33" t="s">
        <v>358</v>
      </c>
      <c r="J219" s="31"/>
      <c r="K219" s="33">
        <v>13</v>
      </c>
      <c r="L219" s="33">
        <f t="shared" si="28"/>
        <v>13</v>
      </c>
      <c r="M219" s="31"/>
      <c r="N219" s="33" t="s">
        <v>358</v>
      </c>
      <c r="O219" s="31"/>
      <c r="P219" s="33">
        <v>12</v>
      </c>
      <c r="Q219" s="33">
        <f t="shared" si="29"/>
        <v>12</v>
      </c>
      <c r="R219" s="16">
        <f t="shared" si="30"/>
        <v>13</v>
      </c>
      <c r="S219" s="43"/>
      <c r="T219" s="47">
        <f t="shared" si="31"/>
        <v>6.9625084096836372E-5</v>
      </c>
      <c r="U219" s="43"/>
      <c r="V219" s="23">
        <f>+[1]claims!D219</f>
        <v>0</v>
      </c>
      <c r="W219" s="23">
        <f>+[1]claims!E219</f>
        <v>0</v>
      </c>
      <c r="X219" s="23">
        <f>+[1]claims!F219</f>
        <v>0</v>
      </c>
      <c r="Y219" s="43"/>
      <c r="Z219" s="47">
        <f t="shared" si="32"/>
        <v>0</v>
      </c>
      <c r="AA219" s="47">
        <f t="shared" si="33"/>
        <v>0</v>
      </c>
      <c r="AB219" s="47">
        <f t="shared" si="35"/>
        <v>0</v>
      </c>
      <c r="AC219" s="43"/>
      <c r="AD219" s="47">
        <f t="shared" si="34"/>
        <v>0</v>
      </c>
    </row>
    <row r="220" spans="1:30" outlineLevel="1" x14ac:dyDescent="0.2">
      <c r="A220" s="43" t="s">
        <v>359</v>
      </c>
      <c r="B220" s="43" t="s">
        <v>360</v>
      </c>
      <c r="C220" s="31"/>
      <c r="D220" s="33" t="s">
        <v>360</v>
      </c>
      <c r="E220" s="31"/>
      <c r="F220" s="33">
        <v>19.5</v>
      </c>
      <c r="G220" s="33">
        <f t="shared" si="27"/>
        <v>19.5</v>
      </c>
      <c r="H220" s="31"/>
      <c r="I220" s="33" t="s">
        <v>360</v>
      </c>
      <c r="J220" s="31"/>
      <c r="K220" s="33">
        <v>19.5</v>
      </c>
      <c r="L220" s="33">
        <f t="shared" si="28"/>
        <v>19.5</v>
      </c>
      <c r="M220" s="31"/>
      <c r="N220" s="33" t="s">
        <v>360</v>
      </c>
      <c r="O220" s="31"/>
      <c r="P220" s="33">
        <v>18.5</v>
      </c>
      <c r="Q220" s="33">
        <f t="shared" si="29"/>
        <v>18.5</v>
      </c>
      <c r="R220" s="16">
        <f t="shared" si="30"/>
        <v>19</v>
      </c>
      <c r="S220" s="43"/>
      <c r="T220" s="47">
        <f t="shared" si="31"/>
        <v>1.0175973829537624E-4</v>
      </c>
      <c r="U220" s="43"/>
      <c r="V220" s="23">
        <f>+[1]claims!D220</f>
        <v>0</v>
      </c>
      <c r="W220" s="23">
        <f>+[1]claims!E220</f>
        <v>0</v>
      </c>
      <c r="X220" s="23">
        <f>+[1]claims!F220</f>
        <v>0</v>
      </c>
      <c r="Y220" s="43"/>
      <c r="Z220" s="47">
        <f t="shared" si="32"/>
        <v>0</v>
      </c>
      <c r="AA220" s="47">
        <f t="shared" si="33"/>
        <v>0</v>
      </c>
      <c r="AB220" s="47">
        <f t="shared" si="35"/>
        <v>0</v>
      </c>
      <c r="AC220" s="43"/>
      <c r="AD220" s="47">
        <f t="shared" si="34"/>
        <v>0</v>
      </c>
    </row>
    <row r="221" spans="1:30" outlineLevel="1" x14ac:dyDescent="0.2">
      <c r="A221" s="43" t="s">
        <v>361</v>
      </c>
      <c r="B221" s="43" t="s">
        <v>362</v>
      </c>
      <c r="C221" s="31"/>
      <c r="D221" s="33" t="s">
        <v>362</v>
      </c>
      <c r="E221" s="31"/>
      <c r="F221" s="33">
        <v>16</v>
      </c>
      <c r="G221" s="33">
        <f t="shared" si="27"/>
        <v>16</v>
      </c>
      <c r="H221" s="31"/>
      <c r="I221" s="33" t="s">
        <v>362</v>
      </c>
      <c r="J221" s="31"/>
      <c r="K221" s="33">
        <v>16</v>
      </c>
      <c r="L221" s="33">
        <f t="shared" si="28"/>
        <v>16</v>
      </c>
      <c r="M221" s="31"/>
      <c r="N221" s="33" t="s">
        <v>362</v>
      </c>
      <c r="O221" s="31"/>
      <c r="P221" s="33">
        <v>16</v>
      </c>
      <c r="Q221" s="33">
        <f t="shared" si="29"/>
        <v>16</v>
      </c>
      <c r="R221" s="16">
        <f t="shared" si="30"/>
        <v>16</v>
      </c>
      <c r="S221" s="43"/>
      <c r="T221" s="47">
        <f t="shared" si="31"/>
        <v>8.5692411196106304E-5</v>
      </c>
      <c r="U221" s="43"/>
      <c r="V221" s="23">
        <f>+[1]claims!D221</f>
        <v>0</v>
      </c>
      <c r="W221" s="23">
        <f>+[1]claims!E221</f>
        <v>0</v>
      </c>
      <c r="X221" s="23">
        <f>+[1]claims!F221</f>
        <v>0</v>
      </c>
      <c r="Y221" s="43"/>
      <c r="Z221" s="47">
        <f t="shared" si="32"/>
        <v>0</v>
      </c>
      <c r="AA221" s="47">
        <f t="shared" si="33"/>
        <v>0</v>
      </c>
      <c r="AB221" s="47">
        <f t="shared" si="35"/>
        <v>0</v>
      </c>
      <c r="AC221" s="43"/>
      <c r="AD221" s="47">
        <f t="shared" si="34"/>
        <v>0</v>
      </c>
    </row>
    <row r="222" spans="1:30" outlineLevel="1" x14ac:dyDescent="0.2">
      <c r="A222" s="43" t="s">
        <v>363</v>
      </c>
      <c r="B222" s="43" t="s">
        <v>364</v>
      </c>
      <c r="C222" s="31"/>
      <c r="D222" s="33" t="s">
        <v>364</v>
      </c>
      <c r="E222" s="31"/>
      <c r="F222" s="33">
        <v>8</v>
      </c>
      <c r="G222" s="33">
        <f t="shared" si="27"/>
        <v>8</v>
      </c>
      <c r="H222" s="31"/>
      <c r="I222" s="33" t="s">
        <v>364</v>
      </c>
      <c r="J222" s="31"/>
      <c r="K222" s="33">
        <v>8.5</v>
      </c>
      <c r="L222" s="33">
        <f t="shared" si="28"/>
        <v>8.5</v>
      </c>
      <c r="M222" s="31"/>
      <c r="N222" s="33" t="s">
        <v>364</v>
      </c>
      <c r="O222" s="31"/>
      <c r="P222" s="33">
        <v>9</v>
      </c>
      <c r="Q222" s="33">
        <f t="shared" si="29"/>
        <v>9</v>
      </c>
      <c r="R222" s="16">
        <f t="shared" si="30"/>
        <v>8.6666666666666661</v>
      </c>
      <c r="S222" s="43"/>
      <c r="T222" s="47">
        <f t="shared" si="31"/>
        <v>4.6416722731224244E-5</v>
      </c>
      <c r="U222" s="43"/>
      <c r="V222" s="23">
        <f>+[1]claims!D222</f>
        <v>0</v>
      </c>
      <c r="W222" s="23">
        <f>+[1]claims!E222</f>
        <v>0</v>
      </c>
      <c r="X222" s="23">
        <f>+[1]claims!F222</f>
        <v>0</v>
      </c>
      <c r="Y222" s="43"/>
      <c r="Z222" s="47">
        <f t="shared" si="32"/>
        <v>0</v>
      </c>
      <c r="AA222" s="47">
        <f t="shared" si="33"/>
        <v>0</v>
      </c>
      <c r="AB222" s="47">
        <f t="shared" si="35"/>
        <v>0</v>
      </c>
      <c r="AC222" s="43"/>
      <c r="AD222" s="47">
        <f t="shared" si="34"/>
        <v>0</v>
      </c>
    </row>
    <row r="223" spans="1:30" outlineLevel="1" x14ac:dyDescent="0.2">
      <c r="A223" s="43" t="s">
        <v>365</v>
      </c>
      <c r="B223" s="43" t="s">
        <v>366</v>
      </c>
      <c r="C223" s="31"/>
      <c r="D223" s="33" t="s">
        <v>366</v>
      </c>
      <c r="E223" s="31"/>
      <c r="F223" s="33">
        <v>159</v>
      </c>
      <c r="G223" s="33">
        <f t="shared" si="27"/>
        <v>159</v>
      </c>
      <c r="H223" s="31"/>
      <c r="I223" s="33" t="s">
        <v>366</v>
      </c>
      <c r="J223" s="31"/>
      <c r="K223" s="33">
        <v>144</v>
      </c>
      <c r="L223" s="33">
        <f t="shared" si="28"/>
        <v>144</v>
      </c>
      <c r="M223" s="31"/>
      <c r="N223" s="33" t="s">
        <v>366</v>
      </c>
      <c r="O223" s="31"/>
      <c r="P223" s="33">
        <v>141</v>
      </c>
      <c r="Q223" s="33">
        <f t="shared" si="29"/>
        <v>141</v>
      </c>
      <c r="R223" s="16">
        <f t="shared" si="30"/>
        <v>145</v>
      </c>
      <c r="S223" s="43"/>
      <c r="T223" s="47">
        <f t="shared" si="31"/>
        <v>7.765874764647133E-4</v>
      </c>
      <c r="U223" s="43"/>
      <c r="V223" s="23">
        <f>+[1]claims!D223</f>
        <v>4</v>
      </c>
      <c r="W223" s="23">
        <f>+[1]claims!E223</f>
        <v>2</v>
      </c>
      <c r="X223" s="23">
        <f>+[1]claims!F223</f>
        <v>2</v>
      </c>
      <c r="Y223" s="43"/>
      <c r="Z223" s="47">
        <f t="shared" si="32"/>
        <v>2.5157232704402517E-2</v>
      </c>
      <c r="AA223" s="47">
        <f t="shared" si="33"/>
        <v>1.3888888888888888E-2</v>
      </c>
      <c r="AB223" s="47">
        <f t="shared" si="35"/>
        <v>1.4184397163120567E-2</v>
      </c>
      <c r="AC223" s="43"/>
      <c r="AD223" s="47">
        <f t="shared" si="34"/>
        <v>1.5914700328590332E-2</v>
      </c>
    </row>
    <row r="224" spans="1:30" outlineLevel="1" x14ac:dyDescent="0.2">
      <c r="A224" s="43" t="s">
        <v>367</v>
      </c>
      <c r="B224" s="43" t="s">
        <v>368</v>
      </c>
      <c r="C224" s="31"/>
      <c r="D224" s="33" t="s">
        <v>368</v>
      </c>
      <c r="E224" s="31"/>
      <c r="F224" s="33">
        <v>21</v>
      </c>
      <c r="G224" s="33">
        <f t="shared" si="27"/>
        <v>21</v>
      </c>
      <c r="H224" s="31"/>
      <c r="I224" s="33" t="s">
        <v>368</v>
      </c>
      <c r="J224" s="31"/>
      <c r="K224" s="33">
        <v>20</v>
      </c>
      <c r="L224" s="33">
        <f t="shared" si="28"/>
        <v>20</v>
      </c>
      <c r="M224" s="31"/>
      <c r="N224" s="33" t="s">
        <v>368</v>
      </c>
      <c r="O224" s="31"/>
      <c r="P224" s="33">
        <v>18</v>
      </c>
      <c r="Q224" s="33">
        <f t="shared" si="29"/>
        <v>18</v>
      </c>
      <c r="R224" s="16">
        <f t="shared" si="30"/>
        <v>19.166666666666668</v>
      </c>
      <c r="S224" s="43"/>
      <c r="T224" s="47">
        <f t="shared" si="31"/>
        <v>1.0265236757866901E-4</v>
      </c>
      <c r="U224" s="43"/>
      <c r="V224" s="23">
        <f>+[1]claims!D224</f>
        <v>0</v>
      </c>
      <c r="W224" s="23">
        <f>+[1]claims!E224</f>
        <v>0</v>
      </c>
      <c r="X224" s="23">
        <f>+[1]claims!F224</f>
        <v>0</v>
      </c>
      <c r="Y224" s="43"/>
      <c r="Z224" s="47">
        <f t="shared" si="32"/>
        <v>0</v>
      </c>
      <c r="AA224" s="47">
        <f t="shared" si="33"/>
        <v>0</v>
      </c>
      <c r="AB224" s="47">
        <f t="shared" si="35"/>
        <v>0</v>
      </c>
      <c r="AC224" s="43"/>
      <c r="AD224" s="47">
        <f t="shared" si="34"/>
        <v>0</v>
      </c>
    </row>
    <row r="225" spans="1:30" outlineLevel="1" x14ac:dyDescent="0.2">
      <c r="A225" s="43" t="s">
        <v>369</v>
      </c>
      <c r="B225" s="43" t="s">
        <v>370</v>
      </c>
      <c r="C225" s="31"/>
      <c r="D225" s="33" t="s">
        <v>370</v>
      </c>
      <c r="E225" s="31"/>
      <c r="F225" s="33">
        <v>9</v>
      </c>
      <c r="G225" s="33">
        <f t="shared" si="27"/>
        <v>9</v>
      </c>
      <c r="H225" s="31"/>
      <c r="I225" s="33" t="s">
        <v>370</v>
      </c>
      <c r="J225" s="31"/>
      <c r="K225" s="33">
        <v>8</v>
      </c>
      <c r="L225" s="33">
        <f t="shared" si="28"/>
        <v>8</v>
      </c>
      <c r="M225" s="31"/>
      <c r="N225" s="33" t="s">
        <v>370</v>
      </c>
      <c r="O225" s="31"/>
      <c r="P225" s="33">
        <v>8</v>
      </c>
      <c r="Q225" s="33">
        <f t="shared" si="29"/>
        <v>8</v>
      </c>
      <c r="R225" s="16">
        <f t="shared" si="30"/>
        <v>8.1666666666666661</v>
      </c>
      <c r="S225" s="43"/>
      <c r="T225" s="47">
        <f t="shared" si="31"/>
        <v>4.3738834881345922E-5</v>
      </c>
      <c r="U225" s="43"/>
      <c r="V225" s="23">
        <f>+[1]claims!D225</f>
        <v>0</v>
      </c>
      <c r="W225" s="23">
        <f>+[1]claims!E225</f>
        <v>0</v>
      </c>
      <c r="X225" s="23">
        <f>+[1]claims!F225</f>
        <v>0</v>
      </c>
      <c r="Y225" s="43"/>
      <c r="Z225" s="47">
        <f t="shared" si="32"/>
        <v>0</v>
      </c>
      <c r="AA225" s="47">
        <f t="shared" si="33"/>
        <v>0</v>
      </c>
      <c r="AB225" s="47">
        <f t="shared" si="35"/>
        <v>0</v>
      </c>
      <c r="AC225" s="43"/>
      <c r="AD225" s="47">
        <f t="shared" si="34"/>
        <v>0</v>
      </c>
    </row>
    <row r="226" spans="1:30" outlineLevel="1" x14ac:dyDescent="0.2">
      <c r="A226" s="43" t="s">
        <v>371</v>
      </c>
      <c r="B226" s="43" t="s">
        <v>372</v>
      </c>
      <c r="C226" s="31"/>
      <c r="D226" s="33" t="s">
        <v>372</v>
      </c>
      <c r="E226" s="31"/>
      <c r="F226" s="33">
        <v>6</v>
      </c>
      <c r="G226" s="33">
        <f t="shared" si="27"/>
        <v>6</v>
      </c>
      <c r="H226" s="31"/>
      <c r="I226" s="33" t="s">
        <v>372</v>
      </c>
      <c r="J226" s="31"/>
      <c r="K226" s="33">
        <v>6.5</v>
      </c>
      <c r="L226" s="33">
        <f t="shared" si="28"/>
        <v>6.5</v>
      </c>
      <c r="M226" s="31"/>
      <c r="N226" s="33" t="s">
        <v>372</v>
      </c>
      <c r="O226" s="31"/>
      <c r="P226" s="33">
        <v>6</v>
      </c>
      <c r="Q226" s="33">
        <f t="shared" si="29"/>
        <v>6</v>
      </c>
      <c r="R226" s="16">
        <f t="shared" si="30"/>
        <v>6.166666666666667</v>
      </c>
      <c r="S226" s="43"/>
      <c r="T226" s="47">
        <f t="shared" si="31"/>
        <v>3.302728348183264E-5</v>
      </c>
      <c r="U226" s="43"/>
      <c r="V226" s="23">
        <f>+[1]claims!D226</f>
        <v>0</v>
      </c>
      <c r="W226" s="23">
        <f>+[1]claims!E226</f>
        <v>0</v>
      </c>
      <c r="X226" s="23">
        <f>+[1]claims!F226</f>
        <v>0</v>
      </c>
      <c r="Y226" s="43"/>
      <c r="Z226" s="47">
        <f t="shared" si="32"/>
        <v>0</v>
      </c>
      <c r="AA226" s="47">
        <f t="shared" si="33"/>
        <v>0</v>
      </c>
      <c r="AB226" s="47">
        <f t="shared" si="35"/>
        <v>0</v>
      </c>
      <c r="AC226" s="43"/>
      <c r="AD226" s="47">
        <f t="shared" si="34"/>
        <v>0</v>
      </c>
    </row>
    <row r="227" spans="1:30" outlineLevel="1" x14ac:dyDescent="0.2">
      <c r="A227" s="43" t="s">
        <v>373</v>
      </c>
      <c r="B227" s="43" t="s">
        <v>374</v>
      </c>
      <c r="C227" s="31"/>
      <c r="D227" s="33" t="s">
        <v>374</v>
      </c>
      <c r="E227" s="31"/>
      <c r="F227" s="33">
        <v>28</v>
      </c>
      <c r="G227" s="33">
        <f t="shared" si="27"/>
        <v>28</v>
      </c>
      <c r="H227" s="31"/>
      <c r="I227" s="33" t="s">
        <v>374</v>
      </c>
      <c r="J227" s="31"/>
      <c r="K227" s="33">
        <v>27</v>
      </c>
      <c r="L227" s="33">
        <f t="shared" si="28"/>
        <v>27</v>
      </c>
      <c r="M227" s="31"/>
      <c r="N227" s="33" t="s">
        <v>374</v>
      </c>
      <c r="O227" s="31"/>
      <c r="P227" s="33">
        <v>27</v>
      </c>
      <c r="Q227" s="33">
        <f t="shared" si="29"/>
        <v>27</v>
      </c>
      <c r="R227" s="16">
        <f t="shared" si="30"/>
        <v>27.166666666666668</v>
      </c>
      <c r="S227" s="43"/>
      <c r="T227" s="47">
        <f t="shared" si="31"/>
        <v>1.4549857317672216E-4</v>
      </c>
      <c r="U227" s="43"/>
      <c r="V227" s="23">
        <f>+[1]claims!D227</f>
        <v>0</v>
      </c>
      <c r="W227" s="23">
        <f>+[1]claims!E227</f>
        <v>0</v>
      </c>
      <c r="X227" s="23">
        <f>+[1]claims!F227</f>
        <v>1</v>
      </c>
      <c r="Y227" s="43"/>
      <c r="Z227" s="47">
        <f t="shared" si="32"/>
        <v>0</v>
      </c>
      <c r="AA227" s="47">
        <f t="shared" si="33"/>
        <v>0</v>
      </c>
      <c r="AB227" s="47">
        <f t="shared" si="35"/>
        <v>0.01</v>
      </c>
      <c r="AC227" s="43"/>
      <c r="AD227" s="47">
        <f t="shared" si="34"/>
        <v>5.0000000000000001E-3</v>
      </c>
    </row>
    <row r="228" spans="1:30" outlineLevel="1" x14ac:dyDescent="0.2">
      <c r="A228" s="43" t="s">
        <v>506</v>
      </c>
      <c r="B228" s="43" t="s">
        <v>507</v>
      </c>
      <c r="C228" s="31"/>
      <c r="D228" s="33" t="s">
        <v>507</v>
      </c>
      <c r="E228" s="31"/>
      <c r="F228" s="33">
        <v>6</v>
      </c>
      <c r="G228" s="33">
        <f t="shared" si="27"/>
        <v>6</v>
      </c>
      <c r="H228" s="31"/>
      <c r="I228" s="33" t="s">
        <v>507</v>
      </c>
      <c r="J228" s="31"/>
      <c r="K228" s="33">
        <v>5</v>
      </c>
      <c r="L228" s="33">
        <f t="shared" si="28"/>
        <v>5</v>
      </c>
      <c r="M228" s="31"/>
      <c r="N228" s="33" t="s">
        <v>507</v>
      </c>
      <c r="O228" s="31"/>
      <c r="P228" s="33">
        <v>6</v>
      </c>
      <c r="Q228" s="33">
        <f t="shared" si="29"/>
        <v>6</v>
      </c>
      <c r="R228" s="16">
        <f t="shared" si="30"/>
        <v>5.666666666666667</v>
      </c>
      <c r="S228" s="43"/>
      <c r="T228" s="47">
        <f t="shared" si="31"/>
        <v>3.0349395631954315E-5</v>
      </c>
      <c r="U228" s="43"/>
      <c r="V228" s="23">
        <f>+[1]claims!D228</f>
        <v>0</v>
      </c>
      <c r="W228" s="23">
        <f>+[1]claims!E228</f>
        <v>0</v>
      </c>
      <c r="X228" s="23">
        <f>+[1]claims!F228</f>
        <v>0</v>
      </c>
      <c r="Y228" s="43"/>
      <c r="Z228" s="47">
        <f t="shared" si="32"/>
        <v>0</v>
      </c>
      <c r="AA228" s="47">
        <f t="shared" si="33"/>
        <v>0</v>
      </c>
      <c r="AB228" s="47">
        <f t="shared" si="35"/>
        <v>0</v>
      </c>
      <c r="AC228" s="43"/>
      <c r="AD228" s="47">
        <f t="shared" si="34"/>
        <v>0</v>
      </c>
    </row>
    <row r="229" spans="1:30" outlineLevel="1" x14ac:dyDescent="0.2">
      <c r="A229" s="43" t="s">
        <v>375</v>
      </c>
      <c r="B229" s="43" t="s">
        <v>376</v>
      </c>
      <c r="C229" s="31"/>
      <c r="D229" s="33" t="s">
        <v>376</v>
      </c>
      <c r="E229" s="31"/>
      <c r="F229" s="33">
        <v>23</v>
      </c>
      <c r="G229" s="33">
        <f t="shared" si="27"/>
        <v>23</v>
      </c>
      <c r="H229" s="31"/>
      <c r="I229" s="33" t="s">
        <v>376</v>
      </c>
      <c r="J229" s="31"/>
      <c r="K229" s="33">
        <v>21.5</v>
      </c>
      <c r="L229" s="33">
        <f t="shared" si="28"/>
        <v>21.5</v>
      </c>
      <c r="M229" s="31"/>
      <c r="N229" s="33" t="s">
        <v>376</v>
      </c>
      <c r="O229" s="31"/>
      <c r="P229" s="33">
        <v>19</v>
      </c>
      <c r="Q229" s="33">
        <f t="shared" si="29"/>
        <v>19</v>
      </c>
      <c r="R229" s="16">
        <f t="shared" si="30"/>
        <v>20.5</v>
      </c>
      <c r="S229" s="43"/>
      <c r="T229" s="47">
        <f t="shared" si="31"/>
        <v>1.097934018450112E-4</v>
      </c>
      <c r="U229" s="43"/>
      <c r="V229" s="23">
        <f>+[1]claims!D229</f>
        <v>0</v>
      </c>
      <c r="W229" s="23">
        <f>+[1]claims!E229</f>
        <v>2</v>
      </c>
      <c r="X229" s="23">
        <f>+[1]claims!F229</f>
        <v>0</v>
      </c>
      <c r="Y229" s="43"/>
      <c r="Z229" s="47">
        <f t="shared" si="32"/>
        <v>0</v>
      </c>
      <c r="AA229" s="47">
        <f t="shared" si="33"/>
        <v>0.02</v>
      </c>
      <c r="AB229" s="47">
        <f t="shared" si="35"/>
        <v>0</v>
      </c>
      <c r="AC229" s="43"/>
      <c r="AD229" s="47">
        <f t="shared" si="34"/>
        <v>6.6666666666666671E-3</v>
      </c>
    </row>
    <row r="230" spans="1:30" outlineLevel="1" x14ac:dyDescent="0.2">
      <c r="A230" s="43" t="s">
        <v>377</v>
      </c>
      <c r="B230" s="43" t="s">
        <v>378</v>
      </c>
      <c r="C230" s="31"/>
      <c r="D230" s="33" t="s">
        <v>378</v>
      </c>
      <c r="E230" s="31"/>
      <c r="F230" s="33">
        <v>20</v>
      </c>
      <c r="G230" s="33">
        <f t="shared" si="27"/>
        <v>20</v>
      </c>
      <c r="H230" s="31"/>
      <c r="I230" s="33" t="s">
        <v>378</v>
      </c>
      <c r="J230" s="31"/>
      <c r="K230" s="33">
        <v>19</v>
      </c>
      <c r="L230" s="33">
        <f t="shared" si="28"/>
        <v>19</v>
      </c>
      <c r="M230" s="31"/>
      <c r="N230" s="33" t="s">
        <v>378</v>
      </c>
      <c r="O230" s="31"/>
      <c r="P230" s="33">
        <v>23</v>
      </c>
      <c r="Q230" s="33">
        <f t="shared" si="29"/>
        <v>23</v>
      </c>
      <c r="R230" s="16">
        <f t="shared" si="30"/>
        <v>21.166666666666668</v>
      </c>
      <c r="S230" s="43"/>
      <c r="T230" s="47">
        <f t="shared" si="31"/>
        <v>1.1336391897818229E-4</v>
      </c>
      <c r="U230" s="43"/>
      <c r="V230" s="23">
        <f>+[1]claims!D230</f>
        <v>0</v>
      </c>
      <c r="W230" s="23">
        <f>+[1]claims!E230</f>
        <v>0</v>
      </c>
      <c r="X230" s="23">
        <f>+[1]claims!F230</f>
        <v>0</v>
      </c>
      <c r="Y230" s="43"/>
      <c r="Z230" s="47">
        <f t="shared" si="32"/>
        <v>0</v>
      </c>
      <c r="AA230" s="47">
        <f t="shared" si="33"/>
        <v>0</v>
      </c>
      <c r="AB230" s="47">
        <f t="shared" si="35"/>
        <v>0</v>
      </c>
      <c r="AC230" s="43"/>
      <c r="AD230" s="47">
        <f t="shared" si="34"/>
        <v>0</v>
      </c>
    </row>
    <row r="231" spans="1:30" outlineLevel="1" x14ac:dyDescent="0.2">
      <c r="A231" s="43" t="s">
        <v>379</v>
      </c>
      <c r="B231" s="43" t="s">
        <v>380</v>
      </c>
      <c r="C231" s="31"/>
      <c r="D231" s="33" t="s">
        <v>380</v>
      </c>
      <c r="E231" s="31"/>
      <c r="F231" s="33">
        <v>63</v>
      </c>
      <c r="G231" s="33">
        <f t="shared" si="27"/>
        <v>63</v>
      </c>
      <c r="H231" s="31"/>
      <c r="I231" s="33" t="s">
        <v>380</v>
      </c>
      <c r="J231" s="31"/>
      <c r="K231" s="33">
        <v>60</v>
      </c>
      <c r="L231" s="33">
        <f t="shared" si="28"/>
        <v>60</v>
      </c>
      <c r="M231" s="31"/>
      <c r="N231" s="33" t="s">
        <v>380</v>
      </c>
      <c r="O231" s="31"/>
      <c r="P231" s="33">
        <v>58</v>
      </c>
      <c r="Q231" s="33">
        <f t="shared" si="29"/>
        <v>58</v>
      </c>
      <c r="R231" s="16">
        <f t="shared" si="30"/>
        <v>59.5</v>
      </c>
      <c r="S231" s="43"/>
      <c r="T231" s="47">
        <f t="shared" si="31"/>
        <v>3.1866865413552031E-4</v>
      </c>
      <c r="U231" s="43"/>
      <c r="V231" s="23">
        <f>+[1]claims!D231</f>
        <v>1</v>
      </c>
      <c r="W231" s="23">
        <f>+[1]claims!E231</f>
        <v>0</v>
      </c>
      <c r="X231" s="23">
        <f>+[1]claims!F231</f>
        <v>0</v>
      </c>
      <c r="Y231" s="43"/>
      <c r="Z231" s="47">
        <f t="shared" si="32"/>
        <v>0.01</v>
      </c>
      <c r="AA231" s="47">
        <f t="shared" si="33"/>
        <v>0</v>
      </c>
      <c r="AB231" s="47">
        <f t="shared" si="35"/>
        <v>0</v>
      </c>
      <c r="AC231" s="43"/>
      <c r="AD231" s="47">
        <f t="shared" si="34"/>
        <v>1.6666666666666668E-3</v>
      </c>
    </row>
    <row r="232" spans="1:30" s="43" customFormat="1" outlineLevel="1" x14ac:dyDescent="0.2">
      <c r="A232" s="45" t="s">
        <v>558</v>
      </c>
      <c r="B232" s="45" t="s">
        <v>559</v>
      </c>
      <c r="C232" s="31"/>
      <c r="D232" s="33" t="s">
        <v>559</v>
      </c>
      <c r="E232" s="31"/>
      <c r="F232" s="33">
        <v>3</v>
      </c>
      <c r="G232" s="33">
        <f t="shared" si="27"/>
        <v>3</v>
      </c>
      <c r="H232" s="31"/>
      <c r="I232" s="33" t="s">
        <v>559</v>
      </c>
      <c r="J232" s="31"/>
      <c r="K232" s="33">
        <v>3</v>
      </c>
      <c r="L232" s="33">
        <f t="shared" si="28"/>
        <v>3</v>
      </c>
      <c r="M232" s="31"/>
      <c r="N232" s="33" t="s">
        <v>559</v>
      </c>
      <c r="O232" s="31"/>
      <c r="P232" s="33">
        <v>2</v>
      </c>
      <c r="Q232" s="33">
        <f t="shared" si="29"/>
        <v>2</v>
      </c>
      <c r="R232" s="16">
        <f t="shared" si="30"/>
        <v>2.5</v>
      </c>
      <c r="T232" s="47">
        <f t="shared" si="31"/>
        <v>1.338943924939161E-5</v>
      </c>
      <c r="V232" s="23">
        <f>+[1]claims!D232</f>
        <v>0</v>
      </c>
      <c r="W232" s="23">
        <f>+[1]claims!E232</f>
        <v>0</v>
      </c>
      <c r="X232" s="23">
        <f>+[1]claims!F232</f>
        <v>0</v>
      </c>
      <c r="Z232" s="47">
        <f t="shared" si="32"/>
        <v>0</v>
      </c>
      <c r="AA232" s="47">
        <f t="shared" si="33"/>
        <v>0</v>
      </c>
      <c r="AB232" s="47">
        <f t="shared" si="35"/>
        <v>0</v>
      </c>
      <c r="AD232" s="47">
        <f t="shared" si="34"/>
        <v>0</v>
      </c>
    </row>
    <row r="233" spans="1:30" outlineLevel="1" x14ac:dyDescent="0.2">
      <c r="A233" s="43" t="s">
        <v>381</v>
      </c>
      <c r="B233" s="43" t="s">
        <v>382</v>
      </c>
      <c r="C233" s="31"/>
      <c r="D233" s="33" t="s">
        <v>382</v>
      </c>
      <c r="E233" s="31"/>
      <c r="F233" s="33">
        <v>9</v>
      </c>
      <c r="G233" s="33">
        <f t="shared" si="27"/>
        <v>9</v>
      </c>
      <c r="H233" s="31"/>
      <c r="I233" s="33" t="s">
        <v>382</v>
      </c>
      <c r="J233" s="31"/>
      <c r="K233" s="33">
        <v>8</v>
      </c>
      <c r="L233" s="33">
        <f t="shared" si="28"/>
        <v>8</v>
      </c>
      <c r="M233" s="31"/>
      <c r="N233" s="33" t="s">
        <v>382</v>
      </c>
      <c r="O233" s="31"/>
      <c r="P233" s="33">
        <v>9</v>
      </c>
      <c r="Q233" s="33">
        <f t="shared" si="29"/>
        <v>9</v>
      </c>
      <c r="R233" s="16">
        <f t="shared" si="30"/>
        <v>8.6666666666666661</v>
      </c>
      <c r="S233" s="43"/>
      <c r="T233" s="47">
        <f t="shared" si="31"/>
        <v>4.6416722731224244E-5</v>
      </c>
      <c r="U233" s="43"/>
      <c r="V233" s="23">
        <f>+[1]claims!D233</f>
        <v>1</v>
      </c>
      <c r="W233" s="23">
        <f>+[1]claims!E233</f>
        <v>0</v>
      </c>
      <c r="X233" s="23">
        <f>+[1]claims!F233</f>
        <v>0</v>
      </c>
      <c r="Y233" s="43"/>
      <c r="Z233" s="47">
        <f t="shared" si="32"/>
        <v>0.01</v>
      </c>
      <c r="AA233" s="47">
        <f t="shared" si="33"/>
        <v>0</v>
      </c>
      <c r="AB233" s="47">
        <f t="shared" si="35"/>
        <v>0</v>
      </c>
      <c r="AC233" s="43"/>
      <c r="AD233" s="47">
        <f t="shared" si="34"/>
        <v>1.6666666666666668E-3</v>
      </c>
    </row>
    <row r="234" spans="1:30" outlineLevel="1" x14ac:dyDescent="0.2">
      <c r="A234" s="43" t="s">
        <v>383</v>
      </c>
      <c r="B234" s="43" t="s">
        <v>384</v>
      </c>
      <c r="C234" s="31"/>
      <c r="D234" s="33" t="s">
        <v>384</v>
      </c>
      <c r="E234" s="31"/>
      <c r="F234" s="33">
        <v>14</v>
      </c>
      <c r="G234" s="33">
        <f t="shared" si="27"/>
        <v>14</v>
      </c>
      <c r="H234" s="31"/>
      <c r="I234" s="33" t="s">
        <v>384</v>
      </c>
      <c r="J234" s="31"/>
      <c r="K234" s="33">
        <v>14</v>
      </c>
      <c r="L234" s="33">
        <f t="shared" si="28"/>
        <v>14</v>
      </c>
      <c r="M234" s="31"/>
      <c r="N234" s="33" t="s">
        <v>384</v>
      </c>
      <c r="O234" s="31"/>
      <c r="P234" s="33">
        <v>20</v>
      </c>
      <c r="Q234" s="33">
        <f t="shared" si="29"/>
        <v>20</v>
      </c>
      <c r="R234" s="16">
        <f t="shared" si="30"/>
        <v>17</v>
      </c>
      <c r="S234" s="43"/>
      <c r="T234" s="47">
        <f t="shared" si="31"/>
        <v>9.1048186895862948E-5</v>
      </c>
      <c r="U234" s="43"/>
      <c r="V234" s="23">
        <f>+[1]claims!D234</f>
        <v>0</v>
      </c>
      <c r="W234" s="23">
        <f>+[1]claims!E234</f>
        <v>0</v>
      </c>
      <c r="X234" s="23">
        <f>+[1]claims!F234</f>
        <v>0</v>
      </c>
      <c r="Y234" s="43"/>
      <c r="Z234" s="47">
        <f t="shared" si="32"/>
        <v>0</v>
      </c>
      <c r="AA234" s="47">
        <f t="shared" si="33"/>
        <v>0</v>
      </c>
      <c r="AB234" s="47">
        <f t="shared" si="35"/>
        <v>0</v>
      </c>
      <c r="AC234" s="43"/>
      <c r="AD234" s="47">
        <f t="shared" si="34"/>
        <v>0</v>
      </c>
    </row>
    <row r="235" spans="1:30" outlineLevel="1" x14ac:dyDescent="0.2">
      <c r="A235" s="43" t="s">
        <v>385</v>
      </c>
      <c r="B235" s="43" t="s">
        <v>386</v>
      </c>
      <c r="C235" s="31"/>
      <c r="D235" s="33" t="s">
        <v>386</v>
      </c>
      <c r="E235" s="31"/>
      <c r="F235" s="33">
        <v>6</v>
      </c>
      <c r="G235" s="33">
        <f t="shared" si="27"/>
        <v>6</v>
      </c>
      <c r="H235" s="31"/>
      <c r="I235" s="33" t="s">
        <v>386</v>
      </c>
      <c r="J235" s="31"/>
      <c r="K235" s="33">
        <v>8</v>
      </c>
      <c r="L235" s="33">
        <f t="shared" si="28"/>
        <v>8</v>
      </c>
      <c r="M235" s="31"/>
      <c r="N235" s="33" t="s">
        <v>386</v>
      </c>
      <c r="O235" s="31"/>
      <c r="P235" s="33">
        <v>6</v>
      </c>
      <c r="Q235" s="33">
        <f t="shared" si="29"/>
        <v>6</v>
      </c>
      <c r="R235" s="16">
        <f t="shared" si="30"/>
        <v>6.666666666666667</v>
      </c>
      <c r="S235" s="43"/>
      <c r="T235" s="47">
        <f t="shared" si="31"/>
        <v>3.5705171331710962E-5</v>
      </c>
      <c r="U235" s="43"/>
      <c r="V235" s="23">
        <f>+[1]claims!D235</f>
        <v>0</v>
      </c>
      <c r="W235" s="23">
        <f>+[1]claims!E235</f>
        <v>0</v>
      </c>
      <c r="X235" s="23">
        <f>+[1]claims!F235</f>
        <v>1</v>
      </c>
      <c r="Y235" s="43"/>
      <c r="Z235" s="47">
        <f t="shared" si="32"/>
        <v>0</v>
      </c>
      <c r="AA235" s="47">
        <f t="shared" si="33"/>
        <v>0</v>
      </c>
      <c r="AB235" s="47">
        <f t="shared" si="35"/>
        <v>0.01</v>
      </c>
      <c r="AC235" s="43"/>
      <c r="AD235" s="47">
        <f t="shared" si="34"/>
        <v>5.0000000000000001E-3</v>
      </c>
    </row>
    <row r="236" spans="1:30" outlineLevel="1" x14ac:dyDescent="0.2">
      <c r="A236" s="43" t="s">
        <v>387</v>
      </c>
      <c r="B236" s="43" t="s">
        <v>388</v>
      </c>
      <c r="C236" s="31"/>
      <c r="D236" s="33" t="s">
        <v>388</v>
      </c>
      <c r="E236" s="31"/>
      <c r="F236" s="33">
        <v>54</v>
      </c>
      <c r="G236" s="33">
        <f t="shared" si="27"/>
        <v>54</v>
      </c>
      <c r="H236" s="31"/>
      <c r="I236" s="33" t="s">
        <v>388</v>
      </c>
      <c r="J236" s="31"/>
      <c r="K236" s="33">
        <v>59</v>
      </c>
      <c r="L236" s="33">
        <f t="shared" si="28"/>
        <v>59</v>
      </c>
      <c r="M236" s="31"/>
      <c r="N236" s="33" t="s">
        <v>388</v>
      </c>
      <c r="O236" s="31"/>
      <c r="P236" s="33">
        <v>53</v>
      </c>
      <c r="Q236" s="33">
        <f t="shared" si="29"/>
        <v>53</v>
      </c>
      <c r="R236" s="16">
        <f t="shared" si="30"/>
        <v>55.166666666666664</v>
      </c>
      <c r="S236" s="43"/>
      <c r="T236" s="47">
        <f t="shared" si="31"/>
        <v>2.9546029276990819E-4</v>
      </c>
      <c r="U236" s="43"/>
      <c r="V236" s="23">
        <f>+[1]claims!D236</f>
        <v>1</v>
      </c>
      <c r="W236" s="23">
        <f>+[1]claims!E236</f>
        <v>5</v>
      </c>
      <c r="X236" s="23">
        <f>+[1]claims!F236</f>
        <v>2</v>
      </c>
      <c r="Y236" s="43"/>
      <c r="Z236" s="47">
        <f t="shared" si="32"/>
        <v>0.01</v>
      </c>
      <c r="AA236" s="47">
        <f t="shared" si="33"/>
        <v>0.05</v>
      </c>
      <c r="AB236" s="47">
        <f t="shared" si="35"/>
        <v>0.02</v>
      </c>
      <c r="AC236" s="43"/>
      <c r="AD236" s="47">
        <f t="shared" si="34"/>
        <v>2.8333333333333332E-2</v>
      </c>
    </row>
    <row r="237" spans="1:30" outlineLevel="1" x14ac:dyDescent="0.2">
      <c r="A237" s="43" t="s">
        <v>389</v>
      </c>
      <c r="B237" s="43" t="s">
        <v>390</v>
      </c>
      <c r="C237" s="31"/>
      <c r="D237" s="33" t="s">
        <v>390</v>
      </c>
      <c r="E237" s="31"/>
      <c r="F237" s="33">
        <v>10</v>
      </c>
      <c r="G237" s="33">
        <f t="shared" si="27"/>
        <v>10</v>
      </c>
      <c r="H237" s="31"/>
      <c r="I237" s="33" t="s">
        <v>390</v>
      </c>
      <c r="J237" s="31"/>
      <c r="K237" s="33">
        <v>10</v>
      </c>
      <c r="L237" s="33">
        <f t="shared" si="28"/>
        <v>10</v>
      </c>
      <c r="M237" s="31"/>
      <c r="N237" s="33" t="s">
        <v>390</v>
      </c>
      <c r="O237" s="31"/>
      <c r="P237" s="33">
        <v>10</v>
      </c>
      <c r="Q237" s="33">
        <f t="shared" si="29"/>
        <v>10</v>
      </c>
      <c r="R237" s="16">
        <f t="shared" si="30"/>
        <v>10</v>
      </c>
      <c r="S237" s="43"/>
      <c r="T237" s="47">
        <f t="shared" si="31"/>
        <v>5.355775699756644E-5</v>
      </c>
      <c r="U237" s="43"/>
      <c r="V237" s="23">
        <f>+[1]claims!D237</f>
        <v>0</v>
      </c>
      <c r="W237" s="23">
        <f>+[1]claims!E237</f>
        <v>0</v>
      </c>
      <c r="X237" s="23">
        <f>+[1]claims!F237</f>
        <v>1</v>
      </c>
      <c r="Y237" s="43"/>
      <c r="Z237" s="47">
        <f t="shared" si="32"/>
        <v>0</v>
      </c>
      <c r="AA237" s="47">
        <f t="shared" si="33"/>
        <v>0</v>
      </c>
      <c r="AB237" s="47">
        <f t="shared" si="35"/>
        <v>0.01</v>
      </c>
      <c r="AC237" s="43"/>
      <c r="AD237" s="47">
        <f t="shared" si="34"/>
        <v>5.0000000000000001E-3</v>
      </c>
    </row>
    <row r="238" spans="1:30" s="43" customFormat="1" outlineLevel="1" x14ac:dyDescent="0.2">
      <c r="A238" s="43" t="s">
        <v>391</v>
      </c>
      <c r="B238" s="43" t="s">
        <v>392</v>
      </c>
      <c r="C238" s="31"/>
      <c r="D238" s="33" t="s">
        <v>392</v>
      </c>
      <c r="E238" s="31"/>
      <c r="F238" s="33">
        <v>53</v>
      </c>
      <c r="G238" s="33">
        <f t="shared" si="27"/>
        <v>53</v>
      </c>
      <c r="H238" s="31"/>
      <c r="I238" s="33" t="s">
        <v>392</v>
      </c>
      <c r="J238" s="31"/>
      <c r="K238" s="33">
        <v>57</v>
      </c>
      <c r="L238" s="33">
        <f t="shared" si="28"/>
        <v>57</v>
      </c>
      <c r="M238" s="31"/>
      <c r="N238" s="33" t="s">
        <v>392</v>
      </c>
      <c r="O238" s="31"/>
      <c r="P238" s="33">
        <v>62</v>
      </c>
      <c r="Q238" s="33">
        <f t="shared" si="29"/>
        <v>62</v>
      </c>
      <c r="R238" s="16">
        <f t="shared" si="30"/>
        <v>58.833333333333336</v>
      </c>
      <c r="T238" s="47">
        <f t="shared" si="31"/>
        <v>3.1509813700234923E-4</v>
      </c>
      <c r="V238" s="23">
        <f>+[1]claims!D238</f>
        <v>3</v>
      </c>
      <c r="W238" s="23">
        <f>+[1]claims!E238</f>
        <v>1</v>
      </c>
      <c r="X238" s="23">
        <f>+[1]claims!F238</f>
        <v>1</v>
      </c>
      <c r="Z238" s="47">
        <f t="shared" si="32"/>
        <v>0.03</v>
      </c>
      <c r="AA238" s="47">
        <f t="shared" si="33"/>
        <v>0.01</v>
      </c>
      <c r="AB238" s="47">
        <f t="shared" si="35"/>
        <v>0.01</v>
      </c>
      <c r="AD238" s="47">
        <f t="shared" si="34"/>
        <v>1.3333333333333334E-2</v>
      </c>
    </row>
    <row r="239" spans="1:30" outlineLevel="1" x14ac:dyDescent="0.2">
      <c r="A239" s="43" t="s">
        <v>393</v>
      </c>
      <c r="B239" s="43" t="s">
        <v>394</v>
      </c>
      <c r="C239" s="31"/>
      <c r="D239" s="33" t="s">
        <v>394</v>
      </c>
      <c r="E239" s="31"/>
      <c r="F239" s="33">
        <v>20.5</v>
      </c>
      <c r="G239" s="33">
        <f t="shared" si="27"/>
        <v>20.5</v>
      </c>
      <c r="H239" s="31"/>
      <c r="I239" s="33" t="s">
        <v>394</v>
      </c>
      <c r="J239" s="31"/>
      <c r="K239" s="33">
        <v>21.5</v>
      </c>
      <c r="L239" s="33">
        <f t="shared" si="28"/>
        <v>21.5</v>
      </c>
      <c r="M239" s="31"/>
      <c r="N239" s="33" t="s">
        <v>394</v>
      </c>
      <c r="O239" s="31"/>
      <c r="P239" s="33">
        <v>21.5</v>
      </c>
      <c r="Q239" s="33">
        <f t="shared" si="29"/>
        <v>21.5</v>
      </c>
      <c r="R239" s="16">
        <f t="shared" si="30"/>
        <v>21.333333333333332</v>
      </c>
      <c r="S239" s="43"/>
      <c r="T239" s="47">
        <f t="shared" si="31"/>
        <v>1.1425654826147506E-4</v>
      </c>
      <c r="U239" s="43"/>
      <c r="V239" s="23">
        <f>+[1]claims!D239</f>
        <v>1</v>
      </c>
      <c r="W239" s="23">
        <f>+[1]claims!E239</f>
        <v>1</v>
      </c>
      <c r="X239" s="23">
        <f>+[1]claims!F239</f>
        <v>0</v>
      </c>
      <c r="Y239" s="43"/>
      <c r="Z239" s="47">
        <f t="shared" si="32"/>
        <v>0.01</v>
      </c>
      <c r="AA239" s="47">
        <f t="shared" si="33"/>
        <v>0.01</v>
      </c>
      <c r="AB239" s="47">
        <f t="shared" si="35"/>
        <v>0</v>
      </c>
      <c r="AC239" s="43"/>
      <c r="AD239" s="47">
        <f t="shared" si="34"/>
        <v>5.0000000000000001E-3</v>
      </c>
    </row>
    <row r="240" spans="1:30" outlineLevel="1" x14ac:dyDescent="0.2">
      <c r="A240" s="43" t="s">
        <v>395</v>
      </c>
      <c r="B240" s="43" t="s">
        <v>396</v>
      </c>
      <c r="C240" s="31"/>
      <c r="D240" s="33" t="s">
        <v>396</v>
      </c>
      <c r="E240" s="31"/>
      <c r="F240" s="33">
        <v>330</v>
      </c>
      <c r="G240" s="33">
        <f t="shared" si="27"/>
        <v>330</v>
      </c>
      <c r="H240" s="31"/>
      <c r="I240" s="33" t="s">
        <v>396</v>
      </c>
      <c r="J240" s="31"/>
      <c r="K240" s="33">
        <v>332.5</v>
      </c>
      <c r="L240" s="33">
        <f t="shared" si="28"/>
        <v>332.5</v>
      </c>
      <c r="M240" s="31"/>
      <c r="N240" s="33" t="s">
        <v>396</v>
      </c>
      <c r="O240" s="31"/>
      <c r="P240" s="33">
        <v>359.5</v>
      </c>
      <c r="Q240" s="33">
        <f t="shared" si="29"/>
        <v>359.5</v>
      </c>
      <c r="R240" s="16">
        <f t="shared" si="30"/>
        <v>345.58333333333331</v>
      </c>
      <c r="S240" s="43"/>
      <c r="T240" s="47">
        <f t="shared" si="31"/>
        <v>1.8508668189075666E-3</v>
      </c>
      <c r="U240" s="43"/>
      <c r="V240" s="23">
        <f>+[1]claims!D240</f>
        <v>5</v>
      </c>
      <c r="W240" s="23">
        <f>+[1]claims!E240</f>
        <v>8</v>
      </c>
      <c r="X240" s="23">
        <f>+[1]claims!F240</f>
        <v>3</v>
      </c>
      <c r="Y240" s="43"/>
      <c r="Z240" s="47">
        <f t="shared" si="32"/>
        <v>1.5151515151515152E-2</v>
      </c>
      <c r="AA240" s="47">
        <f t="shared" si="33"/>
        <v>2.4060150375939851E-2</v>
      </c>
      <c r="AB240" s="47">
        <f t="shared" si="35"/>
        <v>8.3449235048678721E-3</v>
      </c>
      <c r="AC240" s="43"/>
      <c r="AD240" s="47">
        <f t="shared" si="34"/>
        <v>1.4717764402999744E-2</v>
      </c>
    </row>
    <row r="241" spans="1:30" outlineLevel="1" x14ac:dyDescent="0.2">
      <c r="A241" s="43" t="s">
        <v>397</v>
      </c>
      <c r="B241" s="43" t="s">
        <v>398</v>
      </c>
      <c r="C241" s="31"/>
      <c r="D241" s="33" t="s">
        <v>398</v>
      </c>
      <c r="E241" s="31"/>
      <c r="F241" s="33">
        <v>91</v>
      </c>
      <c r="G241" s="33">
        <f t="shared" si="27"/>
        <v>91</v>
      </c>
      <c r="H241" s="31"/>
      <c r="I241" s="33" t="s">
        <v>398</v>
      </c>
      <c r="J241" s="31"/>
      <c r="K241" s="33">
        <v>89</v>
      </c>
      <c r="L241" s="33">
        <f t="shared" si="28"/>
        <v>89</v>
      </c>
      <c r="M241" s="31"/>
      <c r="N241" s="33" t="s">
        <v>398</v>
      </c>
      <c r="O241" s="31"/>
      <c r="P241" s="33">
        <v>90</v>
      </c>
      <c r="Q241" s="33">
        <f t="shared" si="29"/>
        <v>90</v>
      </c>
      <c r="R241" s="16">
        <f t="shared" si="30"/>
        <v>89.833333333333329</v>
      </c>
      <c r="S241" s="43"/>
      <c r="T241" s="47">
        <f t="shared" si="31"/>
        <v>4.8112718369480517E-4</v>
      </c>
      <c r="U241" s="43"/>
      <c r="V241" s="23">
        <f>+[1]claims!D241</f>
        <v>0</v>
      </c>
      <c r="W241" s="23">
        <f>+[1]claims!E241</f>
        <v>0</v>
      </c>
      <c r="X241" s="23">
        <f>+[1]claims!F241</f>
        <v>0</v>
      </c>
      <c r="Y241" s="43"/>
      <c r="Z241" s="47">
        <f t="shared" si="32"/>
        <v>0</v>
      </c>
      <c r="AA241" s="47">
        <f t="shared" si="33"/>
        <v>0</v>
      </c>
      <c r="AB241" s="47">
        <f t="shared" si="35"/>
        <v>0</v>
      </c>
      <c r="AC241" s="43"/>
      <c r="AD241" s="47">
        <f t="shared" si="34"/>
        <v>0</v>
      </c>
    </row>
    <row r="242" spans="1:30" outlineLevel="1" x14ac:dyDescent="0.2">
      <c r="A242" s="43" t="s">
        <v>399</v>
      </c>
      <c r="B242" s="43" t="s">
        <v>400</v>
      </c>
      <c r="C242" s="31"/>
      <c r="D242" s="33" t="s">
        <v>400</v>
      </c>
      <c r="E242" s="31"/>
      <c r="F242" s="33">
        <v>29.5</v>
      </c>
      <c r="G242" s="33">
        <f t="shared" si="27"/>
        <v>29.5</v>
      </c>
      <c r="H242" s="31"/>
      <c r="I242" s="33" t="s">
        <v>400</v>
      </c>
      <c r="J242" s="31"/>
      <c r="K242" s="33">
        <v>29.5</v>
      </c>
      <c r="L242" s="33">
        <f t="shared" si="28"/>
        <v>29.5</v>
      </c>
      <c r="M242" s="31"/>
      <c r="N242" s="33" t="s">
        <v>400</v>
      </c>
      <c r="O242" s="31"/>
      <c r="P242" s="33">
        <v>28.5</v>
      </c>
      <c r="Q242" s="33">
        <f t="shared" si="29"/>
        <v>28.5</v>
      </c>
      <c r="R242" s="16">
        <f t="shared" si="30"/>
        <v>29</v>
      </c>
      <c r="S242" s="43"/>
      <c r="T242" s="47">
        <f t="shared" si="31"/>
        <v>1.5531749529294268E-4</v>
      </c>
      <c r="U242" s="43"/>
      <c r="V242" s="23">
        <f>+[1]claims!D242</f>
        <v>0</v>
      </c>
      <c r="W242" s="23">
        <f>+[1]claims!E242</f>
        <v>1</v>
      </c>
      <c r="X242" s="23">
        <f>+[1]claims!F242</f>
        <v>0</v>
      </c>
      <c r="Y242" s="43"/>
      <c r="Z242" s="47">
        <f t="shared" si="32"/>
        <v>0</v>
      </c>
      <c r="AA242" s="47">
        <f t="shared" si="33"/>
        <v>0.01</v>
      </c>
      <c r="AB242" s="47">
        <f t="shared" si="35"/>
        <v>0</v>
      </c>
      <c r="AC242" s="43"/>
      <c r="AD242" s="47">
        <f t="shared" si="34"/>
        <v>3.3333333333333335E-3</v>
      </c>
    </row>
    <row r="243" spans="1:30" outlineLevel="1" x14ac:dyDescent="0.2">
      <c r="A243" s="43" t="s">
        <v>401</v>
      </c>
      <c r="B243" s="43" t="s">
        <v>402</v>
      </c>
      <c r="C243" s="31"/>
      <c r="D243" s="33" t="s">
        <v>402</v>
      </c>
      <c r="E243" s="31"/>
      <c r="F243" s="33">
        <v>186</v>
      </c>
      <c r="G243" s="33">
        <f t="shared" si="27"/>
        <v>186</v>
      </c>
      <c r="H243" s="31"/>
      <c r="I243" s="33" t="s">
        <v>402</v>
      </c>
      <c r="J243" s="31"/>
      <c r="K243" s="33">
        <v>177</v>
      </c>
      <c r="L243" s="33">
        <f t="shared" si="28"/>
        <v>177</v>
      </c>
      <c r="M243" s="31"/>
      <c r="N243" s="33" t="s">
        <v>402</v>
      </c>
      <c r="O243" s="31"/>
      <c r="P243" s="33">
        <v>151</v>
      </c>
      <c r="Q243" s="33">
        <f t="shared" si="29"/>
        <v>151</v>
      </c>
      <c r="R243" s="16">
        <f t="shared" si="30"/>
        <v>165.5</v>
      </c>
      <c r="S243" s="43"/>
      <c r="T243" s="47">
        <f t="shared" si="31"/>
        <v>8.8638087830972452E-4</v>
      </c>
      <c r="U243" s="43"/>
      <c r="V243" s="23">
        <f>+[1]claims!D243</f>
        <v>9</v>
      </c>
      <c r="W243" s="23">
        <f>+[1]claims!E243</f>
        <v>6</v>
      </c>
      <c r="X243" s="23">
        <f>+[1]claims!F243</f>
        <v>2</v>
      </c>
      <c r="Y243" s="43"/>
      <c r="Z243" s="47">
        <f t="shared" si="32"/>
        <v>4.8387096774193547E-2</v>
      </c>
      <c r="AA243" s="47">
        <f t="shared" si="33"/>
        <v>3.3898305084745763E-2</v>
      </c>
      <c r="AB243" s="47">
        <f t="shared" si="35"/>
        <v>1.3245033112582781E-2</v>
      </c>
      <c r="AC243" s="43"/>
      <c r="AD243" s="47">
        <f t="shared" si="34"/>
        <v>2.5986467713572239E-2</v>
      </c>
    </row>
    <row r="244" spans="1:30" outlineLevel="1" x14ac:dyDescent="0.2">
      <c r="A244" s="43" t="s">
        <v>403</v>
      </c>
      <c r="B244" s="43" t="s">
        <v>404</v>
      </c>
      <c r="C244" s="31"/>
      <c r="D244" s="33" t="s">
        <v>404</v>
      </c>
      <c r="E244" s="31"/>
      <c r="F244" s="33">
        <v>254</v>
      </c>
      <c r="G244" s="33">
        <f t="shared" si="27"/>
        <v>254</v>
      </c>
      <c r="H244" s="31"/>
      <c r="I244" s="33" t="s">
        <v>404</v>
      </c>
      <c r="J244" s="31"/>
      <c r="K244" s="33">
        <v>258.5</v>
      </c>
      <c r="L244" s="33">
        <f t="shared" si="28"/>
        <v>258.5</v>
      </c>
      <c r="M244" s="31"/>
      <c r="N244" s="33" t="s">
        <v>404</v>
      </c>
      <c r="O244" s="31"/>
      <c r="P244" s="33">
        <v>237</v>
      </c>
      <c r="Q244" s="33">
        <f t="shared" si="29"/>
        <v>237</v>
      </c>
      <c r="R244" s="16">
        <f t="shared" si="30"/>
        <v>247</v>
      </c>
      <c r="S244" s="43"/>
      <c r="T244" s="47">
        <f t="shared" si="31"/>
        <v>1.322876597839891E-3</v>
      </c>
      <c r="U244" s="43"/>
      <c r="V244" s="23">
        <f>+[1]claims!D244</f>
        <v>0</v>
      </c>
      <c r="W244" s="23">
        <f>+[1]claims!E244</f>
        <v>0</v>
      </c>
      <c r="X244" s="23">
        <f>+[1]claims!F244</f>
        <v>0</v>
      </c>
      <c r="Y244" s="43"/>
      <c r="Z244" s="47">
        <f t="shared" si="32"/>
        <v>0</v>
      </c>
      <c r="AA244" s="47">
        <f t="shared" si="33"/>
        <v>0</v>
      </c>
      <c r="AB244" s="47">
        <f t="shared" si="35"/>
        <v>0</v>
      </c>
      <c r="AC244" s="43"/>
      <c r="AD244" s="47">
        <f t="shared" si="34"/>
        <v>0</v>
      </c>
    </row>
    <row r="245" spans="1:30" outlineLevel="1" x14ac:dyDescent="0.2">
      <c r="A245" s="43" t="s">
        <v>405</v>
      </c>
      <c r="B245" s="43" t="s">
        <v>406</v>
      </c>
      <c r="C245" s="31"/>
      <c r="D245" s="33" t="s">
        <v>406</v>
      </c>
      <c r="E245" s="31"/>
      <c r="F245" s="33">
        <v>5.5</v>
      </c>
      <c r="G245" s="33">
        <f t="shared" si="27"/>
        <v>5.5</v>
      </c>
      <c r="H245" s="31"/>
      <c r="I245" s="33" t="s">
        <v>406</v>
      </c>
      <c r="J245" s="31"/>
      <c r="K245" s="33">
        <v>6</v>
      </c>
      <c r="L245" s="33">
        <f t="shared" si="28"/>
        <v>6</v>
      </c>
      <c r="M245" s="31"/>
      <c r="N245" s="33" t="s">
        <v>406</v>
      </c>
      <c r="O245" s="31"/>
      <c r="P245" s="33">
        <v>6.5</v>
      </c>
      <c r="Q245" s="33">
        <f t="shared" si="29"/>
        <v>6.5</v>
      </c>
      <c r="R245" s="16">
        <f t="shared" si="30"/>
        <v>6.166666666666667</v>
      </c>
      <c r="S245" s="43"/>
      <c r="T245" s="47">
        <f t="shared" si="31"/>
        <v>3.302728348183264E-5</v>
      </c>
      <c r="U245" s="43"/>
      <c r="V245" s="23">
        <f>+[1]claims!D245</f>
        <v>0</v>
      </c>
      <c r="W245" s="23">
        <f>+[1]claims!E245</f>
        <v>0</v>
      </c>
      <c r="X245" s="23">
        <f>+[1]claims!F245</f>
        <v>0</v>
      </c>
      <c r="Y245" s="43"/>
      <c r="Z245" s="47">
        <f t="shared" si="32"/>
        <v>0</v>
      </c>
      <c r="AA245" s="47">
        <f t="shared" si="33"/>
        <v>0</v>
      </c>
      <c r="AB245" s="47">
        <f t="shared" si="35"/>
        <v>0</v>
      </c>
      <c r="AC245" s="43"/>
      <c r="AD245" s="47">
        <f t="shared" si="34"/>
        <v>0</v>
      </c>
    </row>
    <row r="246" spans="1:30" outlineLevel="1" x14ac:dyDescent="0.2">
      <c r="A246" s="43" t="s">
        <v>407</v>
      </c>
      <c r="B246" s="43" t="s">
        <v>408</v>
      </c>
      <c r="C246" s="31"/>
      <c r="D246" s="33" t="s">
        <v>408</v>
      </c>
      <c r="E246" s="31"/>
      <c r="F246" s="33">
        <v>12.5</v>
      </c>
      <c r="G246" s="33">
        <f t="shared" si="27"/>
        <v>12.5</v>
      </c>
      <c r="H246" s="31"/>
      <c r="I246" s="33" t="s">
        <v>408</v>
      </c>
      <c r="J246" s="31"/>
      <c r="K246" s="33">
        <v>11.5</v>
      </c>
      <c r="L246" s="33">
        <f t="shared" si="28"/>
        <v>11.5</v>
      </c>
      <c r="M246" s="31"/>
      <c r="N246" s="33" t="s">
        <v>408</v>
      </c>
      <c r="O246" s="31"/>
      <c r="P246" s="33">
        <v>10.5</v>
      </c>
      <c r="Q246" s="33">
        <f t="shared" si="29"/>
        <v>10.5</v>
      </c>
      <c r="R246" s="16">
        <f t="shared" si="30"/>
        <v>11.166666666666666</v>
      </c>
      <c r="S246" s="43"/>
      <c r="T246" s="47">
        <f t="shared" si="31"/>
        <v>5.9806161980615854E-5</v>
      </c>
      <c r="U246" s="43"/>
      <c r="V246" s="23">
        <f>+[1]claims!D246</f>
        <v>0</v>
      </c>
      <c r="W246" s="23">
        <f>+[1]claims!E246</f>
        <v>0</v>
      </c>
      <c r="X246" s="23">
        <f>+[1]claims!F246</f>
        <v>0</v>
      </c>
      <c r="Y246" s="43"/>
      <c r="Z246" s="47">
        <f t="shared" si="32"/>
        <v>0</v>
      </c>
      <c r="AA246" s="47">
        <f t="shared" si="33"/>
        <v>0</v>
      </c>
      <c r="AB246" s="47">
        <f t="shared" si="35"/>
        <v>0</v>
      </c>
      <c r="AC246" s="43"/>
      <c r="AD246" s="47">
        <f t="shared" si="34"/>
        <v>0</v>
      </c>
    </row>
    <row r="247" spans="1:30" outlineLevel="1" x14ac:dyDescent="0.2">
      <c r="A247" s="43" t="s">
        <v>409</v>
      </c>
      <c r="B247" s="43" t="s">
        <v>410</v>
      </c>
      <c r="C247" s="31"/>
      <c r="D247" s="33" t="s">
        <v>410</v>
      </c>
      <c r="E247" s="31"/>
      <c r="F247" s="33">
        <v>58</v>
      </c>
      <c r="G247" s="33">
        <f t="shared" si="27"/>
        <v>58</v>
      </c>
      <c r="H247" s="31"/>
      <c r="I247" s="33" t="s">
        <v>410</v>
      </c>
      <c r="J247" s="31"/>
      <c r="K247" s="33">
        <v>57.5</v>
      </c>
      <c r="L247" s="33">
        <f t="shared" si="28"/>
        <v>57.5</v>
      </c>
      <c r="M247" s="31"/>
      <c r="N247" s="33" t="s">
        <v>410</v>
      </c>
      <c r="O247" s="31"/>
      <c r="P247" s="33">
        <v>56.5</v>
      </c>
      <c r="Q247" s="33">
        <f t="shared" si="29"/>
        <v>56.5</v>
      </c>
      <c r="R247" s="16">
        <f t="shared" si="30"/>
        <v>57.083333333333336</v>
      </c>
      <c r="S247" s="43"/>
      <c r="T247" s="47">
        <f t="shared" si="31"/>
        <v>3.0572552952777511E-4</v>
      </c>
      <c r="U247" s="43"/>
      <c r="V247" s="23">
        <f>+[1]claims!D247</f>
        <v>2</v>
      </c>
      <c r="W247" s="23">
        <f>+[1]claims!E247</f>
        <v>1</v>
      </c>
      <c r="X247" s="23">
        <f>+[1]claims!F247</f>
        <v>2</v>
      </c>
      <c r="Y247" s="43"/>
      <c r="Z247" s="47">
        <f t="shared" si="32"/>
        <v>0.02</v>
      </c>
      <c r="AA247" s="47">
        <f t="shared" si="33"/>
        <v>0.01</v>
      </c>
      <c r="AB247" s="47">
        <f t="shared" si="35"/>
        <v>0.02</v>
      </c>
      <c r="AC247" s="43"/>
      <c r="AD247" s="47">
        <f t="shared" si="34"/>
        <v>1.6666666666666666E-2</v>
      </c>
    </row>
    <row r="248" spans="1:30" outlineLevel="1" x14ac:dyDescent="0.2">
      <c r="A248" s="43" t="s">
        <v>411</v>
      </c>
      <c r="B248" s="43" t="s">
        <v>412</v>
      </c>
      <c r="C248" s="31"/>
      <c r="D248" s="33" t="s">
        <v>412</v>
      </c>
      <c r="E248" s="31"/>
      <c r="F248" s="33">
        <v>10</v>
      </c>
      <c r="G248" s="33">
        <f t="shared" si="27"/>
        <v>10</v>
      </c>
      <c r="H248" s="31"/>
      <c r="I248" s="33" t="s">
        <v>412</v>
      </c>
      <c r="J248" s="31"/>
      <c r="K248" s="33">
        <v>12</v>
      </c>
      <c r="L248" s="33">
        <f t="shared" si="28"/>
        <v>12</v>
      </c>
      <c r="M248" s="31"/>
      <c r="N248" s="33" t="s">
        <v>412</v>
      </c>
      <c r="O248" s="31"/>
      <c r="P248" s="33">
        <v>12</v>
      </c>
      <c r="Q248" s="33">
        <f t="shared" si="29"/>
        <v>12</v>
      </c>
      <c r="R248" s="16">
        <f t="shared" si="30"/>
        <v>11.666666666666666</v>
      </c>
      <c r="S248" s="43"/>
      <c r="T248" s="47">
        <f t="shared" si="31"/>
        <v>6.2484049830494176E-5</v>
      </c>
      <c r="U248" s="43"/>
      <c r="V248" s="23">
        <f>+[1]claims!D248</f>
        <v>0</v>
      </c>
      <c r="W248" s="23">
        <f>+[1]claims!E248</f>
        <v>0</v>
      </c>
      <c r="X248" s="23">
        <f>+[1]claims!F248</f>
        <v>0</v>
      </c>
      <c r="Y248" s="43"/>
      <c r="Z248" s="47">
        <f t="shared" si="32"/>
        <v>0</v>
      </c>
      <c r="AA248" s="47">
        <f t="shared" si="33"/>
        <v>0</v>
      </c>
      <c r="AB248" s="47">
        <f t="shared" si="35"/>
        <v>0</v>
      </c>
      <c r="AC248" s="43"/>
      <c r="AD248" s="47">
        <f t="shared" si="34"/>
        <v>0</v>
      </c>
    </row>
    <row r="249" spans="1:30" outlineLevel="1" x14ac:dyDescent="0.2">
      <c r="A249" s="43" t="s">
        <v>413</v>
      </c>
      <c r="B249" s="43" t="s">
        <v>414</v>
      </c>
      <c r="C249" s="31"/>
      <c r="D249" s="33" t="s">
        <v>414</v>
      </c>
      <c r="E249" s="31"/>
      <c r="F249" s="33">
        <v>12</v>
      </c>
      <c r="G249" s="33">
        <f t="shared" si="27"/>
        <v>12</v>
      </c>
      <c r="H249" s="31"/>
      <c r="I249" s="33" t="s">
        <v>414</v>
      </c>
      <c r="J249" s="31"/>
      <c r="K249" s="33">
        <v>13</v>
      </c>
      <c r="L249" s="33">
        <f t="shared" si="28"/>
        <v>13</v>
      </c>
      <c r="M249" s="31"/>
      <c r="N249" s="33" t="s">
        <v>414</v>
      </c>
      <c r="O249" s="31"/>
      <c r="P249" s="33">
        <v>13</v>
      </c>
      <c r="Q249" s="33">
        <f t="shared" si="29"/>
        <v>13</v>
      </c>
      <c r="R249" s="16">
        <f t="shared" si="30"/>
        <v>12.833333333333334</v>
      </c>
      <c r="S249" s="43"/>
      <c r="T249" s="47">
        <f t="shared" si="31"/>
        <v>6.8732454813543603E-5</v>
      </c>
      <c r="U249" s="43"/>
      <c r="V249" s="23">
        <f>+[1]claims!D249</f>
        <v>0</v>
      </c>
      <c r="W249" s="23">
        <f>+[1]claims!E249</f>
        <v>0</v>
      </c>
      <c r="X249" s="23">
        <f>+[1]claims!F249</f>
        <v>0</v>
      </c>
      <c r="Y249" s="43"/>
      <c r="Z249" s="47">
        <f t="shared" si="32"/>
        <v>0</v>
      </c>
      <c r="AA249" s="47">
        <f t="shared" si="33"/>
        <v>0</v>
      </c>
      <c r="AB249" s="47">
        <f t="shared" si="35"/>
        <v>0</v>
      </c>
      <c r="AC249" s="43"/>
      <c r="AD249" s="47">
        <f t="shared" si="34"/>
        <v>0</v>
      </c>
    </row>
    <row r="250" spans="1:30" outlineLevel="1" x14ac:dyDescent="0.2">
      <c r="A250" s="43" t="s">
        <v>415</v>
      </c>
      <c r="B250" s="43" t="s">
        <v>416</v>
      </c>
      <c r="C250" s="31"/>
      <c r="D250" s="33" t="s">
        <v>416</v>
      </c>
      <c r="E250" s="31"/>
      <c r="F250" s="33">
        <v>54.5</v>
      </c>
      <c r="G250" s="33">
        <f t="shared" si="27"/>
        <v>54.5</v>
      </c>
      <c r="H250" s="31"/>
      <c r="I250" s="33" t="s">
        <v>416</v>
      </c>
      <c r="J250" s="31"/>
      <c r="K250" s="33">
        <v>52</v>
      </c>
      <c r="L250" s="33">
        <f t="shared" si="28"/>
        <v>52</v>
      </c>
      <c r="M250" s="31"/>
      <c r="N250" s="33" t="s">
        <v>416</v>
      </c>
      <c r="O250" s="31"/>
      <c r="P250" s="33">
        <v>46</v>
      </c>
      <c r="Q250" s="33">
        <f t="shared" si="29"/>
        <v>46</v>
      </c>
      <c r="R250" s="16">
        <f t="shared" si="30"/>
        <v>49.416666666666664</v>
      </c>
      <c r="S250" s="43"/>
      <c r="T250" s="47">
        <f t="shared" si="31"/>
        <v>2.6466458249630744E-4</v>
      </c>
      <c r="U250" s="43"/>
      <c r="V250" s="23">
        <f>+[1]claims!D250</f>
        <v>1</v>
      </c>
      <c r="W250" s="23">
        <f>+[1]claims!E250</f>
        <v>0</v>
      </c>
      <c r="X250" s="23">
        <f>+[1]claims!F250</f>
        <v>0</v>
      </c>
      <c r="Y250" s="43"/>
      <c r="Z250" s="47">
        <f t="shared" si="32"/>
        <v>0.01</v>
      </c>
      <c r="AA250" s="47">
        <f t="shared" si="33"/>
        <v>0</v>
      </c>
      <c r="AB250" s="47">
        <f t="shared" si="35"/>
        <v>0</v>
      </c>
      <c r="AC250" s="43"/>
      <c r="AD250" s="47">
        <f t="shared" si="34"/>
        <v>1.6666666666666668E-3</v>
      </c>
    </row>
    <row r="251" spans="1:30" outlineLevel="1" x14ac:dyDescent="0.2">
      <c r="A251" s="43" t="s">
        <v>417</v>
      </c>
      <c r="B251" s="43" t="s">
        <v>418</v>
      </c>
      <c r="C251" s="31"/>
      <c r="D251" s="33" t="s">
        <v>418</v>
      </c>
      <c r="E251" s="31"/>
      <c r="F251" s="33">
        <v>25.5</v>
      </c>
      <c r="G251" s="33">
        <f t="shared" si="27"/>
        <v>25.5</v>
      </c>
      <c r="H251" s="31"/>
      <c r="I251" s="33" t="s">
        <v>418</v>
      </c>
      <c r="J251" s="31"/>
      <c r="K251" s="33">
        <v>25.5</v>
      </c>
      <c r="L251" s="33">
        <f t="shared" si="28"/>
        <v>25.5</v>
      </c>
      <c r="M251" s="31"/>
      <c r="N251" s="33" t="s">
        <v>418</v>
      </c>
      <c r="O251" s="31"/>
      <c r="P251" s="33">
        <v>23.5</v>
      </c>
      <c r="Q251" s="33">
        <f t="shared" si="29"/>
        <v>23.5</v>
      </c>
      <c r="R251" s="16">
        <f t="shared" si="30"/>
        <v>24.5</v>
      </c>
      <c r="S251" s="43"/>
      <c r="T251" s="47">
        <f t="shared" si="31"/>
        <v>1.3121650464403777E-4</v>
      </c>
      <c r="U251" s="43"/>
      <c r="V251" s="23">
        <f>+[1]claims!D251</f>
        <v>1</v>
      </c>
      <c r="W251" s="23">
        <f>+[1]claims!E251</f>
        <v>0</v>
      </c>
      <c r="X251" s="23">
        <f>+[1]claims!F251</f>
        <v>0</v>
      </c>
      <c r="Y251" s="43"/>
      <c r="Z251" s="47">
        <f t="shared" si="32"/>
        <v>0.01</v>
      </c>
      <c r="AA251" s="47">
        <f t="shared" si="33"/>
        <v>0</v>
      </c>
      <c r="AB251" s="47">
        <f t="shared" si="35"/>
        <v>0</v>
      </c>
      <c r="AC251" s="43"/>
      <c r="AD251" s="47">
        <f t="shared" si="34"/>
        <v>1.6666666666666668E-3</v>
      </c>
    </row>
    <row r="252" spans="1:30" outlineLevel="1" x14ac:dyDescent="0.2">
      <c r="A252" s="43" t="s">
        <v>419</v>
      </c>
      <c r="B252" s="43" t="s">
        <v>420</v>
      </c>
      <c r="C252" s="31"/>
      <c r="D252" s="33" t="s">
        <v>420</v>
      </c>
      <c r="E252" s="31"/>
      <c r="F252" s="33">
        <v>51</v>
      </c>
      <c r="G252" s="33">
        <f t="shared" si="27"/>
        <v>51</v>
      </c>
      <c r="H252" s="31"/>
      <c r="I252" s="33" t="s">
        <v>420</v>
      </c>
      <c r="J252" s="31"/>
      <c r="K252" s="33">
        <v>49</v>
      </c>
      <c r="L252" s="33">
        <f t="shared" si="28"/>
        <v>49</v>
      </c>
      <c r="M252" s="31"/>
      <c r="N252" s="33" t="s">
        <v>420</v>
      </c>
      <c r="O252" s="31"/>
      <c r="P252" s="33">
        <v>48</v>
      </c>
      <c r="Q252" s="33">
        <f t="shared" si="29"/>
        <v>48</v>
      </c>
      <c r="R252" s="16">
        <f t="shared" si="30"/>
        <v>48.833333333333336</v>
      </c>
      <c r="S252" s="43"/>
      <c r="T252" s="47">
        <f t="shared" si="31"/>
        <v>2.6154038000478279E-4</v>
      </c>
      <c r="U252" s="43"/>
      <c r="V252" s="23">
        <f>+[1]claims!D252</f>
        <v>1</v>
      </c>
      <c r="W252" s="23">
        <f>+[1]claims!E252</f>
        <v>1</v>
      </c>
      <c r="X252" s="23">
        <f>+[1]claims!F252</f>
        <v>1</v>
      </c>
      <c r="Y252" s="43"/>
      <c r="Z252" s="47">
        <f t="shared" si="32"/>
        <v>0.01</v>
      </c>
      <c r="AA252" s="47">
        <f t="shared" si="33"/>
        <v>0.01</v>
      </c>
      <c r="AB252" s="47">
        <f t="shared" si="35"/>
        <v>0.01</v>
      </c>
      <c r="AC252" s="43"/>
      <c r="AD252" s="47">
        <f t="shared" si="34"/>
        <v>0.01</v>
      </c>
    </row>
    <row r="253" spans="1:30" outlineLevel="1" x14ac:dyDescent="0.2">
      <c r="A253" s="43" t="s">
        <v>421</v>
      </c>
      <c r="B253" s="43" t="s">
        <v>422</v>
      </c>
      <c r="C253" s="31"/>
      <c r="D253" s="33" t="s">
        <v>422</v>
      </c>
      <c r="E253" s="31"/>
      <c r="F253" s="33">
        <v>3</v>
      </c>
      <c r="G253" s="33">
        <f t="shared" si="27"/>
        <v>3</v>
      </c>
      <c r="H253" s="31"/>
      <c r="I253" s="33" t="s">
        <v>422</v>
      </c>
      <c r="J253" s="31"/>
      <c r="K253" s="33">
        <v>3</v>
      </c>
      <c r="L253" s="33">
        <f t="shared" si="28"/>
        <v>3</v>
      </c>
      <c r="M253" s="31"/>
      <c r="N253" s="33" t="s">
        <v>422</v>
      </c>
      <c r="O253" s="31"/>
      <c r="P253" s="33">
        <v>2</v>
      </c>
      <c r="Q253" s="33">
        <f t="shared" si="29"/>
        <v>2</v>
      </c>
      <c r="R253" s="16">
        <f t="shared" si="30"/>
        <v>2.5</v>
      </c>
      <c r="S253" s="43"/>
      <c r="T253" s="47">
        <f t="shared" si="31"/>
        <v>1.338943924939161E-5</v>
      </c>
      <c r="U253" s="43"/>
      <c r="V253" s="23">
        <f>+[1]claims!D253</f>
        <v>0</v>
      </c>
      <c r="W253" s="23">
        <f>+[1]claims!E253</f>
        <v>0</v>
      </c>
      <c r="X253" s="23">
        <f>+[1]claims!F253</f>
        <v>0</v>
      </c>
      <c r="Y253" s="43"/>
      <c r="Z253" s="47">
        <f t="shared" si="32"/>
        <v>0</v>
      </c>
      <c r="AA253" s="47">
        <f t="shared" si="33"/>
        <v>0</v>
      </c>
      <c r="AB253" s="47">
        <f t="shared" si="35"/>
        <v>0</v>
      </c>
      <c r="AC253" s="43"/>
      <c r="AD253" s="47">
        <f t="shared" si="34"/>
        <v>0</v>
      </c>
    </row>
    <row r="254" spans="1:30" outlineLevel="1" x14ac:dyDescent="0.2">
      <c r="A254" s="43" t="s">
        <v>423</v>
      </c>
      <c r="B254" s="43" t="s">
        <v>424</v>
      </c>
      <c r="C254" s="31"/>
      <c r="D254" s="33" t="s">
        <v>424</v>
      </c>
      <c r="E254" s="31"/>
      <c r="F254" s="33">
        <v>26.5</v>
      </c>
      <c r="G254" s="33">
        <f t="shared" si="27"/>
        <v>26.5</v>
      </c>
      <c r="H254" s="31"/>
      <c r="I254" s="33" t="s">
        <v>424</v>
      </c>
      <c r="J254" s="31"/>
      <c r="K254" s="33">
        <v>25.5</v>
      </c>
      <c r="L254" s="33">
        <f t="shared" si="28"/>
        <v>25.5</v>
      </c>
      <c r="M254" s="31"/>
      <c r="N254" s="33" t="s">
        <v>424</v>
      </c>
      <c r="O254" s="31"/>
      <c r="P254" s="33">
        <v>24</v>
      </c>
      <c r="Q254" s="33">
        <f t="shared" si="29"/>
        <v>24</v>
      </c>
      <c r="R254" s="16">
        <f t="shared" si="30"/>
        <v>24.916666666666668</v>
      </c>
      <c r="S254" s="43"/>
      <c r="T254" s="47">
        <f t="shared" si="31"/>
        <v>1.334480778522697E-4</v>
      </c>
      <c r="U254" s="43"/>
      <c r="V254" s="23">
        <f>+[1]claims!D254</f>
        <v>0</v>
      </c>
      <c r="W254" s="23">
        <f>+[1]claims!E254</f>
        <v>2</v>
      </c>
      <c r="X254" s="23">
        <f>+[1]claims!F254</f>
        <v>0</v>
      </c>
      <c r="Y254" s="43"/>
      <c r="Z254" s="47">
        <f t="shared" si="32"/>
        <v>0</v>
      </c>
      <c r="AA254" s="47">
        <f t="shared" si="33"/>
        <v>0.02</v>
      </c>
      <c r="AB254" s="47">
        <f t="shared" si="35"/>
        <v>0</v>
      </c>
      <c r="AC254" s="43"/>
      <c r="AD254" s="47">
        <f t="shared" si="34"/>
        <v>6.6666666666666671E-3</v>
      </c>
    </row>
    <row r="255" spans="1:30" outlineLevel="1" x14ac:dyDescent="0.2">
      <c r="A255" s="43" t="s">
        <v>425</v>
      </c>
      <c r="B255" s="43" t="s">
        <v>426</v>
      </c>
      <c r="C255" s="31"/>
      <c r="D255" s="33" t="s">
        <v>426</v>
      </c>
      <c r="E255" s="31"/>
      <c r="F255" s="33">
        <v>4</v>
      </c>
      <c r="G255" s="33">
        <f t="shared" si="27"/>
        <v>4</v>
      </c>
      <c r="H255" s="31"/>
      <c r="I255" s="33" t="s">
        <v>426</v>
      </c>
      <c r="J255" s="31"/>
      <c r="K255" s="33">
        <v>4</v>
      </c>
      <c r="L255" s="33">
        <f t="shared" si="28"/>
        <v>4</v>
      </c>
      <c r="M255" s="31"/>
      <c r="N255" s="33" t="s">
        <v>426</v>
      </c>
      <c r="O255" s="31"/>
      <c r="P255" s="33">
        <v>4</v>
      </c>
      <c r="Q255" s="33">
        <f t="shared" si="29"/>
        <v>4</v>
      </c>
      <c r="R255" s="16">
        <f t="shared" si="30"/>
        <v>4</v>
      </c>
      <c r="S255" s="43"/>
      <c r="T255" s="47">
        <f t="shared" si="31"/>
        <v>2.1423102799026576E-5</v>
      </c>
      <c r="U255" s="43"/>
      <c r="V255" s="23">
        <f>+[1]claims!D255</f>
        <v>0</v>
      </c>
      <c r="W255" s="23">
        <f>+[1]claims!E255</f>
        <v>0</v>
      </c>
      <c r="X255" s="23">
        <f>+[1]claims!F255</f>
        <v>0</v>
      </c>
      <c r="Y255" s="43"/>
      <c r="Z255" s="47">
        <f t="shared" si="32"/>
        <v>0</v>
      </c>
      <c r="AA255" s="47">
        <f t="shared" si="33"/>
        <v>0</v>
      </c>
      <c r="AB255" s="47">
        <f t="shared" si="35"/>
        <v>0</v>
      </c>
      <c r="AC255" s="43"/>
      <c r="AD255" s="47">
        <f t="shared" si="34"/>
        <v>0</v>
      </c>
    </row>
    <row r="256" spans="1:30" outlineLevel="1" x14ac:dyDescent="0.2">
      <c r="A256" s="43" t="s">
        <v>427</v>
      </c>
      <c r="B256" s="43" t="s">
        <v>428</v>
      </c>
      <c r="C256" s="31"/>
      <c r="D256" s="33" t="s">
        <v>428</v>
      </c>
      <c r="E256" s="31"/>
      <c r="F256" s="33">
        <v>103</v>
      </c>
      <c r="G256" s="33">
        <f t="shared" si="27"/>
        <v>103</v>
      </c>
      <c r="H256" s="31"/>
      <c r="I256" s="33" t="s">
        <v>428</v>
      </c>
      <c r="J256" s="31"/>
      <c r="K256" s="33">
        <v>96.5</v>
      </c>
      <c r="L256" s="33">
        <f t="shared" si="28"/>
        <v>96.5</v>
      </c>
      <c r="M256" s="31"/>
      <c r="N256" s="33" t="s">
        <v>428</v>
      </c>
      <c r="O256" s="31"/>
      <c r="P256" s="33">
        <v>90</v>
      </c>
      <c r="Q256" s="33">
        <f t="shared" si="29"/>
        <v>90</v>
      </c>
      <c r="R256" s="16">
        <f t="shared" si="30"/>
        <v>94.333333333333329</v>
      </c>
      <c r="S256" s="43"/>
      <c r="T256" s="47">
        <f t="shared" si="31"/>
        <v>5.0522817434371008E-4</v>
      </c>
      <c r="U256" s="43"/>
      <c r="V256" s="23">
        <f>+[1]claims!D256</f>
        <v>1</v>
      </c>
      <c r="W256" s="23">
        <f>+[1]claims!E256</f>
        <v>0</v>
      </c>
      <c r="X256" s="23">
        <f>+[1]claims!F256</f>
        <v>0</v>
      </c>
      <c r="Y256" s="43"/>
      <c r="Z256" s="47">
        <f t="shared" si="32"/>
        <v>9.7087378640776691E-3</v>
      </c>
      <c r="AA256" s="47">
        <f t="shared" si="33"/>
        <v>0</v>
      </c>
      <c r="AB256" s="47">
        <f t="shared" si="35"/>
        <v>0</v>
      </c>
      <c r="AC256" s="43"/>
      <c r="AD256" s="47">
        <f t="shared" si="34"/>
        <v>1.6181229773462782E-3</v>
      </c>
    </row>
    <row r="257" spans="1:30" outlineLevel="1" x14ac:dyDescent="0.2">
      <c r="A257" s="43" t="s">
        <v>429</v>
      </c>
      <c r="B257" s="43" t="s">
        <v>430</v>
      </c>
      <c r="C257" s="31"/>
      <c r="D257" s="33" t="s">
        <v>430</v>
      </c>
      <c r="E257" s="31"/>
      <c r="F257" s="33">
        <v>4.5</v>
      </c>
      <c r="G257" s="33">
        <f t="shared" si="27"/>
        <v>4.5</v>
      </c>
      <c r="H257" s="31"/>
      <c r="I257" s="33" t="s">
        <v>430</v>
      </c>
      <c r="J257" s="31"/>
      <c r="K257" s="33">
        <v>4.5</v>
      </c>
      <c r="L257" s="33">
        <f t="shared" si="28"/>
        <v>4.5</v>
      </c>
      <c r="M257" s="31"/>
      <c r="N257" s="33" t="s">
        <v>430</v>
      </c>
      <c r="O257" s="31"/>
      <c r="P257" s="33">
        <v>3.5</v>
      </c>
      <c r="Q257" s="33">
        <f t="shared" si="29"/>
        <v>3.5</v>
      </c>
      <c r="R257" s="16">
        <f t="shared" si="30"/>
        <v>4</v>
      </c>
      <c r="S257" s="43"/>
      <c r="T257" s="47">
        <f t="shared" si="31"/>
        <v>2.1423102799026576E-5</v>
      </c>
      <c r="U257" s="43"/>
      <c r="V257" s="23">
        <f>+[1]claims!D257</f>
        <v>0</v>
      </c>
      <c r="W257" s="23">
        <f>+[1]claims!E257</f>
        <v>0</v>
      </c>
      <c r="X257" s="23">
        <f>+[1]claims!F257</f>
        <v>0</v>
      </c>
      <c r="Y257" s="43"/>
      <c r="Z257" s="47">
        <f t="shared" si="32"/>
        <v>0</v>
      </c>
      <c r="AA257" s="47">
        <f t="shared" si="33"/>
        <v>0</v>
      </c>
      <c r="AB257" s="47">
        <f t="shared" si="35"/>
        <v>0</v>
      </c>
      <c r="AC257" s="43"/>
      <c r="AD257" s="47">
        <f t="shared" si="34"/>
        <v>0</v>
      </c>
    </row>
    <row r="258" spans="1:30" outlineLevel="1" x14ac:dyDescent="0.2">
      <c r="A258" s="43" t="s">
        <v>560</v>
      </c>
      <c r="B258" s="43" t="s">
        <v>561</v>
      </c>
      <c r="C258" s="31"/>
      <c r="D258" s="33" t="s">
        <v>561</v>
      </c>
      <c r="E258" s="31"/>
      <c r="F258" s="33">
        <v>18</v>
      </c>
      <c r="G258" s="33">
        <f t="shared" si="27"/>
        <v>18</v>
      </c>
      <c r="H258" s="31"/>
      <c r="I258" s="33" t="s">
        <v>561</v>
      </c>
      <c r="J258" s="31"/>
      <c r="K258" s="33">
        <v>18</v>
      </c>
      <c r="L258" s="33">
        <f t="shared" si="28"/>
        <v>18</v>
      </c>
      <c r="M258" s="31"/>
      <c r="N258" s="33" t="s">
        <v>561</v>
      </c>
      <c r="O258" s="31"/>
      <c r="P258" s="33">
        <v>17</v>
      </c>
      <c r="Q258" s="33">
        <f t="shared" si="29"/>
        <v>17</v>
      </c>
      <c r="R258" s="16">
        <f t="shared" si="30"/>
        <v>17.5</v>
      </c>
      <c r="S258" s="43"/>
      <c r="T258" s="47">
        <f t="shared" si="31"/>
        <v>9.372607474574127E-5</v>
      </c>
      <c r="U258" s="43"/>
      <c r="V258" s="23">
        <f>+[1]claims!D258</f>
        <v>0</v>
      </c>
      <c r="W258" s="23">
        <f>+[1]claims!E258</f>
        <v>0</v>
      </c>
      <c r="X258" s="23">
        <f>+[1]claims!F258</f>
        <v>0</v>
      </c>
      <c r="Y258" s="43"/>
      <c r="Z258" s="47">
        <f t="shared" si="32"/>
        <v>0</v>
      </c>
      <c r="AA258" s="47">
        <f t="shared" si="33"/>
        <v>0</v>
      </c>
      <c r="AB258" s="47">
        <f t="shared" si="35"/>
        <v>0</v>
      </c>
      <c r="AC258" s="43"/>
      <c r="AD258" s="47">
        <f t="shared" si="34"/>
        <v>0</v>
      </c>
    </row>
    <row r="259" spans="1:30" outlineLevel="1" x14ac:dyDescent="0.2">
      <c r="A259" s="43" t="s">
        <v>431</v>
      </c>
      <c r="B259" s="43" t="s">
        <v>432</v>
      </c>
      <c r="C259" s="31"/>
      <c r="D259" s="33" t="s">
        <v>432</v>
      </c>
      <c r="E259" s="31"/>
      <c r="F259" s="33">
        <v>8</v>
      </c>
      <c r="G259" s="33">
        <f t="shared" si="27"/>
        <v>8</v>
      </c>
      <c r="H259" s="31"/>
      <c r="I259" s="33" t="s">
        <v>432</v>
      </c>
      <c r="J259" s="31"/>
      <c r="K259" s="33">
        <v>8</v>
      </c>
      <c r="L259" s="33">
        <f t="shared" si="28"/>
        <v>8</v>
      </c>
      <c r="M259" s="31"/>
      <c r="N259" s="33" t="s">
        <v>432</v>
      </c>
      <c r="O259" s="31"/>
      <c r="P259" s="33">
        <v>8</v>
      </c>
      <c r="Q259" s="33">
        <f t="shared" si="29"/>
        <v>8</v>
      </c>
      <c r="R259" s="16">
        <f t="shared" si="30"/>
        <v>8</v>
      </c>
      <c r="S259" s="43"/>
      <c r="T259" s="47">
        <f t="shared" si="31"/>
        <v>4.2846205598053152E-5</v>
      </c>
      <c r="U259" s="43"/>
      <c r="V259" s="23">
        <f>+[1]claims!D259</f>
        <v>0</v>
      </c>
      <c r="W259" s="23">
        <f>+[1]claims!E259</f>
        <v>0</v>
      </c>
      <c r="X259" s="23">
        <f>+[1]claims!F259</f>
        <v>0</v>
      </c>
      <c r="Y259" s="43"/>
      <c r="Z259" s="47">
        <f t="shared" si="32"/>
        <v>0</v>
      </c>
      <c r="AA259" s="47">
        <f t="shared" si="33"/>
        <v>0</v>
      </c>
      <c r="AB259" s="47">
        <f t="shared" si="35"/>
        <v>0</v>
      </c>
      <c r="AC259" s="43"/>
      <c r="AD259" s="47">
        <f t="shared" si="34"/>
        <v>0</v>
      </c>
    </row>
    <row r="260" spans="1:30" outlineLevel="1" x14ac:dyDescent="0.2">
      <c r="A260" s="43" t="s">
        <v>433</v>
      </c>
      <c r="B260" s="43" t="s">
        <v>434</v>
      </c>
      <c r="C260" s="31"/>
      <c r="D260" s="33" t="s">
        <v>434</v>
      </c>
      <c r="E260" s="31"/>
      <c r="F260" s="33">
        <v>9</v>
      </c>
      <c r="G260" s="33">
        <f t="shared" si="27"/>
        <v>9</v>
      </c>
      <c r="H260" s="31"/>
      <c r="I260" s="33" t="s">
        <v>434</v>
      </c>
      <c r="J260" s="31"/>
      <c r="K260" s="33">
        <v>9</v>
      </c>
      <c r="L260" s="33">
        <f t="shared" si="28"/>
        <v>9</v>
      </c>
      <c r="M260" s="31"/>
      <c r="N260" s="33" t="s">
        <v>434</v>
      </c>
      <c r="O260" s="31"/>
      <c r="P260" s="33">
        <v>8</v>
      </c>
      <c r="Q260" s="33">
        <f t="shared" si="29"/>
        <v>8</v>
      </c>
      <c r="R260" s="16">
        <f t="shared" si="30"/>
        <v>8.5</v>
      </c>
      <c r="S260" s="43"/>
      <c r="T260" s="47">
        <f t="shared" si="31"/>
        <v>4.5524093447931474E-5</v>
      </c>
      <c r="U260" s="43"/>
      <c r="V260" s="23">
        <f>+[1]claims!D260</f>
        <v>0</v>
      </c>
      <c r="W260" s="23">
        <f>+[1]claims!E260</f>
        <v>0</v>
      </c>
      <c r="X260" s="23">
        <f>+[1]claims!F260</f>
        <v>0</v>
      </c>
      <c r="Y260" s="43"/>
      <c r="Z260" s="47">
        <f t="shared" si="32"/>
        <v>0</v>
      </c>
      <c r="AA260" s="47">
        <f t="shared" si="33"/>
        <v>0</v>
      </c>
      <c r="AB260" s="47">
        <f t="shared" si="35"/>
        <v>0</v>
      </c>
      <c r="AC260" s="43"/>
      <c r="AD260" s="47">
        <f t="shared" si="34"/>
        <v>0</v>
      </c>
    </row>
    <row r="261" spans="1:30" s="45" customFormat="1" x14ac:dyDescent="0.2">
      <c r="B261" s="45" t="s">
        <v>478</v>
      </c>
      <c r="C261" s="33">
        <f t="shared" ref="C261:R261" si="36">SUBTOTAL(9,C139:C260)</f>
        <v>0</v>
      </c>
      <c r="D261" s="33">
        <f t="shared" si="36"/>
        <v>0</v>
      </c>
      <c r="E261" s="33">
        <f t="shared" si="36"/>
        <v>0</v>
      </c>
      <c r="F261" s="33">
        <f t="shared" si="36"/>
        <v>6041.5</v>
      </c>
      <c r="G261" s="33">
        <f t="shared" si="36"/>
        <v>6041.5</v>
      </c>
      <c r="H261" s="33">
        <f t="shared" si="36"/>
        <v>0</v>
      </c>
      <c r="I261" s="33">
        <f t="shared" si="36"/>
        <v>0</v>
      </c>
      <c r="J261" s="33">
        <f t="shared" si="36"/>
        <v>0</v>
      </c>
      <c r="K261" s="33">
        <f t="shared" si="36"/>
        <v>5966</v>
      </c>
      <c r="L261" s="33">
        <f t="shared" si="36"/>
        <v>5966</v>
      </c>
      <c r="M261" s="58">
        <f t="shared" si="36"/>
        <v>0</v>
      </c>
      <c r="N261" s="58">
        <f t="shared" si="36"/>
        <v>0</v>
      </c>
      <c r="O261" s="58">
        <f t="shared" si="36"/>
        <v>0</v>
      </c>
      <c r="P261" s="58">
        <f t="shared" si="36"/>
        <v>5707</v>
      </c>
      <c r="Q261" s="33">
        <f t="shared" si="36"/>
        <v>5707</v>
      </c>
      <c r="R261" s="33">
        <f t="shared" si="36"/>
        <v>5849.0833333333348</v>
      </c>
      <c r="T261" s="34">
        <f>SUBTOTAL(9,T139:T260)</f>
        <v>3.1326378382518255E-2</v>
      </c>
      <c r="V261" s="35">
        <f>SUBTOTAL(9,V139:V260)</f>
        <v>77</v>
      </c>
      <c r="W261" s="35">
        <f>SUBTOTAL(9,W139:W260)</f>
        <v>94</v>
      </c>
      <c r="X261" s="35">
        <f>SUBTOTAL(9,X139:X260)</f>
        <v>54</v>
      </c>
      <c r="Z261" s="47">
        <f t="shared" ref="Z261" si="37">IF(G261&gt;100,IF(V261&lt;1,0,+V261/G261),IF(V261&lt;1,0,+V261/100))</f>
        <v>1.2745179177356616E-2</v>
      </c>
      <c r="AA261" s="47">
        <f t="shared" ref="AA261" si="38">IF(L261&gt;100,IF(W261&lt;1,0,+W261/L261),IF(W261&lt;1,0,+W261/100))</f>
        <v>1.5755950385517935E-2</v>
      </c>
      <c r="AB261" s="47">
        <f t="shared" si="35"/>
        <v>9.4620641317680037E-3</v>
      </c>
      <c r="AD261" s="47">
        <f t="shared" ref="AD261" si="39">(+Z261+(AA261*2)+(AB261*3))/6</f>
        <v>1.2107212057282749E-2</v>
      </c>
    </row>
    <row r="262" spans="1:30" ht="6" customHeight="1" x14ac:dyDescent="0.2">
      <c r="C262" s="33"/>
      <c r="D262" s="33"/>
      <c r="E262" s="33"/>
      <c r="F262" s="33"/>
      <c r="G262" s="41"/>
      <c r="H262" s="33"/>
      <c r="I262" s="33"/>
      <c r="J262" s="33"/>
      <c r="K262" s="33"/>
      <c r="L262" s="41"/>
      <c r="M262" s="33"/>
      <c r="N262" s="33"/>
      <c r="O262" s="33"/>
      <c r="P262" s="33"/>
      <c r="Q262" s="41"/>
      <c r="R262" s="16"/>
      <c r="V262" s="23"/>
      <c r="W262" s="23"/>
      <c r="X262" s="23"/>
    </row>
    <row r="263" spans="1:30" s="45" customFormat="1" ht="13.5" thickBot="1" x14ac:dyDescent="0.25">
      <c r="C263" s="33">
        <f t="shared" ref="C263:R263" si="40">SUBTOTAL(9,C4:C262)</f>
        <v>182250.29999999993</v>
      </c>
      <c r="D263" s="33">
        <f t="shared" si="40"/>
        <v>180940.2999999999</v>
      </c>
      <c r="E263" s="33">
        <f t="shared" si="40"/>
        <v>181535.99999999994</v>
      </c>
      <c r="F263" s="33">
        <f t="shared" si="40"/>
        <v>178678.9</v>
      </c>
      <c r="G263" s="33">
        <f t="shared" si="40"/>
        <v>186114.50000000003</v>
      </c>
      <c r="H263" s="33">
        <f t="shared" si="40"/>
        <v>183115.89999999991</v>
      </c>
      <c r="I263" s="33">
        <f t="shared" si="40"/>
        <v>182396.59999999998</v>
      </c>
      <c r="J263" s="33">
        <f t="shared" si="40"/>
        <v>183684.6</v>
      </c>
      <c r="K263" s="33">
        <f t="shared" si="40"/>
        <v>180174.10000000003</v>
      </c>
      <c r="L263" s="33">
        <f t="shared" si="40"/>
        <v>187547.2000000001</v>
      </c>
      <c r="M263" s="58">
        <f t="shared" si="40"/>
        <v>183954.00000000006</v>
      </c>
      <c r="N263" s="58">
        <f t="shared" si="40"/>
        <v>182747.20000000007</v>
      </c>
      <c r="O263" s="58">
        <f t="shared" si="40"/>
        <v>182009.30000000002</v>
      </c>
      <c r="P263" s="58">
        <f t="shared" si="40"/>
        <v>176681.30000000005</v>
      </c>
      <c r="Q263" s="33">
        <f t="shared" si="40"/>
        <v>186358.99999999997</v>
      </c>
      <c r="R263" s="36">
        <f t="shared" si="40"/>
        <v>186714.31666666662</v>
      </c>
      <c r="T263" s="40">
        <f>SUBTOTAL(9,T4:T260)</f>
        <v>1.0000000000000011</v>
      </c>
      <c r="V263" s="37">
        <f>SUBTOTAL(9,V4:V262)</f>
        <v>6060</v>
      </c>
      <c r="W263" s="37">
        <f>SUBTOTAL(9,W4:W262)</f>
        <v>6064</v>
      </c>
      <c r="X263" s="37">
        <f>SUBTOTAL(9,X4:X262)</f>
        <v>5870</v>
      </c>
      <c r="Z263" s="34">
        <f t="shared" ref="Z263" si="41">IF(G263&gt;100,IF(V263&lt;1,0,+V263/G263),IF(V263&lt;1,0,+V263/100))</f>
        <v>3.2560601135322609E-2</v>
      </c>
      <c r="AA263" s="34">
        <f>IF(L263&gt;100,IF(W263&lt;1,0,+W263/L263),IF(W263&lt;1,0,+W263/100))</f>
        <v>3.2333193990632739E-2</v>
      </c>
      <c r="AB263" s="34">
        <f>IF(Q263&gt;100,IF(X263&lt;1,0,+X263/Q263),IF(X263&lt;1,0,+X263/100))</f>
        <v>3.1498344592963051E-2</v>
      </c>
      <c r="AD263" s="34">
        <f>(+Z263+(AA263*2)+(AB263*3))/6</f>
        <v>3.1953670482579542E-2</v>
      </c>
    </row>
    <row r="264" spans="1:30" ht="13.5" thickTop="1" x14ac:dyDescent="0.2"/>
    <row r="265" spans="1:30" x14ac:dyDescent="0.2">
      <c r="C265" s="33"/>
      <c r="D265" s="33"/>
      <c r="E265" s="33"/>
      <c r="F265" s="33"/>
      <c r="H265" s="33"/>
      <c r="I265" s="33"/>
      <c r="J265" s="33"/>
      <c r="K265" s="33"/>
      <c r="M265" s="33"/>
      <c r="N265" s="33"/>
      <c r="O265" s="33"/>
      <c r="P265" s="33"/>
    </row>
    <row r="266" spans="1:30" x14ac:dyDescent="0.2"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50"/>
      <c r="N266" s="50"/>
      <c r="O266" s="50"/>
      <c r="P266" s="50"/>
      <c r="Q266" s="33"/>
    </row>
    <row r="267" spans="1:30" x14ac:dyDescent="0.2">
      <c r="C267" s="33"/>
      <c r="D267" s="33"/>
      <c r="E267" s="33"/>
      <c r="F267" s="33"/>
      <c r="H267" s="33"/>
      <c r="I267" s="33"/>
      <c r="J267" s="33"/>
      <c r="K267" s="33"/>
      <c r="M267" s="33"/>
      <c r="N267" s="33"/>
      <c r="O267" s="33"/>
      <c r="P267" s="33"/>
    </row>
    <row r="268" spans="1:30" x14ac:dyDescent="0.2"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</row>
    <row r="269" spans="1:30" x14ac:dyDescent="0.2"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</row>
    <row r="270" spans="1:30" x14ac:dyDescent="0.2">
      <c r="C270" s="33"/>
      <c r="D270" s="33"/>
      <c r="E270" s="33"/>
      <c r="F270" s="33"/>
      <c r="P270" s="33"/>
    </row>
    <row r="272" spans="1:30" x14ac:dyDescent="0.2">
      <c r="M272" s="33"/>
      <c r="N272" s="33"/>
      <c r="O272" s="33"/>
      <c r="P272" s="33"/>
    </row>
  </sheetData>
  <autoFilter ref="Z5:AB261"/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2022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5"/>
  <sheetViews>
    <sheetView workbookViewId="0">
      <pane xSplit="1" ySplit="3" topLeftCell="B4" activePane="bottomRight" state="frozen"/>
      <selection activeCell="D52" sqref="D52"/>
      <selection pane="topRight" activeCell="D52" sqref="D52"/>
      <selection pane="bottomLeft" activeCell="D52" sqref="D52"/>
      <selection pane="bottomRight" activeCell="G5" sqref="G5"/>
    </sheetView>
  </sheetViews>
  <sheetFormatPr defaultRowHeight="12.75" outlineLevelRow="1" x14ac:dyDescent="0.2"/>
  <cols>
    <col min="1" max="1" width="5.28515625" customWidth="1"/>
    <col min="2" max="2" width="19.85546875" customWidth="1"/>
    <col min="3" max="3" width="2.140625" customWidth="1"/>
    <col min="4" max="4" width="8.140625" style="45" customWidth="1"/>
    <col min="5" max="6" width="8.5703125" style="45" bestFit="1" customWidth="1"/>
    <col min="7" max="7" width="9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 s="43" customFormat="1" x14ac:dyDescent="0.2">
      <c r="D1" s="45"/>
      <c r="E1" s="45"/>
      <c r="F1" s="45"/>
      <c r="H1" s="1"/>
      <c r="I1" s="1" t="s">
        <v>437</v>
      </c>
      <c r="J1" s="1"/>
      <c r="K1" s="1"/>
      <c r="L1" s="1" t="s">
        <v>472</v>
      </c>
      <c r="M1" s="1"/>
      <c r="N1" s="1"/>
      <c r="O1" s="1"/>
      <c r="P1" s="1" t="s">
        <v>438</v>
      </c>
      <c r="R1" s="1"/>
      <c r="T1" s="1" t="s">
        <v>439</v>
      </c>
      <c r="X1" s="1" t="s">
        <v>440</v>
      </c>
    </row>
    <row r="2" spans="1:29" s="43" customFormat="1" x14ac:dyDescent="0.2">
      <c r="A2" s="19" t="s">
        <v>455</v>
      </c>
      <c r="B2" s="19"/>
      <c r="D2" s="1" t="s">
        <v>567</v>
      </c>
      <c r="E2" s="1" t="s">
        <v>572</v>
      </c>
      <c r="F2" s="1" t="s">
        <v>575</v>
      </c>
      <c r="G2" s="1"/>
      <c r="H2" s="1"/>
      <c r="I2" s="1" t="s">
        <v>436</v>
      </c>
      <c r="J2" s="1" t="s">
        <v>441</v>
      </c>
      <c r="K2" s="1" t="s">
        <v>2</v>
      </c>
      <c r="L2" s="1" t="s">
        <v>436</v>
      </c>
      <c r="M2" s="1" t="s">
        <v>449</v>
      </c>
      <c r="N2" s="1"/>
      <c r="O2" s="1"/>
      <c r="P2" s="1" t="s">
        <v>436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 s="43" customFormat="1" x14ac:dyDescent="0.2">
      <c r="A3" s="11" t="s">
        <v>453</v>
      </c>
      <c r="B3" s="11" t="s">
        <v>454</v>
      </c>
      <c r="C3" s="11"/>
      <c r="D3" s="11" t="s">
        <v>443</v>
      </c>
      <c r="E3" s="11" t="s">
        <v>443</v>
      </c>
      <c r="F3" s="11" t="s">
        <v>443</v>
      </c>
      <c r="G3" s="11" t="s">
        <v>462</v>
      </c>
      <c r="H3" s="11"/>
      <c r="I3" s="11" t="s">
        <v>443</v>
      </c>
      <c r="J3" s="11" t="s">
        <v>444</v>
      </c>
      <c r="K3" s="11" t="s">
        <v>471</v>
      </c>
      <c r="L3" s="11" t="s">
        <v>443</v>
      </c>
      <c r="M3" s="11" t="s">
        <v>450</v>
      </c>
      <c r="N3" s="11"/>
      <c r="O3" s="11"/>
      <c r="P3" s="11" t="s">
        <v>443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445</v>
      </c>
      <c r="Y3" s="11"/>
      <c r="Z3" s="11" t="s">
        <v>446</v>
      </c>
      <c r="AA3" s="11"/>
      <c r="AB3" s="11"/>
      <c r="AC3" s="11"/>
    </row>
    <row r="4" spans="1:29" ht="12.75" customHeight="1" x14ac:dyDescent="0.2">
      <c r="A4" s="43"/>
      <c r="B4" s="43"/>
      <c r="C4" s="43"/>
      <c r="G4" s="43"/>
      <c r="H4" s="43"/>
      <c r="I4" s="47"/>
      <c r="J4" s="47"/>
      <c r="K4" s="47"/>
      <c r="L4" s="47"/>
      <c r="M4" s="47"/>
      <c r="N4" s="47"/>
      <c r="O4" s="43"/>
      <c r="P4" s="47"/>
      <c r="Q4" s="43"/>
      <c r="R4" s="46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9" x14ac:dyDescent="0.2">
      <c r="A5" s="43" t="s">
        <v>7</v>
      </c>
      <c r="B5" s="43" t="s">
        <v>510</v>
      </c>
      <c r="C5" s="43"/>
      <c r="D5" s="35">
        <v>1</v>
      </c>
      <c r="E5" s="35">
        <v>1</v>
      </c>
      <c r="F5" s="35">
        <v>2</v>
      </c>
      <c r="G5" s="43">
        <f t="shared" ref="G5:G55" si="0">SUM(D5:F5)</f>
        <v>4</v>
      </c>
      <c r="H5" s="43"/>
      <c r="I5" s="22">
        <f>AVERAGE(D5:F5)</f>
        <v>1.3333333333333333</v>
      </c>
      <c r="J5" s="47">
        <f>+[1]IFR!AD5</f>
        <v>3.0181513912180369E-3</v>
      </c>
      <c r="K5" s="14">
        <f t="shared" ref="K5:K68" si="1">IF(+J5&lt;$E$266,$I$266,IF(J5&gt;$E$268,$I$268,$I$267))</f>
        <v>0.95</v>
      </c>
      <c r="L5" s="22">
        <f>+I5*K5</f>
        <v>1.2666666666666666</v>
      </c>
      <c r="M5" s="14">
        <v>1</v>
      </c>
      <c r="N5" s="14">
        <v>1</v>
      </c>
      <c r="O5" s="43"/>
      <c r="P5" s="22">
        <f>+L5*M5*N5</f>
        <v>1.2666666666666666</v>
      </c>
      <c r="Q5" s="43"/>
      <c r="R5" s="46">
        <f t="shared" ref="R5:R68" si="2">+P5/$P$263</f>
        <v>2.1270164675853901E-4</v>
      </c>
      <c r="S5" s="43"/>
      <c r="T5" s="5">
        <f>+R5*([1]assessment!$J$271*[1]assessment!$E$3)</f>
        <v>1689.5722508312169</v>
      </c>
      <c r="U5" s="43"/>
      <c r="V5" s="47">
        <f>+T5/[1]payroll!F5</f>
        <v>5.810231082532653E-5</v>
      </c>
      <c r="W5" s="43"/>
      <c r="X5" s="5">
        <f>IF(V5&lt;$X$2,T5, +[1]payroll!F5 * $X$2)</f>
        <v>1689.5722508312169</v>
      </c>
      <c r="Y5" s="43"/>
      <c r="Z5" s="5">
        <f t="shared" ref="Z5:Z68" si="3">+T5-X5</f>
        <v>0</v>
      </c>
      <c r="AA5" s="43"/>
      <c r="AB5" s="43">
        <f t="shared" ref="AB5:AB68" si="4">+X5/T5</f>
        <v>1</v>
      </c>
    </row>
    <row r="6" spans="1:29" x14ac:dyDescent="0.2">
      <c r="A6" s="43" t="s">
        <v>8</v>
      </c>
      <c r="B6" s="43" t="s">
        <v>511</v>
      </c>
      <c r="C6" s="43"/>
      <c r="D6" s="35">
        <v>1</v>
      </c>
      <c r="E6" s="35">
        <v>0</v>
      </c>
      <c r="F6" s="35">
        <v>1</v>
      </c>
      <c r="G6" s="43">
        <f t="shared" si="0"/>
        <v>2</v>
      </c>
      <c r="H6" s="43"/>
      <c r="I6" s="22">
        <f t="shared" ref="I6:I69" si="5">AVERAGE(D6:F6)</f>
        <v>0.66666666666666663</v>
      </c>
      <c r="J6" s="47">
        <f>+[1]IFR!AD6</f>
        <v>9.2245108577127444E-4</v>
      </c>
      <c r="K6" s="14">
        <f t="shared" si="1"/>
        <v>0.95</v>
      </c>
      <c r="L6" s="22">
        <f t="shared" ref="L6:L69" si="6">+I6*K6</f>
        <v>0.6333333333333333</v>
      </c>
      <c r="M6" s="14">
        <v>1</v>
      </c>
      <c r="N6" s="14">
        <v>1</v>
      </c>
      <c r="O6" s="43"/>
      <c r="P6" s="22">
        <f t="shared" ref="P6:P69" si="7">+L6*M6*N6</f>
        <v>0.6333333333333333</v>
      </c>
      <c r="Q6" s="43"/>
      <c r="R6" s="46">
        <f t="shared" si="2"/>
        <v>1.0635082337926951E-4</v>
      </c>
      <c r="S6" s="43"/>
      <c r="T6" s="5">
        <f>+R6*([1]assessment!$J$271*[1]assessment!$E$3)</f>
        <v>844.78612541560847</v>
      </c>
      <c r="U6" s="43"/>
      <c r="V6" s="47">
        <f>+T6/[1]payroll!F6</f>
        <v>2.6642547535111475E-5</v>
      </c>
      <c r="W6" s="43"/>
      <c r="X6" s="5">
        <f>IF(V6&lt;$X$2,T6, +[1]payroll!F6 * $X$2)</f>
        <v>844.78612541560847</v>
      </c>
      <c r="Y6" s="43"/>
      <c r="Z6" s="5">
        <f t="shared" si="3"/>
        <v>0</v>
      </c>
      <c r="AA6" s="43"/>
      <c r="AB6" s="43">
        <f t="shared" si="4"/>
        <v>1</v>
      </c>
    </row>
    <row r="7" spans="1:29" x14ac:dyDescent="0.2">
      <c r="A7" s="43" t="s">
        <v>9</v>
      </c>
      <c r="B7" s="43" t="s">
        <v>10</v>
      </c>
      <c r="C7" s="43"/>
      <c r="D7" s="35">
        <v>1</v>
      </c>
      <c r="E7" s="35">
        <v>1</v>
      </c>
      <c r="F7" s="35">
        <v>0</v>
      </c>
      <c r="G7" s="43">
        <f t="shared" si="0"/>
        <v>2</v>
      </c>
      <c r="H7" s="43"/>
      <c r="I7" s="22">
        <f t="shared" si="5"/>
        <v>0.66666666666666663</v>
      </c>
      <c r="J7" s="47">
        <f>+[1]IFR!AD7</f>
        <v>1.2200706060547838E-3</v>
      </c>
      <c r="K7" s="14">
        <f t="shared" si="1"/>
        <v>0.95</v>
      </c>
      <c r="L7" s="22">
        <f t="shared" si="6"/>
        <v>0.6333333333333333</v>
      </c>
      <c r="M7" s="14">
        <v>1</v>
      </c>
      <c r="N7" s="14">
        <v>1</v>
      </c>
      <c r="O7" s="43"/>
      <c r="P7" s="22">
        <f t="shared" si="7"/>
        <v>0.6333333333333333</v>
      </c>
      <c r="Q7" s="43"/>
      <c r="R7" s="46">
        <f t="shared" si="2"/>
        <v>1.0635082337926951E-4</v>
      </c>
      <c r="S7" s="43"/>
      <c r="T7" s="5">
        <f>+R7*([1]assessment!$J$271*[1]assessment!$E$3)</f>
        <v>844.78612541560847</v>
      </c>
      <c r="U7" s="43"/>
      <c r="V7" s="47">
        <f>+T7/[1]payroll!F7</f>
        <v>3.1131787185724981E-5</v>
      </c>
      <c r="W7" s="43"/>
      <c r="X7" s="5">
        <f>IF(V7&lt;$X$2,T7, +[1]payroll!F7 * $X$2)</f>
        <v>844.78612541560847</v>
      </c>
      <c r="Y7" s="43"/>
      <c r="Z7" s="5">
        <f t="shared" si="3"/>
        <v>0</v>
      </c>
      <c r="AA7" s="43"/>
      <c r="AB7" s="43">
        <f t="shared" si="4"/>
        <v>1</v>
      </c>
    </row>
    <row r="8" spans="1:29" x14ac:dyDescent="0.2">
      <c r="A8" s="43" t="s">
        <v>11</v>
      </c>
      <c r="B8" s="43" t="s">
        <v>12</v>
      </c>
      <c r="C8" s="43"/>
      <c r="D8" s="35">
        <v>0</v>
      </c>
      <c r="E8" s="35">
        <v>0</v>
      </c>
      <c r="F8" s="35">
        <v>0</v>
      </c>
      <c r="G8" s="43">
        <f t="shared" si="0"/>
        <v>0</v>
      </c>
      <c r="H8" s="43"/>
      <c r="I8" s="22">
        <f t="shared" si="5"/>
        <v>0</v>
      </c>
      <c r="J8" s="47">
        <f>+[1]IFR!AD8</f>
        <v>0</v>
      </c>
      <c r="K8" s="14">
        <f t="shared" si="1"/>
        <v>0.95</v>
      </c>
      <c r="L8" s="22">
        <f t="shared" si="6"/>
        <v>0</v>
      </c>
      <c r="M8" s="14">
        <v>1</v>
      </c>
      <c r="N8" s="14">
        <v>1</v>
      </c>
      <c r="O8" s="43"/>
      <c r="P8" s="22">
        <f t="shared" si="7"/>
        <v>0</v>
      </c>
      <c r="Q8" s="43"/>
      <c r="R8" s="46">
        <f t="shared" si="2"/>
        <v>0</v>
      </c>
      <c r="S8" s="43"/>
      <c r="T8" s="5">
        <f>+R8*([1]assessment!$J$271*[1]assessment!$E$3)</f>
        <v>0</v>
      </c>
      <c r="U8" s="43"/>
      <c r="V8" s="47">
        <f>+T8/[1]payroll!F8</f>
        <v>0</v>
      </c>
      <c r="W8" s="43"/>
      <c r="X8" s="5">
        <f>IF(V8&lt;$X$2,T8, +[1]payroll!F8 * $X$2)</f>
        <v>0</v>
      </c>
      <c r="Y8" s="43"/>
      <c r="Z8" s="5">
        <f t="shared" si="3"/>
        <v>0</v>
      </c>
      <c r="AA8" s="43"/>
      <c r="AB8" s="43" t="e">
        <f t="shared" si="4"/>
        <v>#DIV/0!</v>
      </c>
    </row>
    <row r="9" spans="1:29" x14ac:dyDescent="0.2">
      <c r="A9" s="43" t="s">
        <v>13</v>
      </c>
      <c r="B9" s="43" t="s">
        <v>14</v>
      </c>
      <c r="C9" s="43"/>
      <c r="D9" s="35">
        <v>0</v>
      </c>
      <c r="E9" s="35">
        <v>0</v>
      </c>
      <c r="F9" s="35">
        <v>0</v>
      </c>
      <c r="G9" s="43">
        <f t="shared" si="0"/>
        <v>0</v>
      </c>
      <c r="H9" s="43"/>
      <c r="I9" s="22">
        <f t="shared" si="5"/>
        <v>0</v>
      </c>
      <c r="J9" s="47">
        <f>+[1]IFR!AD9</f>
        <v>0</v>
      </c>
      <c r="K9" s="14">
        <f t="shared" si="1"/>
        <v>0.95</v>
      </c>
      <c r="L9" s="22">
        <f t="shared" si="6"/>
        <v>0</v>
      </c>
      <c r="M9" s="14">
        <v>1</v>
      </c>
      <c r="N9" s="14">
        <v>1</v>
      </c>
      <c r="O9" s="43"/>
      <c r="P9" s="22">
        <f t="shared" si="7"/>
        <v>0</v>
      </c>
      <c r="Q9" s="43"/>
      <c r="R9" s="46">
        <f t="shared" si="2"/>
        <v>0</v>
      </c>
      <c r="S9" s="43"/>
      <c r="T9" s="5">
        <f>+R9*([1]assessment!$J$271*[1]assessment!$E$3)</f>
        <v>0</v>
      </c>
      <c r="U9" s="43"/>
      <c r="V9" s="47">
        <f>+T9/[1]payroll!F9</f>
        <v>0</v>
      </c>
      <c r="W9" s="43"/>
      <c r="X9" s="5">
        <f>IF(V9&lt;$X$2,T9, +[1]payroll!F9 * $X$2)</f>
        <v>0</v>
      </c>
      <c r="Y9" s="43"/>
      <c r="Z9" s="5">
        <f t="shared" si="3"/>
        <v>0</v>
      </c>
      <c r="AA9" s="43"/>
      <c r="AB9" s="43" t="e">
        <f t="shared" si="4"/>
        <v>#DIV/0!</v>
      </c>
    </row>
    <row r="10" spans="1:29" x14ac:dyDescent="0.2">
      <c r="A10" s="43" t="s">
        <v>15</v>
      </c>
      <c r="B10" s="43" t="s">
        <v>16</v>
      </c>
      <c r="C10" s="43"/>
      <c r="D10" s="35">
        <v>0</v>
      </c>
      <c r="E10" s="35">
        <v>0</v>
      </c>
      <c r="F10" s="35">
        <v>0</v>
      </c>
      <c r="G10" s="43">
        <f t="shared" si="0"/>
        <v>0</v>
      </c>
      <c r="H10" s="43"/>
      <c r="I10" s="22">
        <f t="shared" si="5"/>
        <v>0</v>
      </c>
      <c r="J10" s="47">
        <f>+[1]IFR!AD10</f>
        <v>0</v>
      </c>
      <c r="K10" s="14">
        <f t="shared" si="1"/>
        <v>0.95</v>
      </c>
      <c r="L10" s="22">
        <f t="shared" si="6"/>
        <v>0</v>
      </c>
      <c r="M10" s="14">
        <v>1</v>
      </c>
      <c r="N10" s="14">
        <v>1</v>
      </c>
      <c r="O10" s="43"/>
      <c r="P10" s="22">
        <f t="shared" si="7"/>
        <v>0</v>
      </c>
      <c r="Q10" s="43"/>
      <c r="R10" s="46">
        <f t="shared" si="2"/>
        <v>0</v>
      </c>
      <c r="S10" s="43"/>
      <c r="T10" s="5">
        <f>+R10*([1]assessment!$J$271*[1]assessment!$E$3)</f>
        <v>0</v>
      </c>
      <c r="U10" s="43"/>
      <c r="V10" s="47">
        <f>+T10/[1]payroll!F10</f>
        <v>0</v>
      </c>
      <c r="W10" s="43"/>
      <c r="X10" s="5">
        <f>IF(V10&lt;$X$2,T10, +[1]payroll!F10 * $X$2)</f>
        <v>0</v>
      </c>
      <c r="Y10" s="43"/>
      <c r="Z10" s="5">
        <f t="shared" si="3"/>
        <v>0</v>
      </c>
      <c r="AA10" s="43"/>
      <c r="AB10" s="43" t="e">
        <f t="shared" si="4"/>
        <v>#DIV/0!</v>
      </c>
    </row>
    <row r="11" spans="1:29" x14ac:dyDescent="0.2">
      <c r="A11" s="43" t="s">
        <v>17</v>
      </c>
      <c r="B11" s="43" t="s">
        <v>18</v>
      </c>
      <c r="C11" s="43"/>
      <c r="D11" s="35">
        <v>1</v>
      </c>
      <c r="E11" s="35">
        <v>0</v>
      </c>
      <c r="F11" s="35">
        <v>0</v>
      </c>
      <c r="G11" s="43">
        <f t="shared" si="0"/>
        <v>1</v>
      </c>
      <c r="H11" s="43"/>
      <c r="I11" s="22">
        <f t="shared" si="5"/>
        <v>0.33333333333333331</v>
      </c>
      <c r="J11" s="47">
        <f>+[1]IFR!AD11</f>
        <v>1.6666666666666668E-3</v>
      </c>
      <c r="K11" s="14">
        <f t="shared" si="1"/>
        <v>0.95</v>
      </c>
      <c r="L11" s="22">
        <f t="shared" si="6"/>
        <v>0.31666666666666665</v>
      </c>
      <c r="M11" s="14">
        <v>1</v>
      </c>
      <c r="N11" s="14">
        <v>1</v>
      </c>
      <c r="O11" s="43"/>
      <c r="P11" s="22">
        <f t="shared" si="7"/>
        <v>0.31666666666666665</v>
      </c>
      <c r="Q11" s="43"/>
      <c r="R11" s="46">
        <f t="shared" si="2"/>
        <v>5.3175411689634753E-5</v>
      </c>
      <c r="S11" s="43"/>
      <c r="T11" s="5">
        <f>+R11*([1]assessment!$J$271*[1]assessment!$E$3)</f>
        <v>422.39306270780423</v>
      </c>
      <c r="U11" s="43"/>
      <c r="V11" s="47">
        <f>+T11/[1]payroll!F11</f>
        <v>6.0989414177844224E-5</v>
      </c>
      <c r="W11" s="43"/>
      <c r="X11" s="5">
        <f>IF(V11&lt;$X$2,T11, +[1]payroll!F11 * $X$2)</f>
        <v>422.39306270780423</v>
      </c>
      <c r="Y11" s="43"/>
      <c r="Z11" s="5">
        <f t="shared" si="3"/>
        <v>0</v>
      </c>
      <c r="AA11" s="43"/>
      <c r="AB11" s="43">
        <f t="shared" si="4"/>
        <v>1</v>
      </c>
    </row>
    <row r="12" spans="1:29" x14ac:dyDescent="0.2">
      <c r="A12" s="43" t="s">
        <v>19</v>
      </c>
      <c r="B12" s="43" t="s">
        <v>20</v>
      </c>
      <c r="C12" s="43"/>
      <c r="D12" s="35">
        <v>0</v>
      </c>
      <c r="E12" s="35">
        <v>0</v>
      </c>
      <c r="F12" s="35">
        <v>0</v>
      </c>
      <c r="G12" s="43">
        <f t="shared" si="0"/>
        <v>0</v>
      </c>
      <c r="H12" s="43"/>
      <c r="I12" s="22">
        <f t="shared" si="5"/>
        <v>0</v>
      </c>
      <c r="J12" s="47">
        <f>+[1]IFR!AD12</f>
        <v>0</v>
      </c>
      <c r="K12" s="14">
        <f t="shared" si="1"/>
        <v>0.95</v>
      </c>
      <c r="L12" s="22">
        <f t="shared" si="6"/>
        <v>0</v>
      </c>
      <c r="M12" s="14">
        <v>1</v>
      </c>
      <c r="N12" s="14">
        <v>1</v>
      </c>
      <c r="O12" s="43"/>
      <c r="P12" s="22">
        <f t="shared" si="7"/>
        <v>0</v>
      </c>
      <c r="Q12" s="43"/>
      <c r="R12" s="46">
        <f t="shared" si="2"/>
        <v>0</v>
      </c>
      <c r="S12" s="43"/>
      <c r="T12" s="5">
        <f>+R12*([1]assessment!$J$271*[1]assessment!$E$3)</f>
        <v>0</v>
      </c>
      <c r="U12" s="43"/>
      <c r="V12" s="47">
        <f>+T12/[1]payroll!F12</f>
        <v>0</v>
      </c>
      <c r="W12" s="43"/>
      <c r="X12" s="5">
        <f>IF(V12&lt;$X$2,T12, +[1]payroll!F12 * $X$2)</f>
        <v>0</v>
      </c>
      <c r="Y12" s="43"/>
      <c r="Z12" s="5">
        <f t="shared" si="3"/>
        <v>0</v>
      </c>
      <c r="AA12" s="43"/>
      <c r="AB12" s="43" t="e">
        <f t="shared" si="4"/>
        <v>#DIV/0!</v>
      </c>
    </row>
    <row r="13" spans="1:29" x14ac:dyDescent="0.2">
      <c r="A13" s="43" t="s">
        <v>21</v>
      </c>
      <c r="B13" s="43" t="s">
        <v>22</v>
      </c>
      <c r="C13" s="43"/>
      <c r="D13" s="35">
        <v>0</v>
      </c>
      <c r="E13" s="35">
        <v>0</v>
      </c>
      <c r="F13" s="35">
        <v>0</v>
      </c>
      <c r="G13" s="43">
        <f t="shared" si="0"/>
        <v>0</v>
      </c>
      <c r="H13" s="43"/>
      <c r="I13" s="22">
        <f t="shared" si="5"/>
        <v>0</v>
      </c>
      <c r="J13" s="47">
        <f>+[1]IFR!AD13</f>
        <v>0</v>
      </c>
      <c r="K13" s="14">
        <f t="shared" si="1"/>
        <v>0.95</v>
      </c>
      <c r="L13" s="22">
        <f t="shared" si="6"/>
        <v>0</v>
      </c>
      <c r="M13" s="14">
        <v>1</v>
      </c>
      <c r="N13" s="14">
        <v>1</v>
      </c>
      <c r="O13" s="43"/>
      <c r="P13" s="22">
        <f t="shared" si="7"/>
        <v>0</v>
      </c>
      <c r="Q13" s="43"/>
      <c r="R13" s="46">
        <f t="shared" si="2"/>
        <v>0</v>
      </c>
      <c r="S13" s="43"/>
      <c r="T13" s="5">
        <f>+R13*([1]assessment!$J$271*[1]assessment!$E$3)</f>
        <v>0</v>
      </c>
      <c r="U13" s="43"/>
      <c r="V13" s="47">
        <f>+T13/[1]payroll!F13</f>
        <v>0</v>
      </c>
      <c r="W13" s="43"/>
      <c r="X13" s="5">
        <f>IF(V13&lt;$X$2,T13, +[1]payroll!F13 * $X$2)</f>
        <v>0</v>
      </c>
      <c r="Y13" s="43"/>
      <c r="Z13" s="5">
        <f t="shared" si="3"/>
        <v>0</v>
      </c>
      <c r="AA13" s="43"/>
      <c r="AB13" s="43" t="e">
        <f t="shared" si="4"/>
        <v>#DIV/0!</v>
      </c>
    </row>
    <row r="14" spans="1:29" x14ac:dyDescent="0.2">
      <c r="A14" s="43" t="s">
        <v>23</v>
      </c>
      <c r="B14" s="43" t="s">
        <v>24</v>
      </c>
      <c r="C14" s="43"/>
      <c r="D14" s="35">
        <v>2</v>
      </c>
      <c r="E14" s="35">
        <v>4</v>
      </c>
      <c r="F14" s="35">
        <v>1</v>
      </c>
      <c r="G14" s="43">
        <f t="shared" si="0"/>
        <v>7</v>
      </c>
      <c r="H14" s="43"/>
      <c r="I14" s="22">
        <f t="shared" si="5"/>
        <v>2.3333333333333335</v>
      </c>
      <c r="J14" s="47">
        <f>+[1]IFR!AD14</f>
        <v>9.5125341695436877E-3</v>
      </c>
      <c r="K14" s="14">
        <f t="shared" si="1"/>
        <v>0.95</v>
      </c>
      <c r="L14" s="22">
        <f t="shared" si="6"/>
        <v>2.2166666666666668</v>
      </c>
      <c r="M14" s="14">
        <v>1</v>
      </c>
      <c r="N14" s="14">
        <v>1</v>
      </c>
      <c r="O14" s="43"/>
      <c r="P14" s="22">
        <f t="shared" si="7"/>
        <v>2.2166666666666668</v>
      </c>
      <c r="Q14" s="43"/>
      <c r="R14" s="46">
        <f t="shared" si="2"/>
        <v>3.722278818274433E-4</v>
      </c>
      <c r="S14" s="43"/>
      <c r="T14" s="5">
        <f>+R14*([1]assessment!$J$271*[1]assessment!$E$3)</f>
        <v>2956.75143895463</v>
      </c>
      <c r="U14" s="43"/>
      <c r="V14" s="47">
        <f>+T14/[1]payroll!F14</f>
        <v>1.5363710469401697E-4</v>
      </c>
      <c r="W14" s="43"/>
      <c r="X14" s="5">
        <f>IF(V14&lt;$X$2,T14, +[1]payroll!F14 * $X$2)</f>
        <v>2956.75143895463</v>
      </c>
      <c r="Y14" s="43"/>
      <c r="Z14" s="5">
        <f t="shared" si="3"/>
        <v>0</v>
      </c>
      <c r="AA14" s="43"/>
      <c r="AB14" s="43">
        <f t="shared" si="4"/>
        <v>1</v>
      </c>
    </row>
    <row r="15" spans="1:29" x14ac:dyDescent="0.2">
      <c r="A15" s="43" t="s">
        <v>25</v>
      </c>
      <c r="B15" s="43" t="s">
        <v>26</v>
      </c>
      <c r="C15" s="43"/>
      <c r="D15" s="35">
        <v>0</v>
      </c>
      <c r="E15" s="35">
        <v>0</v>
      </c>
      <c r="F15" s="35">
        <v>0</v>
      </c>
      <c r="G15" s="43">
        <f t="shared" si="0"/>
        <v>0</v>
      </c>
      <c r="H15" s="43"/>
      <c r="I15" s="22">
        <f t="shared" si="5"/>
        <v>0</v>
      </c>
      <c r="J15" s="47">
        <f>+[1]IFR!AD15</f>
        <v>0</v>
      </c>
      <c r="K15" s="14">
        <f t="shared" si="1"/>
        <v>0.95</v>
      </c>
      <c r="L15" s="22">
        <f t="shared" si="6"/>
        <v>0</v>
      </c>
      <c r="M15" s="14">
        <v>1</v>
      </c>
      <c r="N15" s="14">
        <v>1</v>
      </c>
      <c r="O15" s="43"/>
      <c r="P15" s="22">
        <f t="shared" si="7"/>
        <v>0</v>
      </c>
      <c r="Q15" s="43"/>
      <c r="R15" s="46">
        <f t="shared" si="2"/>
        <v>0</v>
      </c>
      <c r="S15" s="43"/>
      <c r="T15" s="5">
        <f>+R15*([1]assessment!$J$271*[1]assessment!$E$3)</f>
        <v>0</v>
      </c>
      <c r="U15" s="43"/>
      <c r="V15" s="47">
        <f>+T15/[1]payroll!F15</f>
        <v>0</v>
      </c>
      <c r="W15" s="43"/>
      <c r="X15" s="5">
        <f>IF(V15&lt;$X$2,T15, +[1]payroll!F15 * $X$2)</f>
        <v>0</v>
      </c>
      <c r="Y15" s="43"/>
      <c r="Z15" s="5">
        <f t="shared" si="3"/>
        <v>0</v>
      </c>
      <c r="AA15" s="43"/>
      <c r="AB15" s="43" t="e">
        <f t="shared" si="4"/>
        <v>#DIV/0!</v>
      </c>
    </row>
    <row r="16" spans="1:29" x14ac:dyDescent="0.2">
      <c r="A16" s="43" t="s">
        <v>543</v>
      </c>
      <c r="B16" s="43" t="s">
        <v>566</v>
      </c>
      <c r="C16" s="43"/>
      <c r="D16" s="35">
        <v>0</v>
      </c>
      <c r="E16" s="35">
        <v>0</v>
      </c>
      <c r="F16" s="35">
        <v>0</v>
      </c>
      <c r="G16" s="43">
        <f t="shared" si="0"/>
        <v>0</v>
      </c>
      <c r="H16" s="43"/>
      <c r="I16" s="22">
        <f>AVERAGE(D16:F16)</f>
        <v>0</v>
      </c>
      <c r="J16" s="47">
        <f>+[1]IFR!AD16</f>
        <v>0</v>
      </c>
      <c r="K16" s="14">
        <f t="shared" si="1"/>
        <v>0.95</v>
      </c>
      <c r="L16" s="22">
        <f t="shared" si="6"/>
        <v>0</v>
      </c>
      <c r="M16" s="14">
        <v>1</v>
      </c>
      <c r="N16" s="14">
        <v>1</v>
      </c>
      <c r="O16" s="43"/>
      <c r="P16" s="22">
        <f t="shared" si="7"/>
        <v>0</v>
      </c>
      <c r="Q16" s="43"/>
      <c r="R16" s="46">
        <f t="shared" si="2"/>
        <v>0</v>
      </c>
      <c r="S16" s="43"/>
      <c r="T16" s="5">
        <f>+R16*([1]assessment!$J$271*[1]assessment!$E$3)</f>
        <v>0</v>
      </c>
      <c r="U16" s="43"/>
      <c r="V16" s="47">
        <f>+T16/[1]payroll!F16</f>
        <v>0</v>
      </c>
      <c r="W16" s="43"/>
      <c r="X16" s="5">
        <f>IF(V16&lt;$X$2,T16, +[1]payroll!F16 * $X$2)</f>
        <v>0</v>
      </c>
      <c r="Y16" s="43"/>
      <c r="Z16" s="5">
        <f t="shared" si="3"/>
        <v>0</v>
      </c>
      <c r="AA16" s="43"/>
      <c r="AB16" s="43" t="e">
        <f t="shared" si="4"/>
        <v>#DIV/0!</v>
      </c>
    </row>
    <row r="17" spans="1:28" x14ac:dyDescent="0.2">
      <c r="A17" s="43" t="s">
        <v>27</v>
      </c>
      <c r="B17" s="43" t="s">
        <v>512</v>
      </c>
      <c r="C17" s="43"/>
      <c r="D17" s="35">
        <v>0</v>
      </c>
      <c r="E17" s="35">
        <v>0</v>
      </c>
      <c r="F17" s="35">
        <v>0</v>
      </c>
      <c r="G17" s="43">
        <f t="shared" si="0"/>
        <v>0</v>
      </c>
      <c r="H17" s="43"/>
      <c r="I17" s="22">
        <f t="shared" si="5"/>
        <v>0</v>
      </c>
      <c r="J17" s="47">
        <f>+[1]IFR!AD17</f>
        <v>0</v>
      </c>
      <c r="K17" s="14">
        <f t="shared" si="1"/>
        <v>0.95</v>
      </c>
      <c r="L17" s="22">
        <f t="shared" si="6"/>
        <v>0</v>
      </c>
      <c r="M17" s="14">
        <v>1</v>
      </c>
      <c r="N17" s="14">
        <v>1</v>
      </c>
      <c r="O17" s="43"/>
      <c r="P17" s="22">
        <f t="shared" si="7"/>
        <v>0</v>
      </c>
      <c r="Q17" s="43"/>
      <c r="R17" s="46">
        <f t="shared" si="2"/>
        <v>0</v>
      </c>
      <c r="S17" s="43"/>
      <c r="T17" s="5">
        <f>+R17*([1]assessment!$J$271*[1]assessment!$E$3)</f>
        <v>0</v>
      </c>
      <c r="U17" s="43"/>
      <c r="V17" s="47">
        <f>+T17/[1]payroll!F17</f>
        <v>0</v>
      </c>
      <c r="W17" s="43"/>
      <c r="X17" s="5">
        <f>IF(V17&lt;$X$2,T17, +[1]payroll!F17 * $X$2)</f>
        <v>0</v>
      </c>
      <c r="Y17" s="43"/>
      <c r="Z17" s="5">
        <f t="shared" si="3"/>
        <v>0</v>
      </c>
      <c r="AA17" s="43"/>
      <c r="AB17" s="43" t="e">
        <f t="shared" si="4"/>
        <v>#DIV/0!</v>
      </c>
    </row>
    <row r="18" spans="1:28" x14ac:dyDescent="0.2">
      <c r="A18" s="43" t="s">
        <v>28</v>
      </c>
      <c r="B18" s="43" t="s">
        <v>513</v>
      </c>
      <c r="C18" s="43"/>
      <c r="D18" s="35">
        <v>0</v>
      </c>
      <c r="E18" s="35">
        <v>0</v>
      </c>
      <c r="F18" s="35">
        <v>0</v>
      </c>
      <c r="G18" s="43">
        <f t="shared" si="0"/>
        <v>0</v>
      </c>
      <c r="H18" s="43"/>
      <c r="I18" s="22">
        <f t="shared" si="5"/>
        <v>0</v>
      </c>
      <c r="J18" s="47">
        <f>+[1]IFR!AD18</f>
        <v>0</v>
      </c>
      <c r="K18" s="14">
        <f t="shared" si="1"/>
        <v>0.95</v>
      </c>
      <c r="L18" s="22">
        <f t="shared" si="6"/>
        <v>0</v>
      </c>
      <c r="M18" s="14">
        <v>1</v>
      </c>
      <c r="N18" s="14">
        <v>1</v>
      </c>
      <c r="O18" s="43"/>
      <c r="P18" s="22">
        <f t="shared" si="7"/>
        <v>0</v>
      </c>
      <c r="Q18" s="43"/>
      <c r="R18" s="46">
        <f t="shared" si="2"/>
        <v>0</v>
      </c>
      <c r="S18" s="43"/>
      <c r="T18" s="5">
        <f>+R18*([1]assessment!$J$271*[1]assessment!$E$3)</f>
        <v>0</v>
      </c>
      <c r="U18" s="43"/>
      <c r="V18" s="47">
        <f>+T18/[1]payroll!F18</f>
        <v>0</v>
      </c>
      <c r="W18" s="43"/>
      <c r="X18" s="5">
        <f>IF(V18&lt;$X$2,T18, +[1]payroll!F18 * $X$2)</f>
        <v>0</v>
      </c>
      <c r="Y18" s="43"/>
      <c r="Z18" s="5">
        <f t="shared" si="3"/>
        <v>0</v>
      </c>
      <c r="AA18" s="43"/>
      <c r="AB18" s="43" t="e">
        <f t="shared" si="4"/>
        <v>#DIV/0!</v>
      </c>
    </row>
    <row r="19" spans="1:28" x14ac:dyDescent="0.2">
      <c r="A19" s="43" t="s">
        <v>29</v>
      </c>
      <c r="B19" s="43" t="s">
        <v>514</v>
      </c>
      <c r="C19" s="43"/>
      <c r="D19" s="35">
        <v>0</v>
      </c>
      <c r="E19" s="35">
        <v>0</v>
      </c>
      <c r="F19" s="35">
        <v>0</v>
      </c>
      <c r="G19" s="43">
        <f t="shared" si="0"/>
        <v>0</v>
      </c>
      <c r="H19" s="43"/>
      <c r="I19" s="22">
        <f t="shared" si="5"/>
        <v>0</v>
      </c>
      <c r="J19" s="47">
        <f>+[1]IFR!AD19</f>
        <v>0</v>
      </c>
      <c r="K19" s="14">
        <f t="shared" si="1"/>
        <v>0.95</v>
      </c>
      <c r="L19" s="22">
        <f t="shared" si="6"/>
        <v>0</v>
      </c>
      <c r="M19" s="14">
        <v>1</v>
      </c>
      <c r="N19" s="14">
        <v>1</v>
      </c>
      <c r="O19" s="43"/>
      <c r="P19" s="22">
        <f t="shared" si="7"/>
        <v>0</v>
      </c>
      <c r="Q19" s="43"/>
      <c r="R19" s="46">
        <f t="shared" si="2"/>
        <v>0</v>
      </c>
      <c r="S19" s="43"/>
      <c r="T19" s="5">
        <f>+R19*([1]assessment!$J$271*[1]assessment!$E$3)</f>
        <v>0</v>
      </c>
      <c r="U19" s="43"/>
      <c r="V19" s="47">
        <f>+T19/[1]payroll!F19</f>
        <v>0</v>
      </c>
      <c r="W19" s="43"/>
      <c r="X19" s="5">
        <f>IF(V19&lt;$X$2,T19, +[1]payroll!F19 * $X$2)</f>
        <v>0</v>
      </c>
      <c r="Y19" s="43"/>
      <c r="Z19" s="5">
        <f t="shared" si="3"/>
        <v>0</v>
      </c>
      <c r="AA19" s="43"/>
      <c r="AB19" s="43" t="e">
        <f t="shared" si="4"/>
        <v>#DIV/0!</v>
      </c>
    </row>
    <row r="20" spans="1:28" x14ac:dyDescent="0.2">
      <c r="A20" s="43" t="s">
        <v>30</v>
      </c>
      <c r="B20" s="43" t="s">
        <v>515</v>
      </c>
      <c r="C20" s="43"/>
      <c r="D20" s="35">
        <v>0</v>
      </c>
      <c r="E20" s="35">
        <v>0</v>
      </c>
      <c r="F20" s="35">
        <v>0</v>
      </c>
      <c r="G20" s="43">
        <f t="shared" si="0"/>
        <v>0</v>
      </c>
      <c r="H20" s="43"/>
      <c r="I20" s="22">
        <f t="shared" si="5"/>
        <v>0</v>
      </c>
      <c r="J20" s="47">
        <f>+[1]IFR!AD20</f>
        <v>0</v>
      </c>
      <c r="K20" s="14">
        <f t="shared" si="1"/>
        <v>0.95</v>
      </c>
      <c r="L20" s="22">
        <f t="shared" si="6"/>
        <v>0</v>
      </c>
      <c r="M20" s="14">
        <v>1</v>
      </c>
      <c r="N20" s="14">
        <v>1</v>
      </c>
      <c r="O20" s="43"/>
      <c r="P20" s="22">
        <f t="shared" si="7"/>
        <v>0</v>
      </c>
      <c r="Q20" s="43"/>
      <c r="R20" s="46">
        <f t="shared" si="2"/>
        <v>0</v>
      </c>
      <c r="S20" s="43"/>
      <c r="T20" s="5">
        <f>+R20*([1]assessment!$J$271*[1]assessment!$E$3)</f>
        <v>0</v>
      </c>
      <c r="U20" s="43"/>
      <c r="V20" s="47">
        <f>+T20/[1]payroll!F20</f>
        <v>0</v>
      </c>
      <c r="W20" s="43"/>
      <c r="X20" s="5">
        <f>IF(V20&lt;$X$2,T20, +[1]payroll!F20 * $X$2)</f>
        <v>0</v>
      </c>
      <c r="Y20" s="43"/>
      <c r="Z20" s="5">
        <f t="shared" si="3"/>
        <v>0</v>
      </c>
      <c r="AA20" s="43"/>
      <c r="AB20" s="43" t="e">
        <f t="shared" si="4"/>
        <v>#DIV/0!</v>
      </c>
    </row>
    <row r="21" spans="1:28" x14ac:dyDescent="0.2">
      <c r="A21" s="43" t="s">
        <v>31</v>
      </c>
      <c r="B21" s="43" t="s">
        <v>516</v>
      </c>
      <c r="C21" s="43"/>
      <c r="D21" s="35">
        <v>0</v>
      </c>
      <c r="E21" s="35">
        <v>1</v>
      </c>
      <c r="F21" s="35">
        <v>0</v>
      </c>
      <c r="G21" s="43">
        <f t="shared" si="0"/>
        <v>1</v>
      </c>
      <c r="H21" s="43"/>
      <c r="I21" s="22">
        <f t="shared" si="5"/>
        <v>0.33333333333333331</v>
      </c>
      <c r="J21" s="47">
        <f>+[1]IFR!AD21</f>
        <v>3.3333333333333335E-3</v>
      </c>
      <c r="K21" s="14">
        <f t="shared" si="1"/>
        <v>0.95</v>
      </c>
      <c r="L21" s="22">
        <f t="shared" si="6"/>
        <v>0.31666666666666665</v>
      </c>
      <c r="M21" s="14">
        <v>1</v>
      </c>
      <c r="N21" s="14">
        <v>1</v>
      </c>
      <c r="O21" s="43"/>
      <c r="P21" s="22">
        <f t="shared" si="7"/>
        <v>0.31666666666666665</v>
      </c>
      <c r="Q21" s="43"/>
      <c r="R21" s="46">
        <f t="shared" si="2"/>
        <v>5.3175411689634753E-5</v>
      </c>
      <c r="S21" s="43"/>
      <c r="T21" s="5">
        <f>+R21*([1]assessment!$J$271*[1]assessment!$E$3)</f>
        <v>422.39306270780423</v>
      </c>
      <c r="U21" s="43"/>
      <c r="V21" s="47">
        <f>+T21/[1]payroll!F21</f>
        <v>6.9813525249676155E-5</v>
      </c>
      <c r="W21" s="43"/>
      <c r="X21" s="5">
        <f>IF(V21&lt;$X$2,T21, +[1]payroll!F21 * $X$2)</f>
        <v>422.39306270780423</v>
      </c>
      <c r="Y21" s="43"/>
      <c r="Z21" s="5">
        <f t="shared" si="3"/>
        <v>0</v>
      </c>
      <c r="AA21" s="43"/>
      <c r="AB21" s="43">
        <f t="shared" si="4"/>
        <v>1</v>
      </c>
    </row>
    <row r="22" spans="1:28" x14ac:dyDescent="0.2">
      <c r="A22" s="43" t="s">
        <v>32</v>
      </c>
      <c r="B22" s="43" t="s">
        <v>517</v>
      </c>
      <c r="C22" s="43"/>
      <c r="D22" s="35">
        <v>0</v>
      </c>
      <c r="E22" s="35">
        <v>0</v>
      </c>
      <c r="F22" s="35">
        <v>0</v>
      </c>
      <c r="G22" s="43">
        <f t="shared" si="0"/>
        <v>0</v>
      </c>
      <c r="H22" s="43"/>
      <c r="I22" s="22">
        <f t="shared" si="5"/>
        <v>0</v>
      </c>
      <c r="J22" s="47">
        <f>+[1]IFR!AD22</f>
        <v>0</v>
      </c>
      <c r="K22" s="14">
        <f t="shared" si="1"/>
        <v>0.95</v>
      </c>
      <c r="L22" s="22">
        <f t="shared" si="6"/>
        <v>0</v>
      </c>
      <c r="M22" s="14">
        <v>1</v>
      </c>
      <c r="N22" s="14">
        <v>1</v>
      </c>
      <c r="O22" s="43"/>
      <c r="P22" s="22">
        <f t="shared" si="7"/>
        <v>0</v>
      </c>
      <c r="Q22" s="43"/>
      <c r="R22" s="46">
        <f t="shared" si="2"/>
        <v>0</v>
      </c>
      <c r="S22" s="43"/>
      <c r="T22" s="5">
        <f>+R22*([1]assessment!$J$271*[1]assessment!$E$3)</f>
        <v>0</v>
      </c>
      <c r="U22" s="43"/>
      <c r="V22" s="47">
        <f>+T22/[1]payroll!F22</f>
        <v>0</v>
      </c>
      <c r="W22" s="43"/>
      <c r="X22" s="5">
        <f>IF(V22&lt;$X$2,T22, +[1]payroll!F22 * $X$2)</f>
        <v>0</v>
      </c>
      <c r="Y22" s="43"/>
      <c r="Z22" s="5">
        <f t="shared" si="3"/>
        <v>0</v>
      </c>
      <c r="AA22" s="43"/>
      <c r="AB22" s="43" t="e">
        <f t="shared" si="4"/>
        <v>#DIV/0!</v>
      </c>
    </row>
    <row r="23" spans="1:28" x14ac:dyDescent="0.2">
      <c r="A23" s="43" t="s">
        <v>33</v>
      </c>
      <c r="B23" s="43" t="s">
        <v>518</v>
      </c>
      <c r="C23" s="43"/>
      <c r="D23" s="35">
        <v>0</v>
      </c>
      <c r="E23" s="35">
        <v>0</v>
      </c>
      <c r="F23" s="35">
        <v>0</v>
      </c>
      <c r="G23" s="43">
        <f t="shared" si="0"/>
        <v>0</v>
      </c>
      <c r="H23" s="43"/>
      <c r="I23" s="22">
        <f t="shared" si="5"/>
        <v>0</v>
      </c>
      <c r="J23" s="47">
        <f>+[1]IFR!AD23</f>
        <v>0</v>
      </c>
      <c r="K23" s="14">
        <f t="shared" si="1"/>
        <v>0.95</v>
      </c>
      <c r="L23" s="22">
        <f t="shared" si="6"/>
        <v>0</v>
      </c>
      <c r="M23" s="14">
        <v>1</v>
      </c>
      <c r="N23" s="14">
        <v>1</v>
      </c>
      <c r="O23" s="43"/>
      <c r="P23" s="22">
        <f t="shared" si="7"/>
        <v>0</v>
      </c>
      <c r="Q23" s="43"/>
      <c r="R23" s="46">
        <f t="shared" si="2"/>
        <v>0</v>
      </c>
      <c r="S23" s="43"/>
      <c r="T23" s="5">
        <f>+R23*([1]assessment!$J$271*[1]assessment!$E$3)</f>
        <v>0</v>
      </c>
      <c r="U23" s="43"/>
      <c r="V23" s="47">
        <f>+T23/[1]payroll!F23</f>
        <v>0</v>
      </c>
      <c r="W23" s="43"/>
      <c r="X23" s="5">
        <f>IF(V23&lt;$X$2,T23, +[1]payroll!F23 * $X$2)</f>
        <v>0</v>
      </c>
      <c r="Y23" s="43"/>
      <c r="Z23" s="5">
        <f t="shared" si="3"/>
        <v>0</v>
      </c>
      <c r="AA23" s="43"/>
      <c r="AB23" s="43" t="e">
        <f t="shared" si="4"/>
        <v>#DIV/0!</v>
      </c>
    </row>
    <row r="24" spans="1:28" x14ac:dyDescent="0.2">
      <c r="A24" s="43" t="s">
        <v>34</v>
      </c>
      <c r="B24" s="43" t="s">
        <v>519</v>
      </c>
      <c r="C24" s="43"/>
      <c r="D24" s="35">
        <v>0</v>
      </c>
      <c r="E24" s="35">
        <v>0</v>
      </c>
      <c r="F24" s="35">
        <v>0</v>
      </c>
      <c r="G24" s="43">
        <f t="shared" si="0"/>
        <v>0</v>
      </c>
      <c r="H24" s="43"/>
      <c r="I24" s="22">
        <f t="shared" si="5"/>
        <v>0</v>
      </c>
      <c r="J24" s="47">
        <f>+[1]IFR!AD24</f>
        <v>0</v>
      </c>
      <c r="K24" s="14">
        <f t="shared" si="1"/>
        <v>0.95</v>
      </c>
      <c r="L24" s="22">
        <f t="shared" si="6"/>
        <v>0</v>
      </c>
      <c r="M24" s="14">
        <v>1</v>
      </c>
      <c r="N24" s="14">
        <v>1</v>
      </c>
      <c r="O24" s="43"/>
      <c r="P24" s="22">
        <f t="shared" si="7"/>
        <v>0</v>
      </c>
      <c r="Q24" s="43"/>
      <c r="R24" s="46">
        <f t="shared" si="2"/>
        <v>0</v>
      </c>
      <c r="S24" s="43"/>
      <c r="T24" s="5">
        <f>+R24*([1]assessment!$J$271*[1]assessment!$E$3)</f>
        <v>0</v>
      </c>
      <c r="U24" s="43"/>
      <c r="V24" s="47">
        <f>+T24/[1]payroll!F24</f>
        <v>0</v>
      </c>
      <c r="W24" s="43"/>
      <c r="X24" s="5">
        <f>IF(V24&lt;$X$2,T24, +[1]payroll!F24 * $X$2)</f>
        <v>0</v>
      </c>
      <c r="Y24" s="43"/>
      <c r="Z24" s="5">
        <f t="shared" si="3"/>
        <v>0</v>
      </c>
      <c r="AA24" s="43"/>
      <c r="AB24" s="43" t="e">
        <f t="shared" si="4"/>
        <v>#DIV/0!</v>
      </c>
    </row>
    <row r="25" spans="1:28" x14ac:dyDescent="0.2">
      <c r="A25" s="43" t="s">
        <v>35</v>
      </c>
      <c r="B25" s="43" t="s">
        <v>520</v>
      </c>
      <c r="C25" s="43"/>
      <c r="D25" s="35">
        <v>0</v>
      </c>
      <c r="E25" s="35">
        <v>0</v>
      </c>
      <c r="F25" s="35">
        <v>0</v>
      </c>
      <c r="G25" s="43">
        <f t="shared" si="0"/>
        <v>0</v>
      </c>
      <c r="H25" s="43"/>
      <c r="I25" s="22">
        <f t="shared" si="5"/>
        <v>0</v>
      </c>
      <c r="J25" s="47">
        <f>+[1]IFR!AD25</f>
        <v>0</v>
      </c>
      <c r="K25" s="14">
        <f t="shared" si="1"/>
        <v>0.95</v>
      </c>
      <c r="L25" s="22">
        <f t="shared" si="6"/>
        <v>0</v>
      </c>
      <c r="M25" s="14">
        <v>1</v>
      </c>
      <c r="N25" s="14">
        <v>1</v>
      </c>
      <c r="O25" s="43"/>
      <c r="P25" s="22">
        <f t="shared" si="7"/>
        <v>0</v>
      </c>
      <c r="Q25" s="43"/>
      <c r="R25" s="46">
        <f t="shared" si="2"/>
        <v>0</v>
      </c>
      <c r="S25" s="43"/>
      <c r="T25" s="5">
        <f>+R25*([1]assessment!$J$271*[1]assessment!$E$3)</f>
        <v>0</v>
      </c>
      <c r="U25" s="43"/>
      <c r="V25" s="47">
        <f>+T25/[1]payroll!F25</f>
        <v>0</v>
      </c>
      <c r="W25" s="43"/>
      <c r="X25" s="5">
        <f>IF(V25&lt;$X$2,T25, +[1]payroll!F25 * $X$2)</f>
        <v>0</v>
      </c>
      <c r="Y25" s="43"/>
      <c r="Z25" s="5">
        <f t="shared" si="3"/>
        <v>0</v>
      </c>
      <c r="AA25" s="43"/>
      <c r="AB25" s="43" t="e">
        <f t="shared" si="4"/>
        <v>#DIV/0!</v>
      </c>
    </row>
    <row r="26" spans="1:28" x14ac:dyDescent="0.2">
      <c r="A26" s="43" t="s">
        <v>36</v>
      </c>
      <c r="B26" s="43" t="s">
        <v>521</v>
      </c>
      <c r="C26" s="43"/>
      <c r="D26" s="35">
        <v>0</v>
      </c>
      <c r="E26" s="35">
        <v>0</v>
      </c>
      <c r="F26" s="35">
        <v>0</v>
      </c>
      <c r="G26" s="43">
        <f t="shared" si="0"/>
        <v>0</v>
      </c>
      <c r="H26" s="43"/>
      <c r="I26" s="22">
        <f t="shared" si="5"/>
        <v>0</v>
      </c>
      <c r="J26" s="47">
        <f>+[1]IFR!AD26</f>
        <v>0</v>
      </c>
      <c r="K26" s="14">
        <f t="shared" si="1"/>
        <v>0.95</v>
      </c>
      <c r="L26" s="22">
        <f t="shared" si="6"/>
        <v>0</v>
      </c>
      <c r="M26" s="14">
        <v>1</v>
      </c>
      <c r="N26" s="14">
        <v>1</v>
      </c>
      <c r="O26" s="43"/>
      <c r="P26" s="22">
        <f t="shared" si="7"/>
        <v>0</v>
      </c>
      <c r="Q26" s="43"/>
      <c r="R26" s="46">
        <f t="shared" si="2"/>
        <v>0</v>
      </c>
      <c r="S26" s="43"/>
      <c r="T26" s="5">
        <f>+R26*([1]assessment!$J$271*[1]assessment!$E$3)</f>
        <v>0</v>
      </c>
      <c r="U26" s="43"/>
      <c r="V26" s="47">
        <f>+T26/[1]payroll!F26</f>
        <v>0</v>
      </c>
      <c r="W26" s="43"/>
      <c r="X26" s="5">
        <f>IF(V26&lt;$X$2,T26, +[1]payroll!F26 * $X$2)</f>
        <v>0</v>
      </c>
      <c r="Y26" s="43"/>
      <c r="Z26" s="5">
        <f t="shared" si="3"/>
        <v>0</v>
      </c>
      <c r="AA26" s="43"/>
      <c r="AB26" s="43" t="e">
        <f t="shared" si="4"/>
        <v>#DIV/0!</v>
      </c>
    </row>
    <row r="27" spans="1:28" x14ac:dyDescent="0.2">
      <c r="A27" s="43" t="s">
        <v>37</v>
      </c>
      <c r="B27" s="43" t="s">
        <v>522</v>
      </c>
      <c r="C27" s="43"/>
      <c r="D27" s="35">
        <v>0</v>
      </c>
      <c r="E27" s="35">
        <v>0</v>
      </c>
      <c r="F27" s="35">
        <v>1</v>
      </c>
      <c r="G27" s="43">
        <f t="shared" si="0"/>
        <v>1</v>
      </c>
      <c r="H27" s="43"/>
      <c r="I27" s="22">
        <f t="shared" si="5"/>
        <v>0.33333333333333331</v>
      </c>
      <c r="J27" s="47">
        <f>+[1]IFR!AD27</f>
        <v>5.0000000000000001E-3</v>
      </c>
      <c r="K27" s="14">
        <f t="shared" si="1"/>
        <v>0.95</v>
      </c>
      <c r="L27" s="22">
        <f t="shared" si="6"/>
        <v>0.31666666666666665</v>
      </c>
      <c r="M27" s="14">
        <v>1</v>
      </c>
      <c r="N27" s="14">
        <v>1</v>
      </c>
      <c r="O27" s="43"/>
      <c r="P27" s="22">
        <f t="shared" si="7"/>
        <v>0.31666666666666665</v>
      </c>
      <c r="Q27" s="43"/>
      <c r="R27" s="46">
        <f t="shared" si="2"/>
        <v>5.3175411689634753E-5</v>
      </c>
      <c r="S27" s="43"/>
      <c r="T27" s="5">
        <f>+R27*([1]assessment!$J$271*[1]assessment!$E$3)</f>
        <v>422.39306270780423</v>
      </c>
      <c r="U27" s="43"/>
      <c r="V27" s="47">
        <f>+T27/[1]payroll!F27</f>
        <v>2.9850529478420563E-4</v>
      </c>
      <c r="W27" s="43"/>
      <c r="X27" s="5">
        <f>IF(V27&lt;$X$2,T27, +[1]payroll!F27 * $X$2)</f>
        <v>422.39306270780423</v>
      </c>
      <c r="Y27" s="43"/>
      <c r="Z27" s="5">
        <f t="shared" si="3"/>
        <v>0</v>
      </c>
      <c r="AA27" s="43"/>
      <c r="AB27" s="43">
        <f t="shared" si="4"/>
        <v>1</v>
      </c>
    </row>
    <row r="28" spans="1:28" x14ac:dyDescent="0.2">
      <c r="A28" s="43" t="s">
        <v>38</v>
      </c>
      <c r="B28" s="43" t="s">
        <v>523</v>
      </c>
      <c r="C28" s="43"/>
      <c r="D28" s="35">
        <v>1</v>
      </c>
      <c r="E28" s="35">
        <v>0</v>
      </c>
      <c r="F28" s="35">
        <v>0</v>
      </c>
      <c r="G28" s="43">
        <f t="shared" si="0"/>
        <v>1</v>
      </c>
      <c r="H28" s="43"/>
      <c r="I28" s="22">
        <f t="shared" si="5"/>
        <v>0.33333333333333331</v>
      </c>
      <c r="J28" s="47">
        <f>+[1]IFR!AD28</f>
        <v>1.6666666666666668E-3</v>
      </c>
      <c r="K28" s="14">
        <f t="shared" si="1"/>
        <v>0.95</v>
      </c>
      <c r="L28" s="22">
        <f t="shared" si="6"/>
        <v>0.31666666666666665</v>
      </c>
      <c r="M28" s="14">
        <v>1</v>
      </c>
      <c r="N28" s="14">
        <v>1</v>
      </c>
      <c r="O28" s="43"/>
      <c r="P28" s="22">
        <f t="shared" si="7"/>
        <v>0.31666666666666665</v>
      </c>
      <c r="Q28" s="43"/>
      <c r="R28" s="46">
        <f t="shared" si="2"/>
        <v>5.3175411689634753E-5</v>
      </c>
      <c r="S28" s="43"/>
      <c r="T28" s="5">
        <f>+R28*([1]assessment!$J$271*[1]assessment!$E$3)</f>
        <v>422.39306270780423</v>
      </c>
      <c r="U28" s="43"/>
      <c r="V28" s="47">
        <f>+T28/[1]payroll!F28</f>
        <v>3.2184814235790808E-4</v>
      </c>
      <c r="W28" s="43"/>
      <c r="X28" s="5">
        <f>IF(V28&lt;$X$2,T28, +[1]payroll!F28 * $X$2)</f>
        <v>422.39306270780423</v>
      </c>
      <c r="Y28" s="43"/>
      <c r="Z28" s="5">
        <f t="shared" si="3"/>
        <v>0</v>
      </c>
      <c r="AA28" s="43"/>
      <c r="AB28" s="43">
        <f t="shared" si="4"/>
        <v>1</v>
      </c>
    </row>
    <row r="29" spans="1:28" x14ac:dyDescent="0.2">
      <c r="A29" s="43" t="s">
        <v>39</v>
      </c>
      <c r="B29" s="43" t="s">
        <v>524</v>
      </c>
      <c r="C29" s="43"/>
      <c r="D29" s="35">
        <v>0</v>
      </c>
      <c r="E29" s="35">
        <v>0</v>
      </c>
      <c r="F29" s="35">
        <v>0</v>
      </c>
      <c r="G29" s="43">
        <f t="shared" si="0"/>
        <v>0</v>
      </c>
      <c r="H29" s="43"/>
      <c r="I29" s="22">
        <f t="shared" si="5"/>
        <v>0</v>
      </c>
      <c r="J29" s="47">
        <f>+[1]IFR!AD29</f>
        <v>0</v>
      </c>
      <c r="K29" s="14">
        <f t="shared" si="1"/>
        <v>0.95</v>
      </c>
      <c r="L29" s="22">
        <f t="shared" si="6"/>
        <v>0</v>
      </c>
      <c r="M29" s="14">
        <v>1</v>
      </c>
      <c r="N29" s="14">
        <v>1</v>
      </c>
      <c r="O29" s="43"/>
      <c r="P29" s="22">
        <f t="shared" si="7"/>
        <v>0</v>
      </c>
      <c r="Q29" s="43"/>
      <c r="R29" s="46">
        <f t="shared" si="2"/>
        <v>0</v>
      </c>
      <c r="S29" s="43"/>
      <c r="T29" s="5">
        <f>+R29*([1]assessment!$J$271*[1]assessment!$E$3)</f>
        <v>0</v>
      </c>
      <c r="U29" s="43"/>
      <c r="V29" s="47">
        <f>+T29/[1]payroll!F29</f>
        <v>0</v>
      </c>
      <c r="W29" s="43"/>
      <c r="X29" s="5">
        <f>IF(V29&lt;$X$2,T29, +[1]payroll!F29 * $X$2)</f>
        <v>0</v>
      </c>
      <c r="Y29" s="43"/>
      <c r="Z29" s="5">
        <f t="shared" si="3"/>
        <v>0</v>
      </c>
      <c r="AA29" s="43"/>
      <c r="AB29" s="43" t="e">
        <f t="shared" si="4"/>
        <v>#DIV/0!</v>
      </c>
    </row>
    <row r="30" spans="1:28" x14ac:dyDescent="0.2">
      <c r="A30" s="43" t="s">
        <v>40</v>
      </c>
      <c r="B30" s="43" t="s">
        <v>525</v>
      </c>
      <c r="C30" s="43"/>
      <c r="D30" s="35">
        <v>1</v>
      </c>
      <c r="E30" s="35">
        <v>0</v>
      </c>
      <c r="F30" s="35">
        <v>0</v>
      </c>
      <c r="G30" s="43">
        <f t="shared" si="0"/>
        <v>1</v>
      </c>
      <c r="H30" s="43"/>
      <c r="I30" s="22">
        <f t="shared" si="5"/>
        <v>0.33333333333333331</v>
      </c>
      <c r="J30" s="47">
        <f>+[1]IFR!AD30</f>
        <v>1.6666666666666668E-3</v>
      </c>
      <c r="K30" s="14">
        <f t="shared" si="1"/>
        <v>0.95</v>
      </c>
      <c r="L30" s="22">
        <f t="shared" si="6"/>
        <v>0.31666666666666665</v>
      </c>
      <c r="M30" s="14">
        <v>1</v>
      </c>
      <c r="N30" s="14">
        <v>1</v>
      </c>
      <c r="O30" s="43"/>
      <c r="P30" s="22">
        <f t="shared" si="7"/>
        <v>0.31666666666666665</v>
      </c>
      <c r="Q30" s="43"/>
      <c r="R30" s="46">
        <f t="shared" si="2"/>
        <v>5.3175411689634753E-5</v>
      </c>
      <c r="S30" s="43"/>
      <c r="T30" s="5">
        <f>+R30*([1]assessment!$J$271*[1]assessment!$E$3)</f>
        <v>422.39306270780423</v>
      </c>
      <c r="U30" s="43"/>
      <c r="V30" s="47">
        <f>+T30/[1]payroll!F30</f>
        <v>8.6358999499362604E-5</v>
      </c>
      <c r="W30" s="43"/>
      <c r="X30" s="5">
        <f>IF(V30&lt;$X$2,T30, +[1]payroll!F30 * $X$2)</f>
        <v>422.39306270780423</v>
      </c>
      <c r="Y30" s="43"/>
      <c r="Z30" s="5">
        <f t="shared" si="3"/>
        <v>0</v>
      </c>
      <c r="AA30" s="43"/>
      <c r="AB30" s="43">
        <f t="shared" si="4"/>
        <v>1</v>
      </c>
    </row>
    <row r="31" spans="1:28" x14ac:dyDescent="0.2">
      <c r="A31" s="43" t="s">
        <v>41</v>
      </c>
      <c r="B31" s="43" t="s">
        <v>526</v>
      </c>
      <c r="C31" s="43"/>
      <c r="D31" s="35">
        <v>0</v>
      </c>
      <c r="E31" s="35">
        <v>0</v>
      </c>
      <c r="F31" s="35">
        <v>1</v>
      </c>
      <c r="G31" s="43">
        <f t="shared" si="0"/>
        <v>1</v>
      </c>
      <c r="H31" s="43"/>
      <c r="I31" s="22">
        <f t="shared" si="5"/>
        <v>0.33333333333333331</v>
      </c>
      <c r="J31" s="47">
        <f>+[1]IFR!AD31</f>
        <v>7.8687492623047558E-4</v>
      </c>
      <c r="K31" s="14">
        <f t="shared" si="1"/>
        <v>0.95</v>
      </c>
      <c r="L31" s="22">
        <f t="shared" si="6"/>
        <v>0.31666666666666665</v>
      </c>
      <c r="M31" s="14">
        <v>1</v>
      </c>
      <c r="N31" s="14">
        <v>1</v>
      </c>
      <c r="O31" s="43"/>
      <c r="P31" s="22">
        <f t="shared" si="7"/>
        <v>0.31666666666666665</v>
      </c>
      <c r="Q31" s="43"/>
      <c r="R31" s="46">
        <f t="shared" si="2"/>
        <v>5.3175411689634753E-5</v>
      </c>
      <c r="S31" s="43"/>
      <c r="T31" s="5">
        <f>+R31*([1]assessment!$J$271*[1]assessment!$E$3)</f>
        <v>422.39306270780423</v>
      </c>
      <c r="U31" s="43"/>
      <c r="V31" s="47">
        <f>+T31/[1]payroll!F31</f>
        <v>4.301029104939715E-6</v>
      </c>
      <c r="W31" s="43"/>
      <c r="X31" s="5">
        <f>IF(V31&lt;$X$2,T31, +[1]payroll!F31 * $X$2)</f>
        <v>422.39306270780423</v>
      </c>
      <c r="Y31" s="43"/>
      <c r="Z31" s="5">
        <f t="shared" si="3"/>
        <v>0</v>
      </c>
      <c r="AA31" s="43"/>
      <c r="AB31" s="43">
        <f t="shared" si="4"/>
        <v>1</v>
      </c>
    </row>
    <row r="32" spans="1:28" x14ac:dyDescent="0.2">
      <c r="A32" s="43" t="s">
        <v>42</v>
      </c>
      <c r="B32" s="43" t="s">
        <v>43</v>
      </c>
      <c r="C32" s="43"/>
      <c r="D32" s="35">
        <v>0</v>
      </c>
      <c r="E32" s="35">
        <v>1</v>
      </c>
      <c r="F32" s="35">
        <v>0</v>
      </c>
      <c r="G32" s="43">
        <f t="shared" si="0"/>
        <v>1</v>
      </c>
      <c r="H32" s="43"/>
      <c r="I32" s="22">
        <f t="shared" si="5"/>
        <v>0.33333333333333331</v>
      </c>
      <c r="J32" s="47">
        <f>+[1]IFR!AD32</f>
        <v>3.3333333333333335E-3</v>
      </c>
      <c r="K32" s="14">
        <f t="shared" si="1"/>
        <v>0.95</v>
      </c>
      <c r="L32" s="22">
        <f t="shared" si="6"/>
        <v>0.31666666666666665</v>
      </c>
      <c r="M32" s="14">
        <v>1</v>
      </c>
      <c r="N32" s="14">
        <v>1</v>
      </c>
      <c r="O32" s="43"/>
      <c r="P32" s="22">
        <f t="shared" si="7"/>
        <v>0.31666666666666665</v>
      </c>
      <c r="Q32" s="43"/>
      <c r="R32" s="46">
        <f t="shared" si="2"/>
        <v>5.3175411689634753E-5</v>
      </c>
      <c r="S32" s="43"/>
      <c r="T32" s="5">
        <f>+R32*([1]assessment!$J$271*[1]assessment!$E$3)</f>
        <v>422.39306270780423</v>
      </c>
      <c r="U32" s="43"/>
      <c r="V32" s="47">
        <f>+T32/[1]payroll!F32</f>
        <v>4.526037763974229E-4</v>
      </c>
      <c r="W32" s="43"/>
      <c r="X32" s="5">
        <f>IF(V32&lt;$X$2,T32, +[1]payroll!F32 * $X$2)</f>
        <v>422.39306270780423</v>
      </c>
      <c r="Y32" s="43"/>
      <c r="Z32" s="5">
        <f t="shared" si="3"/>
        <v>0</v>
      </c>
      <c r="AA32" s="43"/>
      <c r="AB32" s="43">
        <f t="shared" si="4"/>
        <v>1</v>
      </c>
    </row>
    <row r="33" spans="1:28" x14ac:dyDescent="0.2">
      <c r="A33" s="43" t="s">
        <v>44</v>
      </c>
      <c r="B33" s="43" t="s">
        <v>45</v>
      </c>
      <c r="C33" s="43"/>
      <c r="D33" s="35">
        <v>0</v>
      </c>
      <c r="E33" s="35">
        <v>0</v>
      </c>
      <c r="F33" s="35">
        <v>0</v>
      </c>
      <c r="G33" s="43">
        <f t="shared" si="0"/>
        <v>0</v>
      </c>
      <c r="H33" s="43"/>
      <c r="I33" s="22">
        <f t="shared" si="5"/>
        <v>0</v>
      </c>
      <c r="J33" s="47">
        <f>+[1]IFR!AD33</f>
        <v>0</v>
      </c>
      <c r="K33" s="14">
        <f t="shared" si="1"/>
        <v>0.95</v>
      </c>
      <c r="L33" s="22">
        <f t="shared" si="6"/>
        <v>0</v>
      </c>
      <c r="M33" s="14">
        <v>1</v>
      </c>
      <c r="N33" s="14">
        <v>1</v>
      </c>
      <c r="O33" s="43"/>
      <c r="P33" s="22">
        <f t="shared" si="7"/>
        <v>0</v>
      </c>
      <c r="Q33" s="43"/>
      <c r="R33" s="46">
        <f t="shared" si="2"/>
        <v>0</v>
      </c>
      <c r="S33" s="43"/>
      <c r="T33" s="5">
        <f>+R33*([1]assessment!$J$271*[1]assessment!$E$3)</f>
        <v>0</v>
      </c>
      <c r="U33" s="43"/>
      <c r="V33" s="47">
        <f>+T33/[1]payroll!F33</f>
        <v>0</v>
      </c>
      <c r="W33" s="43"/>
      <c r="X33" s="5">
        <f>IF(V33&lt;$X$2,T33, +[1]payroll!F33 * $X$2)</f>
        <v>0</v>
      </c>
      <c r="Y33" s="43"/>
      <c r="Z33" s="5">
        <f t="shared" si="3"/>
        <v>0</v>
      </c>
      <c r="AA33" s="43"/>
      <c r="AB33" s="43" t="e">
        <f t="shared" si="4"/>
        <v>#DIV/0!</v>
      </c>
    </row>
    <row r="34" spans="1:28" x14ac:dyDescent="0.2">
      <c r="A34" s="43" t="s">
        <v>46</v>
      </c>
      <c r="B34" s="43" t="s">
        <v>47</v>
      </c>
      <c r="C34" s="43"/>
      <c r="D34" s="35">
        <v>3</v>
      </c>
      <c r="E34" s="35">
        <v>3</v>
      </c>
      <c r="F34" s="35">
        <v>2</v>
      </c>
      <c r="G34" s="43">
        <f t="shared" si="0"/>
        <v>8</v>
      </c>
      <c r="H34" s="43"/>
      <c r="I34" s="22">
        <f t="shared" si="5"/>
        <v>2.6666666666666665</v>
      </c>
      <c r="J34" s="47">
        <f>+[1]IFR!AD34</f>
        <v>9.6217027949277514E-3</v>
      </c>
      <c r="K34" s="14">
        <f t="shared" si="1"/>
        <v>0.95</v>
      </c>
      <c r="L34" s="22">
        <f t="shared" si="6"/>
        <v>2.5333333333333332</v>
      </c>
      <c r="M34" s="14">
        <v>1</v>
      </c>
      <c r="N34" s="14">
        <v>1</v>
      </c>
      <c r="O34" s="43"/>
      <c r="P34" s="22">
        <f t="shared" si="7"/>
        <v>2.5333333333333332</v>
      </c>
      <c r="Q34" s="43"/>
      <c r="R34" s="46">
        <f t="shared" si="2"/>
        <v>4.2540329351707803E-4</v>
      </c>
      <c r="S34" s="43"/>
      <c r="T34" s="5">
        <f>+R34*([1]assessment!$J$271*[1]assessment!$E$3)</f>
        <v>3379.1445016624339</v>
      </c>
      <c r="U34" s="43"/>
      <c r="V34" s="47">
        <f>+T34/[1]payroll!F34</f>
        <v>1.6835463370746094E-4</v>
      </c>
      <c r="W34" s="43"/>
      <c r="X34" s="5">
        <f>IF(V34&lt;$X$2,T34, +[1]payroll!F34 * $X$2)</f>
        <v>3379.1445016624339</v>
      </c>
      <c r="Y34" s="43"/>
      <c r="Z34" s="5">
        <f t="shared" si="3"/>
        <v>0</v>
      </c>
      <c r="AA34" s="43"/>
      <c r="AB34" s="43">
        <f t="shared" si="4"/>
        <v>1</v>
      </c>
    </row>
    <row r="35" spans="1:28" x14ac:dyDescent="0.2">
      <c r="A35" s="43" t="s">
        <v>48</v>
      </c>
      <c r="B35" s="43" t="s">
        <v>49</v>
      </c>
      <c r="C35" s="43"/>
      <c r="D35" s="35">
        <v>36</v>
      </c>
      <c r="E35" s="35">
        <v>24</v>
      </c>
      <c r="F35" s="35">
        <v>14</v>
      </c>
      <c r="G35" s="43">
        <f t="shared" si="0"/>
        <v>74</v>
      </c>
      <c r="H35" s="43"/>
      <c r="I35" s="22">
        <f t="shared" si="5"/>
        <v>24.666666666666668</v>
      </c>
      <c r="J35" s="47">
        <f>+[1]IFR!AD35</f>
        <v>5.0025361081395252E-3</v>
      </c>
      <c r="K35" s="14">
        <f t="shared" si="1"/>
        <v>0.95</v>
      </c>
      <c r="L35" s="22">
        <f t="shared" si="6"/>
        <v>23.433333333333334</v>
      </c>
      <c r="M35" s="14">
        <v>1</v>
      </c>
      <c r="N35" s="14">
        <v>1</v>
      </c>
      <c r="O35" s="43"/>
      <c r="P35" s="22">
        <f t="shared" si="7"/>
        <v>23.433333333333334</v>
      </c>
      <c r="Q35" s="43"/>
      <c r="R35" s="46">
        <f t="shared" si="2"/>
        <v>3.9349804650329716E-3</v>
      </c>
      <c r="S35" s="43"/>
      <c r="T35" s="5">
        <f>+R35*([1]assessment!$J$271*[1]assessment!$E$3)</f>
        <v>31257.086640377511</v>
      </c>
      <c r="U35" s="43"/>
      <c r="V35" s="47">
        <f>+T35/[1]payroll!F35</f>
        <v>1.3126623882016221E-4</v>
      </c>
      <c r="W35" s="43"/>
      <c r="X35" s="5">
        <f>IF(V35&lt;$X$2,T35, +[1]payroll!F35 * $X$2)</f>
        <v>31257.086640377511</v>
      </c>
      <c r="Y35" s="43"/>
      <c r="Z35" s="5">
        <f t="shared" si="3"/>
        <v>0</v>
      </c>
      <c r="AA35" s="43"/>
      <c r="AB35" s="43">
        <f t="shared" si="4"/>
        <v>1</v>
      </c>
    </row>
    <row r="36" spans="1:28" x14ac:dyDescent="0.2">
      <c r="A36" s="43" t="s">
        <v>50</v>
      </c>
      <c r="B36" s="43" t="s">
        <v>492</v>
      </c>
      <c r="C36" s="43"/>
      <c r="D36" s="35">
        <v>8</v>
      </c>
      <c r="E36" s="35">
        <v>11</v>
      </c>
      <c r="F36" s="35">
        <v>8</v>
      </c>
      <c r="G36" s="43">
        <f t="shared" si="0"/>
        <v>27</v>
      </c>
      <c r="H36" s="43"/>
      <c r="I36" s="22">
        <f t="shared" si="5"/>
        <v>9</v>
      </c>
      <c r="J36" s="47">
        <f>+[1]IFR!AD36</f>
        <v>2.7638630460296215E-2</v>
      </c>
      <c r="K36" s="14">
        <f t="shared" si="1"/>
        <v>0.95</v>
      </c>
      <c r="L36" s="22">
        <f t="shared" si="6"/>
        <v>8.5499999999999989</v>
      </c>
      <c r="M36" s="14">
        <v>1</v>
      </c>
      <c r="N36" s="14">
        <v>1</v>
      </c>
      <c r="O36" s="43"/>
      <c r="P36" s="22">
        <f t="shared" si="7"/>
        <v>8.5499999999999989</v>
      </c>
      <c r="Q36" s="43"/>
      <c r="R36" s="46">
        <f t="shared" si="2"/>
        <v>1.4357361156201382E-3</v>
      </c>
      <c r="S36" s="43"/>
      <c r="T36" s="5">
        <f>+R36*([1]assessment!$J$271*[1]assessment!$E$3)</f>
        <v>11404.612693110714</v>
      </c>
      <c r="U36" s="43"/>
      <c r="V36" s="47">
        <f>+T36/[1]payroll!F36</f>
        <v>6.0724055579878893E-4</v>
      </c>
      <c r="W36" s="43"/>
      <c r="X36" s="5">
        <f>IF(V36&lt;$X$2,T36, +[1]payroll!F36 * $X$2)</f>
        <v>11404.612693110714</v>
      </c>
      <c r="Y36" s="43"/>
      <c r="Z36" s="5">
        <f t="shared" si="3"/>
        <v>0</v>
      </c>
      <c r="AA36" s="43"/>
      <c r="AB36" s="43">
        <f t="shared" si="4"/>
        <v>1</v>
      </c>
    </row>
    <row r="37" spans="1:28" x14ac:dyDescent="0.2">
      <c r="A37" s="43" t="s">
        <v>51</v>
      </c>
      <c r="B37" s="43" t="s">
        <v>52</v>
      </c>
      <c r="C37" s="43"/>
      <c r="D37" s="35">
        <v>24</v>
      </c>
      <c r="E37" s="35">
        <v>16</v>
      </c>
      <c r="F37" s="35">
        <v>9</v>
      </c>
      <c r="G37" s="43">
        <f t="shared" si="0"/>
        <v>49</v>
      </c>
      <c r="H37" s="43"/>
      <c r="I37" s="22">
        <f t="shared" si="5"/>
        <v>16.333333333333332</v>
      </c>
      <c r="J37" s="47">
        <f>+[1]IFR!AD37</f>
        <v>5.028479490551162E-3</v>
      </c>
      <c r="K37" s="14">
        <f t="shared" si="1"/>
        <v>0.95</v>
      </c>
      <c r="L37" s="22">
        <f t="shared" si="6"/>
        <v>15.516666666666664</v>
      </c>
      <c r="M37" s="14">
        <v>1</v>
      </c>
      <c r="N37" s="14">
        <v>1</v>
      </c>
      <c r="O37" s="43"/>
      <c r="P37" s="22">
        <f t="shared" si="7"/>
        <v>15.516666666666664</v>
      </c>
      <c r="Q37" s="43"/>
      <c r="R37" s="46">
        <f t="shared" si="2"/>
        <v>2.6055951727921027E-3</v>
      </c>
      <c r="S37" s="43"/>
      <c r="T37" s="5">
        <f>+R37*([1]assessment!$J$271*[1]assessment!$E$3)</f>
        <v>20697.260072682406</v>
      </c>
      <c r="U37" s="43"/>
      <c r="V37" s="47">
        <f>+T37/[1]payroll!F37</f>
        <v>1.1003068905106821E-4</v>
      </c>
      <c r="W37" s="43"/>
      <c r="X37" s="5">
        <f>IF(V37&lt;$X$2,T37, +[1]payroll!F37 * $X$2)</f>
        <v>20697.260072682406</v>
      </c>
      <c r="Y37" s="43"/>
      <c r="Z37" s="5">
        <f t="shared" si="3"/>
        <v>0</v>
      </c>
      <c r="AA37" s="43"/>
      <c r="AB37" s="43">
        <f t="shared" si="4"/>
        <v>1</v>
      </c>
    </row>
    <row r="38" spans="1:28" x14ac:dyDescent="0.2">
      <c r="A38" s="43" t="s">
        <v>53</v>
      </c>
      <c r="B38" s="43" t="s">
        <v>54</v>
      </c>
      <c r="C38" s="43"/>
      <c r="D38" s="35">
        <v>2</v>
      </c>
      <c r="E38" s="35">
        <v>1</v>
      </c>
      <c r="F38" s="35">
        <v>2</v>
      </c>
      <c r="G38" s="43">
        <f t="shared" si="0"/>
        <v>5</v>
      </c>
      <c r="H38" s="43"/>
      <c r="I38" s="22">
        <f t="shared" si="5"/>
        <v>1.6666666666666667</v>
      </c>
      <c r="J38" s="47">
        <f>+[1]IFR!AD38</f>
        <v>2.6193634524986145E-3</v>
      </c>
      <c r="K38" s="14">
        <f t="shared" si="1"/>
        <v>0.95</v>
      </c>
      <c r="L38" s="22">
        <f t="shared" si="6"/>
        <v>1.5833333333333333</v>
      </c>
      <c r="M38" s="14">
        <v>1</v>
      </c>
      <c r="N38" s="14">
        <v>1</v>
      </c>
      <c r="O38" s="43"/>
      <c r="P38" s="22">
        <f t="shared" si="7"/>
        <v>1.5833333333333333</v>
      </c>
      <c r="Q38" s="43"/>
      <c r="R38" s="46">
        <f t="shared" si="2"/>
        <v>2.6587705844817374E-4</v>
      </c>
      <c r="S38" s="43"/>
      <c r="T38" s="5">
        <f>+R38*([1]assessment!$J$271*[1]assessment!$E$3)</f>
        <v>2111.9653135390208</v>
      </c>
      <c r="U38" s="43"/>
      <c r="V38" s="47">
        <f>+T38/[1]payroll!F38</f>
        <v>4.1574327262101647E-5</v>
      </c>
      <c r="W38" s="43"/>
      <c r="X38" s="5">
        <f>IF(V38&lt;$X$2,T38, +[1]payroll!F38 * $X$2)</f>
        <v>2111.9653135390208</v>
      </c>
      <c r="Y38" s="43"/>
      <c r="Z38" s="5">
        <f t="shared" si="3"/>
        <v>0</v>
      </c>
      <c r="AA38" s="43"/>
      <c r="AB38" s="43">
        <f t="shared" si="4"/>
        <v>1</v>
      </c>
    </row>
    <row r="39" spans="1:28" x14ac:dyDescent="0.2">
      <c r="A39" s="43" t="s">
        <v>55</v>
      </c>
      <c r="B39" s="43" t="s">
        <v>56</v>
      </c>
      <c r="C39" s="43"/>
      <c r="D39" s="35">
        <v>0</v>
      </c>
      <c r="E39" s="35">
        <v>0</v>
      </c>
      <c r="F39" s="35">
        <v>0</v>
      </c>
      <c r="G39" s="43">
        <f t="shared" si="0"/>
        <v>0</v>
      </c>
      <c r="H39" s="43"/>
      <c r="I39" s="22">
        <f t="shared" si="5"/>
        <v>0</v>
      </c>
      <c r="J39" s="47">
        <f>+[1]IFR!AD39</f>
        <v>0</v>
      </c>
      <c r="K39" s="14">
        <f t="shared" si="1"/>
        <v>0.95</v>
      </c>
      <c r="L39" s="22">
        <f t="shared" si="6"/>
        <v>0</v>
      </c>
      <c r="M39" s="14">
        <v>1</v>
      </c>
      <c r="N39" s="14">
        <v>1</v>
      </c>
      <c r="O39" s="43"/>
      <c r="P39" s="22">
        <f t="shared" si="7"/>
        <v>0</v>
      </c>
      <c r="Q39" s="43"/>
      <c r="R39" s="46">
        <f t="shared" si="2"/>
        <v>0</v>
      </c>
      <c r="S39" s="43"/>
      <c r="T39" s="5">
        <f>+R39*([1]assessment!$J$271*[1]assessment!$E$3)</f>
        <v>0</v>
      </c>
      <c r="U39" s="43"/>
      <c r="V39" s="47">
        <f>+T39/[1]payroll!F39</f>
        <v>0</v>
      </c>
      <c r="W39" s="43"/>
      <c r="X39" s="5">
        <f>IF(V39&lt;$X$2,T39, +[1]payroll!F39 * $X$2)</f>
        <v>0</v>
      </c>
      <c r="Y39" s="43"/>
      <c r="Z39" s="5">
        <f t="shared" si="3"/>
        <v>0</v>
      </c>
      <c r="AA39" s="43"/>
      <c r="AB39" s="43" t="e">
        <f t="shared" si="4"/>
        <v>#DIV/0!</v>
      </c>
    </row>
    <row r="40" spans="1:28" x14ac:dyDescent="0.2">
      <c r="A40" s="43" t="s">
        <v>57</v>
      </c>
      <c r="B40" s="43" t="s">
        <v>58</v>
      </c>
      <c r="C40" s="43"/>
      <c r="D40" s="35">
        <v>2</v>
      </c>
      <c r="E40" s="35">
        <v>2</v>
      </c>
      <c r="F40" s="35">
        <v>2</v>
      </c>
      <c r="G40" s="43">
        <f t="shared" si="0"/>
        <v>6</v>
      </c>
      <c r="H40" s="43"/>
      <c r="I40" s="22">
        <f t="shared" si="5"/>
        <v>2</v>
      </c>
      <c r="J40" s="47">
        <f>+[1]IFR!AD40</f>
        <v>1.1311599352353185E-2</v>
      </c>
      <c r="K40" s="14">
        <f t="shared" si="1"/>
        <v>0.95</v>
      </c>
      <c r="L40" s="22">
        <f t="shared" si="6"/>
        <v>1.9</v>
      </c>
      <c r="M40" s="14">
        <v>1</v>
      </c>
      <c r="N40" s="14">
        <v>1</v>
      </c>
      <c r="O40" s="43"/>
      <c r="P40" s="22">
        <f t="shared" si="7"/>
        <v>1.9</v>
      </c>
      <c r="Q40" s="43"/>
      <c r="R40" s="46">
        <f t="shared" si="2"/>
        <v>3.1905247013780852E-4</v>
      </c>
      <c r="S40" s="43"/>
      <c r="T40" s="5">
        <f>+R40*([1]assessment!$J$271*[1]assessment!$E$3)</f>
        <v>2534.3583762468252</v>
      </c>
      <c r="U40" s="43"/>
      <c r="V40" s="47">
        <f>+T40/[1]payroll!F40</f>
        <v>2.5361885072042455E-4</v>
      </c>
      <c r="W40" s="43"/>
      <c r="X40" s="5">
        <f>IF(V40&lt;$X$2,T40, +[1]payroll!F40 * $X$2)</f>
        <v>2534.3583762468252</v>
      </c>
      <c r="Y40" s="43"/>
      <c r="Z40" s="5">
        <f t="shared" si="3"/>
        <v>0</v>
      </c>
      <c r="AA40" s="43"/>
      <c r="AB40" s="43">
        <f t="shared" si="4"/>
        <v>1</v>
      </c>
    </row>
    <row r="41" spans="1:28" x14ac:dyDescent="0.2">
      <c r="A41" s="43" t="s">
        <v>59</v>
      </c>
      <c r="B41" s="43" t="s">
        <v>60</v>
      </c>
      <c r="C41" s="43"/>
      <c r="D41" s="35">
        <v>0</v>
      </c>
      <c r="E41" s="35">
        <v>0</v>
      </c>
      <c r="F41" s="35">
        <v>0</v>
      </c>
      <c r="G41" s="43">
        <f t="shared" si="0"/>
        <v>0</v>
      </c>
      <c r="H41" s="43"/>
      <c r="I41" s="22">
        <f t="shared" si="5"/>
        <v>0</v>
      </c>
      <c r="J41" s="47">
        <f>+[1]IFR!AD41</f>
        <v>0</v>
      </c>
      <c r="K41" s="14">
        <f t="shared" si="1"/>
        <v>0.95</v>
      </c>
      <c r="L41" s="22">
        <f t="shared" si="6"/>
        <v>0</v>
      </c>
      <c r="M41" s="14">
        <v>1</v>
      </c>
      <c r="N41" s="14">
        <v>1</v>
      </c>
      <c r="O41" s="43"/>
      <c r="P41" s="22">
        <f t="shared" si="7"/>
        <v>0</v>
      </c>
      <c r="Q41" s="43"/>
      <c r="R41" s="46">
        <f t="shared" si="2"/>
        <v>0</v>
      </c>
      <c r="S41" s="43"/>
      <c r="T41" s="5">
        <f>+R41*([1]assessment!$J$271*[1]assessment!$E$3)</f>
        <v>0</v>
      </c>
      <c r="U41" s="43"/>
      <c r="V41" s="47">
        <f>+T41/[1]payroll!F41</f>
        <v>0</v>
      </c>
      <c r="W41" s="43"/>
      <c r="X41" s="5">
        <f>IF(V41&lt;$X$2,T41, +[1]payroll!F41 * $X$2)</f>
        <v>0</v>
      </c>
      <c r="Y41" s="43"/>
      <c r="Z41" s="5">
        <f t="shared" si="3"/>
        <v>0</v>
      </c>
      <c r="AA41" s="43"/>
      <c r="AB41" s="43" t="e">
        <f t="shared" si="4"/>
        <v>#DIV/0!</v>
      </c>
    </row>
    <row r="42" spans="1:28" x14ac:dyDescent="0.2">
      <c r="A42" s="43" t="s">
        <v>61</v>
      </c>
      <c r="B42" s="43" t="s">
        <v>527</v>
      </c>
      <c r="C42" s="43"/>
      <c r="D42" s="35">
        <v>0</v>
      </c>
      <c r="E42" s="35">
        <v>0</v>
      </c>
      <c r="F42" s="35">
        <v>0</v>
      </c>
      <c r="G42" s="43">
        <f t="shared" si="0"/>
        <v>0</v>
      </c>
      <c r="H42" s="43"/>
      <c r="I42" s="22">
        <f t="shared" si="5"/>
        <v>0</v>
      </c>
      <c r="J42" s="47">
        <f>+[1]IFR!AD42</f>
        <v>0</v>
      </c>
      <c r="K42" s="14">
        <f t="shared" si="1"/>
        <v>0.95</v>
      </c>
      <c r="L42" s="22">
        <f t="shared" si="6"/>
        <v>0</v>
      </c>
      <c r="M42" s="14">
        <v>1</v>
      </c>
      <c r="N42" s="14">
        <v>1</v>
      </c>
      <c r="O42" s="43"/>
      <c r="P42" s="22">
        <f t="shared" si="7"/>
        <v>0</v>
      </c>
      <c r="Q42" s="43"/>
      <c r="R42" s="46">
        <f t="shared" si="2"/>
        <v>0</v>
      </c>
      <c r="S42" s="43"/>
      <c r="T42" s="5">
        <f>+R42*([1]assessment!$J$271*[1]assessment!$E$3)</f>
        <v>0</v>
      </c>
      <c r="U42" s="43"/>
      <c r="V42" s="47">
        <f>+T42/[1]payroll!F42</f>
        <v>0</v>
      </c>
      <c r="W42" s="43"/>
      <c r="X42" s="5">
        <f>IF(V42&lt;$X$2,T42, +[1]payroll!F42 * $X$2)</f>
        <v>0</v>
      </c>
      <c r="Y42" s="43"/>
      <c r="Z42" s="5">
        <f t="shared" si="3"/>
        <v>0</v>
      </c>
      <c r="AA42" s="43"/>
      <c r="AB42" s="43" t="e">
        <f t="shared" si="4"/>
        <v>#DIV/0!</v>
      </c>
    </row>
    <row r="43" spans="1:28" x14ac:dyDescent="0.2">
      <c r="A43" s="43" t="s">
        <v>62</v>
      </c>
      <c r="B43" s="43" t="s">
        <v>63</v>
      </c>
      <c r="C43" s="43"/>
      <c r="D43" s="35">
        <v>0</v>
      </c>
      <c r="E43" s="35">
        <v>2</v>
      </c>
      <c r="F43" s="35">
        <v>2</v>
      </c>
      <c r="G43" s="43">
        <f t="shared" si="0"/>
        <v>4</v>
      </c>
      <c r="H43" s="43"/>
      <c r="I43" s="22">
        <f t="shared" si="5"/>
        <v>1.3333333333333333</v>
      </c>
      <c r="J43" s="47">
        <f>+[1]IFR!AD43</f>
        <v>8.7210248896644974E-3</v>
      </c>
      <c r="K43" s="14">
        <f t="shared" si="1"/>
        <v>0.95</v>
      </c>
      <c r="L43" s="22">
        <f t="shared" si="6"/>
        <v>1.2666666666666666</v>
      </c>
      <c r="M43" s="14">
        <v>1</v>
      </c>
      <c r="N43" s="14">
        <v>1</v>
      </c>
      <c r="O43" s="43"/>
      <c r="P43" s="22">
        <f t="shared" si="7"/>
        <v>1.2666666666666666</v>
      </c>
      <c r="Q43" s="43"/>
      <c r="R43" s="46">
        <f t="shared" si="2"/>
        <v>2.1270164675853901E-4</v>
      </c>
      <c r="S43" s="43"/>
      <c r="T43" s="5">
        <f>+R43*([1]assessment!$J$271*[1]assessment!$E$3)</f>
        <v>1689.5722508312169</v>
      </c>
      <c r="U43" s="43"/>
      <c r="V43" s="47">
        <f>+T43/[1]payroll!F43</f>
        <v>9.9555501983455012E-5</v>
      </c>
      <c r="W43" s="43"/>
      <c r="X43" s="5">
        <f>IF(V43&lt;$X$2,T43, +[1]payroll!F43 * $X$2)</f>
        <v>1689.5722508312169</v>
      </c>
      <c r="Y43" s="43"/>
      <c r="Z43" s="5">
        <f t="shared" si="3"/>
        <v>0</v>
      </c>
      <c r="AA43" s="43"/>
      <c r="AB43" s="43">
        <f t="shared" si="4"/>
        <v>1</v>
      </c>
    </row>
    <row r="44" spans="1:28" x14ac:dyDescent="0.2">
      <c r="A44" s="43" t="s">
        <v>64</v>
      </c>
      <c r="B44" s="43" t="s">
        <v>528</v>
      </c>
      <c r="C44" s="43"/>
      <c r="D44" s="35">
        <v>44</v>
      </c>
      <c r="E44" s="35">
        <v>37</v>
      </c>
      <c r="F44" s="35">
        <v>22</v>
      </c>
      <c r="G44" s="43">
        <f>SUM(D44:F44)</f>
        <v>103</v>
      </c>
      <c r="H44" s="43"/>
      <c r="I44" s="22">
        <f>AVERAGE(D44:F44)</f>
        <v>34.333333333333336</v>
      </c>
      <c r="J44" s="47">
        <f>+[1]IFR!AD44</f>
        <v>6.9213654542140774E-3</v>
      </c>
      <c r="K44" s="14">
        <f t="shared" si="1"/>
        <v>0.95</v>
      </c>
      <c r="L44" s="22">
        <f t="shared" si="6"/>
        <v>32.616666666666667</v>
      </c>
      <c r="M44" s="14">
        <v>1</v>
      </c>
      <c r="N44" s="14">
        <v>1</v>
      </c>
      <c r="O44" s="43"/>
      <c r="P44" s="22">
        <f t="shared" si="7"/>
        <v>32.616666666666667</v>
      </c>
      <c r="Q44" s="43"/>
      <c r="R44" s="46">
        <f t="shared" si="2"/>
        <v>5.47706740403238E-3</v>
      </c>
      <c r="S44" s="43"/>
      <c r="T44" s="5">
        <f>+R44*([1]assessment!$J$271*[1]assessment!$E$3)</f>
        <v>43506.485458903837</v>
      </c>
      <c r="U44" s="43"/>
      <c r="V44" s="47">
        <f>+T44/[1]payroll!F44</f>
        <v>1.9572812379504411E-4</v>
      </c>
      <c r="W44" s="43"/>
      <c r="X44" s="5">
        <f>IF(V44&lt;$X$2,T44, +[1]payroll!F44 * $X$2)</f>
        <v>43506.485458903837</v>
      </c>
      <c r="Y44" s="43"/>
      <c r="Z44" s="5">
        <f t="shared" si="3"/>
        <v>0</v>
      </c>
      <c r="AA44" s="43"/>
      <c r="AB44" s="43">
        <f t="shared" si="4"/>
        <v>1</v>
      </c>
    </row>
    <row r="45" spans="1:28" x14ac:dyDescent="0.2">
      <c r="A45" s="43" t="s">
        <v>549</v>
      </c>
      <c r="B45" s="43" t="s">
        <v>550</v>
      </c>
      <c r="C45" s="43"/>
      <c r="D45" s="35">
        <v>0</v>
      </c>
      <c r="E45" s="35">
        <v>1</v>
      </c>
      <c r="F45" s="35">
        <v>0</v>
      </c>
      <c r="G45" s="43">
        <f>SUM(D45:F45)</f>
        <v>1</v>
      </c>
      <c r="H45" s="43"/>
      <c r="I45" s="22">
        <f>AVERAGE(D45:F45)</f>
        <v>0.33333333333333331</v>
      </c>
      <c r="J45" s="47">
        <f>+[1]IFR!AD45</f>
        <v>3.3333333333333335E-3</v>
      </c>
      <c r="K45" s="14">
        <f t="shared" si="1"/>
        <v>0.95</v>
      </c>
      <c r="L45" s="22">
        <f t="shared" si="6"/>
        <v>0.31666666666666665</v>
      </c>
      <c r="M45" s="14">
        <v>1</v>
      </c>
      <c r="N45" s="14">
        <v>1</v>
      </c>
      <c r="O45" s="43"/>
      <c r="P45" s="22">
        <f t="shared" si="7"/>
        <v>0.31666666666666665</v>
      </c>
      <c r="Q45" s="43"/>
      <c r="R45" s="46">
        <f t="shared" si="2"/>
        <v>5.3175411689634753E-5</v>
      </c>
      <c r="S45" s="43"/>
      <c r="T45" s="5">
        <f>+R45*([1]assessment!$J$271*[1]assessment!$E$3)</f>
        <v>422.39306270780423</v>
      </c>
      <c r="U45" s="43"/>
      <c r="V45" s="47">
        <f>+T45/[1]payroll!F45</f>
        <v>8.1407357177331653E-4</v>
      </c>
      <c r="W45" s="43"/>
      <c r="X45" s="5">
        <f>IF(V45&lt;$X$2,T45, +[1]payroll!F45 * $X$2)</f>
        <v>422.39306270780423</v>
      </c>
      <c r="Y45" s="43"/>
      <c r="Z45" s="5">
        <f t="shared" si="3"/>
        <v>0</v>
      </c>
      <c r="AA45" s="43"/>
      <c r="AB45" s="43">
        <f t="shared" si="4"/>
        <v>1</v>
      </c>
    </row>
    <row r="46" spans="1:28" x14ac:dyDescent="0.2">
      <c r="A46" s="43" t="s">
        <v>65</v>
      </c>
      <c r="B46" s="43" t="s">
        <v>66</v>
      </c>
      <c r="C46" s="43"/>
      <c r="D46" s="35">
        <v>0</v>
      </c>
      <c r="E46" s="35">
        <v>2</v>
      </c>
      <c r="F46" s="35">
        <v>0</v>
      </c>
      <c r="G46" s="43">
        <f>SUM(D46:F46)</f>
        <v>2</v>
      </c>
      <c r="H46" s="43"/>
      <c r="I46" s="22">
        <f>AVERAGE(D46:F46)</f>
        <v>0.66666666666666663</v>
      </c>
      <c r="J46" s="47">
        <f>+[1]IFR!AD46</f>
        <v>5.8608058608058608E-3</v>
      </c>
      <c r="K46" s="14">
        <f t="shared" si="1"/>
        <v>0.95</v>
      </c>
      <c r="L46" s="22">
        <f t="shared" si="6"/>
        <v>0.6333333333333333</v>
      </c>
      <c r="M46" s="14">
        <v>1</v>
      </c>
      <c r="N46" s="14">
        <v>1</v>
      </c>
      <c r="O46" s="43"/>
      <c r="P46" s="22">
        <f t="shared" si="7"/>
        <v>0.6333333333333333</v>
      </c>
      <c r="Q46" s="43"/>
      <c r="R46" s="46">
        <f t="shared" si="2"/>
        <v>1.0635082337926951E-4</v>
      </c>
      <c r="S46" s="43"/>
      <c r="T46" s="5">
        <f>+R46*([1]assessment!$J$271*[1]assessment!$E$3)</f>
        <v>844.78612541560847</v>
      </c>
      <c r="U46" s="43"/>
      <c r="V46" s="47">
        <f>+T46/[1]payroll!F46</f>
        <v>1.08448366469088E-4</v>
      </c>
      <c r="W46" s="43"/>
      <c r="X46" s="5">
        <f>IF(V46&lt;$X$2,T46, +[1]payroll!F46 * $X$2)</f>
        <v>844.78612541560847</v>
      </c>
      <c r="Y46" s="43"/>
      <c r="Z46" s="5">
        <f t="shared" si="3"/>
        <v>0</v>
      </c>
      <c r="AA46" s="43"/>
      <c r="AB46" s="43">
        <f t="shared" si="4"/>
        <v>1</v>
      </c>
    </row>
    <row r="47" spans="1:28" x14ac:dyDescent="0.2">
      <c r="A47" s="43" t="s">
        <v>67</v>
      </c>
      <c r="B47" s="43" t="s">
        <v>68</v>
      </c>
      <c r="C47" s="43"/>
      <c r="D47" s="35">
        <v>1</v>
      </c>
      <c r="E47" s="35">
        <v>6</v>
      </c>
      <c r="F47" s="35">
        <v>2</v>
      </c>
      <c r="G47" s="43">
        <f>SUM(D47:F47)</f>
        <v>9</v>
      </c>
      <c r="H47" s="43"/>
      <c r="I47" s="22">
        <f>AVERAGE(D47:F47)</f>
        <v>3</v>
      </c>
      <c r="J47" s="47">
        <f>+[1]IFR!AD47</f>
        <v>1.0887659669888495E-2</v>
      </c>
      <c r="K47" s="14">
        <f t="shared" si="1"/>
        <v>0.95</v>
      </c>
      <c r="L47" s="22">
        <f t="shared" si="6"/>
        <v>2.8499999999999996</v>
      </c>
      <c r="M47" s="14">
        <v>1</v>
      </c>
      <c r="N47" s="14">
        <v>1</v>
      </c>
      <c r="O47" s="43"/>
      <c r="P47" s="22">
        <f t="shared" si="7"/>
        <v>2.8499999999999996</v>
      </c>
      <c r="Q47" s="43"/>
      <c r="R47" s="46">
        <f t="shared" si="2"/>
        <v>4.7857870520671275E-4</v>
      </c>
      <c r="S47" s="43"/>
      <c r="T47" s="5">
        <f>+R47*([1]assessment!$J$271*[1]assessment!$E$3)</f>
        <v>3801.5375643702378</v>
      </c>
      <c r="U47" s="43"/>
      <c r="V47" s="47">
        <f>+T47/[1]payroll!F47</f>
        <v>1.8429815430095903E-4</v>
      </c>
      <c r="W47" s="43"/>
      <c r="X47" s="5">
        <f>IF(V47&lt;$X$2,T47, +[1]payroll!F47 * $X$2)</f>
        <v>3801.5375643702378</v>
      </c>
      <c r="Y47" s="43"/>
      <c r="Z47" s="5">
        <f t="shared" si="3"/>
        <v>0</v>
      </c>
      <c r="AA47" s="43"/>
      <c r="AB47" s="43">
        <f t="shared" si="4"/>
        <v>1</v>
      </c>
    </row>
    <row r="48" spans="1:28" x14ac:dyDescent="0.2">
      <c r="A48" s="43" t="s">
        <v>69</v>
      </c>
      <c r="B48" s="43" t="s">
        <v>70</v>
      </c>
      <c r="C48" s="43"/>
      <c r="D48" s="35">
        <v>0</v>
      </c>
      <c r="E48" s="35">
        <v>0</v>
      </c>
      <c r="F48" s="35">
        <v>0</v>
      </c>
      <c r="G48" s="43">
        <f>SUM(D48:F48)</f>
        <v>0</v>
      </c>
      <c r="H48" s="43"/>
      <c r="I48" s="22">
        <f>AVERAGE(D48:F48)</f>
        <v>0</v>
      </c>
      <c r="J48" s="47">
        <f>+[1]IFR!AD48</f>
        <v>0</v>
      </c>
      <c r="K48" s="14">
        <f t="shared" si="1"/>
        <v>0.95</v>
      </c>
      <c r="L48" s="22">
        <f t="shared" si="6"/>
        <v>0</v>
      </c>
      <c r="M48" s="14">
        <v>1</v>
      </c>
      <c r="N48" s="14">
        <v>1</v>
      </c>
      <c r="O48" s="43"/>
      <c r="P48" s="22">
        <f t="shared" si="7"/>
        <v>0</v>
      </c>
      <c r="Q48" s="43"/>
      <c r="R48" s="46">
        <f t="shared" si="2"/>
        <v>0</v>
      </c>
      <c r="S48" s="43"/>
      <c r="T48" s="5">
        <f>+R48*([1]assessment!$J$271*[1]assessment!$E$3)</f>
        <v>0</v>
      </c>
      <c r="U48" s="43"/>
      <c r="V48" s="47">
        <f>+T48/[1]payroll!F48</f>
        <v>0</v>
      </c>
      <c r="W48" s="43"/>
      <c r="X48" s="5">
        <f>IF(V48&lt;$X$2,T48, +[1]payroll!F48 * $X$2)</f>
        <v>0</v>
      </c>
      <c r="Y48" s="43"/>
      <c r="Z48" s="5">
        <f t="shared" si="3"/>
        <v>0</v>
      </c>
      <c r="AA48" s="43"/>
      <c r="AB48" s="43" t="e">
        <f t="shared" si="4"/>
        <v>#DIV/0!</v>
      </c>
    </row>
    <row r="49" spans="1:28" x14ac:dyDescent="0.2">
      <c r="A49" s="43" t="s">
        <v>71</v>
      </c>
      <c r="B49" s="43" t="s">
        <v>72</v>
      </c>
      <c r="C49" s="43"/>
      <c r="D49" s="35">
        <v>0</v>
      </c>
      <c r="E49" s="35">
        <v>0</v>
      </c>
      <c r="F49" s="35">
        <v>0</v>
      </c>
      <c r="G49" s="43">
        <f t="shared" si="0"/>
        <v>0</v>
      </c>
      <c r="H49" s="43"/>
      <c r="I49" s="22">
        <f t="shared" si="5"/>
        <v>0</v>
      </c>
      <c r="J49" s="47">
        <f>+[1]IFR!AD49</f>
        <v>0</v>
      </c>
      <c r="K49" s="14">
        <f t="shared" si="1"/>
        <v>0.95</v>
      </c>
      <c r="L49" s="22">
        <f t="shared" si="6"/>
        <v>0</v>
      </c>
      <c r="M49" s="14">
        <v>1</v>
      </c>
      <c r="N49" s="14">
        <v>1</v>
      </c>
      <c r="O49" s="43"/>
      <c r="P49" s="22">
        <f t="shared" si="7"/>
        <v>0</v>
      </c>
      <c r="Q49" s="43"/>
      <c r="R49" s="46">
        <f t="shared" si="2"/>
        <v>0</v>
      </c>
      <c r="S49" s="43"/>
      <c r="T49" s="5">
        <f>+R49*([1]assessment!$J$271*[1]assessment!$E$3)</f>
        <v>0</v>
      </c>
      <c r="U49" s="43"/>
      <c r="V49" s="47">
        <f>+T49/[1]payroll!F49</f>
        <v>0</v>
      </c>
      <c r="W49" s="43"/>
      <c r="X49" s="5">
        <f>IF(V49&lt;$X$2,T49, +[1]payroll!F49 * $X$2)</f>
        <v>0</v>
      </c>
      <c r="Y49" s="43"/>
      <c r="Z49" s="5">
        <f t="shared" si="3"/>
        <v>0</v>
      </c>
      <c r="AA49" s="43"/>
      <c r="AB49" s="43" t="e">
        <f t="shared" si="4"/>
        <v>#DIV/0!</v>
      </c>
    </row>
    <row r="50" spans="1:28" x14ac:dyDescent="0.2">
      <c r="A50" s="43" t="s">
        <v>73</v>
      </c>
      <c r="B50" s="43" t="s">
        <v>74</v>
      </c>
      <c r="C50" s="43"/>
      <c r="D50" s="35">
        <v>0</v>
      </c>
      <c r="E50" s="35">
        <v>0</v>
      </c>
      <c r="F50" s="35">
        <v>0</v>
      </c>
      <c r="G50" s="43">
        <f t="shared" si="0"/>
        <v>0</v>
      </c>
      <c r="H50" s="43"/>
      <c r="I50" s="22">
        <f t="shared" si="5"/>
        <v>0</v>
      </c>
      <c r="J50" s="47">
        <f>+[1]IFR!AD50</f>
        <v>0</v>
      </c>
      <c r="K50" s="14">
        <f t="shared" si="1"/>
        <v>0.95</v>
      </c>
      <c r="L50" s="22">
        <f t="shared" si="6"/>
        <v>0</v>
      </c>
      <c r="M50" s="14">
        <v>1</v>
      </c>
      <c r="N50" s="14">
        <v>1</v>
      </c>
      <c r="O50" s="43"/>
      <c r="P50" s="22">
        <f t="shared" si="7"/>
        <v>0</v>
      </c>
      <c r="Q50" s="43"/>
      <c r="R50" s="46">
        <f t="shared" si="2"/>
        <v>0</v>
      </c>
      <c r="S50" s="43"/>
      <c r="T50" s="5">
        <f>+R50*([1]assessment!$J$271*[1]assessment!$E$3)</f>
        <v>0</v>
      </c>
      <c r="U50" s="43"/>
      <c r="V50" s="47">
        <f>+T50/[1]payroll!F50</f>
        <v>0</v>
      </c>
      <c r="W50" s="43"/>
      <c r="X50" s="5">
        <f>IF(V50&lt;$X$2,T50, +[1]payroll!F50 * $X$2)</f>
        <v>0</v>
      </c>
      <c r="Y50" s="43"/>
      <c r="Z50" s="5">
        <f t="shared" si="3"/>
        <v>0</v>
      </c>
      <c r="AA50" s="43"/>
      <c r="AB50" s="43" t="e">
        <f t="shared" si="4"/>
        <v>#DIV/0!</v>
      </c>
    </row>
    <row r="51" spans="1:28" x14ac:dyDescent="0.2">
      <c r="A51" s="43" t="s">
        <v>75</v>
      </c>
      <c r="B51" s="43" t="s">
        <v>76</v>
      </c>
      <c r="C51" s="43"/>
      <c r="D51" s="35">
        <v>0</v>
      </c>
      <c r="E51" s="35">
        <v>0</v>
      </c>
      <c r="F51" s="35">
        <v>0</v>
      </c>
      <c r="G51" s="43">
        <f t="shared" si="0"/>
        <v>0</v>
      </c>
      <c r="H51" s="43"/>
      <c r="I51" s="22">
        <f t="shared" si="5"/>
        <v>0</v>
      </c>
      <c r="J51" s="47">
        <f>+[1]IFR!AD51</f>
        <v>0</v>
      </c>
      <c r="K51" s="14">
        <f t="shared" si="1"/>
        <v>0.95</v>
      </c>
      <c r="L51" s="22">
        <f t="shared" si="6"/>
        <v>0</v>
      </c>
      <c r="M51" s="14">
        <v>1</v>
      </c>
      <c r="N51" s="14">
        <v>1</v>
      </c>
      <c r="O51" s="43"/>
      <c r="P51" s="22">
        <f t="shared" si="7"/>
        <v>0</v>
      </c>
      <c r="Q51" s="43"/>
      <c r="R51" s="46">
        <f t="shared" si="2"/>
        <v>0</v>
      </c>
      <c r="S51" s="43"/>
      <c r="T51" s="5">
        <f>+R51*([1]assessment!$J$271*[1]assessment!$E$3)</f>
        <v>0</v>
      </c>
      <c r="U51" s="43"/>
      <c r="V51" s="47">
        <f>+T51/[1]payroll!F51</f>
        <v>0</v>
      </c>
      <c r="W51" s="43"/>
      <c r="X51" s="5">
        <f>IF(V51&lt;$X$2,T51, +[1]payroll!F51 * $X$2)</f>
        <v>0</v>
      </c>
      <c r="Y51" s="43"/>
      <c r="Z51" s="5">
        <f t="shared" si="3"/>
        <v>0</v>
      </c>
      <c r="AA51" s="43"/>
      <c r="AB51" s="43" t="e">
        <f t="shared" si="4"/>
        <v>#DIV/0!</v>
      </c>
    </row>
    <row r="52" spans="1:28" x14ac:dyDescent="0.2">
      <c r="A52" s="43" t="s">
        <v>77</v>
      </c>
      <c r="B52" s="43" t="s">
        <v>78</v>
      </c>
      <c r="C52" s="43"/>
      <c r="D52" s="35">
        <v>0</v>
      </c>
      <c r="E52" s="35">
        <v>0</v>
      </c>
      <c r="F52" s="35">
        <v>0</v>
      </c>
      <c r="G52" s="43">
        <f t="shared" si="0"/>
        <v>0</v>
      </c>
      <c r="H52" s="43"/>
      <c r="I52" s="22">
        <f t="shared" si="5"/>
        <v>0</v>
      </c>
      <c r="J52" s="47">
        <f>+[1]IFR!AD52</f>
        <v>0</v>
      </c>
      <c r="K52" s="14">
        <f t="shared" si="1"/>
        <v>0.95</v>
      </c>
      <c r="L52" s="22">
        <f t="shared" si="6"/>
        <v>0</v>
      </c>
      <c r="M52" s="14">
        <v>1</v>
      </c>
      <c r="N52" s="14">
        <v>1</v>
      </c>
      <c r="O52" s="43"/>
      <c r="P52" s="22">
        <f t="shared" si="7"/>
        <v>0</v>
      </c>
      <c r="Q52" s="43"/>
      <c r="R52" s="46">
        <f t="shared" si="2"/>
        <v>0</v>
      </c>
      <c r="S52" s="43"/>
      <c r="T52" s="5">
        <f>+R52*([1]assessment!$J$271*[1]assessment!$E$3)</f>
        <v>0</v>
      </c>
      <c r="U52" s="43"/>
      <c r="V52" s="47">
        <f>+T52/[1]payroll!F52</f>
        <v>0</v>
      </c>
      <c r="W52" s="43"/>
      <c r="X52" s="5">
        <f>IF(V52&lt;$X$2,T52, +[1]payroll!F52 * $X$2)</f>
        <v>0</v>
      </c>
      <c r="Y52" s="43"/>
      <c r="Z52" s="5">
        <f t="shared" si="3"/>
        <v>0</v>
      </c>
      <c r="AA52" s="43"/>
      <c r="AB52" s="43" t="e">
        <f t="shared" si="4"/>
        <v>#DIV/0!</v>
      </c>
    </row>
    <row r="53" spans="1:28" x14ac:dyDescent="0.2">
      <c r="A53" s="43" t="s">
        <v>79</v>
      </c>
      <c r="B53" s="43" t="s">
        <v>80</v>
      </c>
      <c r="C53" s="43"/>
      <c r="D53" s="35">
        <v>0</v>
      </c>
      <c r="E53" s="35">
        <v>0</v>
      </c>
      <c r="F53" s="35">
        <v>0</v>
      </c>
      <c r="G53" s="43">
        <f t="shared" si="0"/>
        <v>0</v>
      </c>
      <c r="H53" s="43"/>
      <c r="I53" s="22">
        <f t="shared" si="5"/>
        <v>0</v>
      </c>
      <c r="J53" s="47">
        <f>+[1]IFR!AD53</f>
        <v>0</v>
      </c>
      <c r="K53" s="14">
        <f t="shared" si="1"/>
        <v>0.95</v>
      </c>
      <c r="L53" s="22">
        <f t="shared" si="6"/>
        <v>0</v>
      </c>
      <c r="M53" s="14">
        <v>1</v>
      </c>
      <c r="N53" s="14">
        <v>1</v>
      </c>
      <c r="O53" s="43"/>
      <c r="P53" s="22">
        <f t="shared" si="7"/>
        <v>0</v>
      </c>
      <c r="Q53" s="43"/>
      <c r="R53" s="46">
        <f t="shared" si="2"/>
        <v>0</v>
      </c>
      <c r="S53" s="43"/>
      <c r="T53" s="5">
        <f>+R53*([1]assessment!$J$271*[1]assessment!$E$3)</f>
        <v>0</v>
      </c>
      <c r="U53" s="43"/>
      <c r="V53" s="47">
        <f>+T53/[1]payroll!F53</f>
        <v>0</v>
      </c>
      <c r="W53" s="43"/>
      <c r="X53" s="5">
        <f>IF(V53&lt;$X$2,T53, +[1]payroll!F53 * $X$2)</f>
        <v>0</v>
      </c>
      <c r="Y53" s="43"/>
      <c r="Z53" s="5">
        <f t="shared" si="3"/>
        <v>0</v>
      </c>
      <c r="AA53" s="43"/>
      <c r="AB53" s="43" t="e">
        <f t="shared" si="4"/>
        <v>#DIV/0!</v>
      </c>
    </row>
    <row r="54" spans="1:28" x14ac:dyDescent="0.2">
      <c r="A54" s="43" t="s">
        <v>81</v>
      </c>
      <c r="B54" s="43" t="s">
        <v>493</v>
      </c>
      <c r="C54" s="43"/>
      <c r="D54" s="35">
        <v>1</v>
      </c>
      <c r="E54" s="35">
        <v>3</v>
      </c>
      <c r="F54" s="35">
        <v>0</v>
      </c>
      <c r="G54" s="43">
        <f t="shared" si="0"/>
        <v>4</v>
      </c>
      <c r="H54" s="43"/>
      <c r="I54" s="22">
        <f t="shared" si="5"/>
        <v>1.3333333333333333</v>
      </c>
      <c r="J54" s="47">
        <f>+[1]IFR!AD54</f>
        <v>3.9362679471583806E-3</v>
      </c>
      <c r="K54" s="14">
        <f t="shared" si="1"/>
        <v>0.95</v>
      </c>
      <c r="L54" s="22">
        <f t="shared" si="6"/>
        <v>1.2666666666666666</v>
      </c>
      <c r="M54" s="14">
        <v>1</v>
      </c>
      <c r="N54" s="14">
        <v>1</v>
      </c>
      <c r="O54" s="43"/>
      <c r="P54" s="22">
        <f t="shared" si="7"/>
        <v>1.2666666666666666</v>
      </c>
      <c r="Q54" s="43"/>
      <c r="R54" s="46">
        <f t="shared" si="2"/>
        <v>2.1270164675853901E-4</v>
      </c>
      <c r="S54" s="43"/>
      <c r="T54" s="5">
        <f>+R54*([1]assessment!$J$271*[1]assessment!$E$3)</f>
        <v>1689.5722508312169</v>
      </c>
      <c r="U54" s="43"/>
      <c r="V54" s="47">
        <f>+T54/[1]payroll!F54</f>
        <v>7.881649651472762E-5</v>
      </c>
      <c r="W54" s="43"/>
      <c r="X54" s="5">
        <f>IF(V54&lt;$X$2,T54, +[1]payroll!F54 * $X$2)</f>
        <v>1689.5722508312169</v>
      </c>
      <c r="Y54" s="43"/>
      <c r="Z54" s="5">
        <f t="shared" si="3"/>
        <v>0</v>
      </c>
      <c r="AA54" s="43"/>
      <c r="AB54" s="43">
        <f t="shared" si="4"/>
        <v>1</v>
      </c>
    </row>
    <row r="55" spans="1:28" x14ac:dyDescent="0.2">
      <c r="A55" s="43" t="s">
        <v>82</v>
      </c>
      <c r="B55" s="43" t="s">
        <v>83</v>
      </c>
      <c r="C55" s="43"/>
      <c r="D55" s="35">
        <v>0</v>
      </c>
      <c r="E55" s="35">
        <v>0</v>
      </c>
      <c r="F55" s="35">
        <v>0</v>
      </c>
      <c r="G55" s="43">
        <f t="shared" si="0"/>
        <v>0</v>
      </c>
      <c r="H55" s="43"/>
      <c r="I55" s="22">
        <f t="shared" si="5"/>
        <v>0</v>
      </c>
      <c r="J55" s="47">
        <f>+[1]IFR!AD55</f>
        <v>0</v>
      </c>
      <c r="K55" s="14">
        <f t="shared" si="1"/>
        <v>0.95</v>
      </c>
      <c r="L55" s="22">
        <f t="shared" si="6"/>
        <v>0</v>
      </c>
      <c r="M55" s="14">
        <v>1</v>
      </c>
      <c r="N55" s="14">
        <v>1</v>
      </c>
      <c r="O55" s="43"/>
      <c r="P55" s="22">
        <f t="shared" si="7"/>
        <v>0</v>
      </c>
      <c r="Q55" s="43"/>
      <c r="R55" s="46">
        <f t="shared" si="2"/>
        <v>0</v>
      </c>
      <c r="S55" s="43"/>
      <c r="T55" s="5">
        <f>+R55*([1]assessment!$J$271*[1]assessment!$E$3)</f>
        <v>0</v>
      </c>
      <c r="U55" s="43"/>
      <c r="V55" s="47">
        <f>+T55/[1]payroll!F55</f>
        <v>0</v>
      </c>
      <c r="W55" s="43"/>
      <c r="X55" s="5">
        <f>IF(V55&lt;$X$2,T55, +[1]payroll!F55 * $X$2)</f>
        <v>0</v>
      </c>
      <c r="Y55" s="43"/>
      <c r="Z55" s="5">
        <f t="shared" si="3"/>
        <v>0</v>
      </c>
      <c r="AA55" s="43"/>
      <c r="AB55" s="43" t="e">
        <f t="shared" si="4"/>
        <v>#DIV/0!</v>
      </c>
    </row>
    <row r="56" spans="1:28" x14ac:dyDescent="0.2">
      <c r="A56" s="43" t="s">
        <v>84</v>
      </c>
      <c r="B56" s="45" t="s">
        <v>553</v>
      </c>
      <c r="C56" s="43"/>
      <c r="D56" s="35">
        <v>85</v>
      </c>
      <c r="E56" s="35">
        <v>28</v>
      </c>
      <c r="F56" s="35">
        <v>38</v>
      </c>
      <c r="G56" s="43">
        <f t="shared" ref="G56:G98" si="8">SUM(D56:F56)</f>
        <v>151</v>
      </c>
      <c r="H56" s="43"/>
      <c r="I56" s="22">
        <f t="shared" si="5"/>
        <v>50.333333333333336</v>
      </c>
      <c r="J56" s="47">
        <f>+[1]IFR!AD56</f>
        <v>8.1680410922822591E-2</v>
      </c>
      <c r="K56" s="14">
        <f t="shared" si="1"/>
        <v>1.05</v>
      </c>
      <c r="L56" s="22">
        <f t="shared" si="6"/>
        <v>52.85</v>
      </c>
      <c r="M56" s="14">
        <v>1</v>
      </c>
      <c r="N56" s="14">
        <v>1</v>
      </c>
      <c r="O56" s="43"/>
      <c r="P56" s="22">
        <f t="shared" si="7"/>
        <v>52.85</v>
      </c>
      <c r="Q56" s="43"/>
      <c r="R56" s="46">
        <f t="shared" si="2"/>
        <v>8.8746963404121998E-3</v>
      </c>
      <c r="S56" s="43"/>
      <c r="T56" s="5">
        <f>+R56*([1]assessment!$J$271*[1]assessment!$E$3)</f>
        <v>70495.179044549848</v>
      </c>
      <c r="U56" s="43"/>
      <c r="V56" s="47">
        <f>+T56/[1]payroll!F56</f>
        <v>2.6972632821672866E-3</v>
      </c>
      <c r="W56" s="43"/>
      <c r="X56" s="5">
        <f>IF(V56&lt;$X$2,T56, +[1]payroll!F56 * $X$2)</f>
        <v>70495.179044549848</v>
      </c>
      <c r="Y56" s="43"/>
      <c r="Z56" s="5">
        <f t="shared" si="3"/>
        <v>0</v>
      </c>
      <c r="AA56" s="43"/>
      <c r="AB56" s="43">
        <f t="shared" si="4"/>
        <v>1</v>
      </c>
    </row>
    <row r="57" spans="1:28" x14ac:dyDescent="0.2">
      <c r="A57" s="43" t="s">
        <v>85</v>
      </c>
      <c r="B57" s="43" t="s">
        <v>86</v>
      </c>
      <c r="C57" s="43"/>
      <c r="D57" s="35">
        <v>4</v>
      </c>
      <c r="E57" s="35">
        <v>4</v>
      </c>
      <c r="F57" s="35">
        <v>1</v>
      </c>
      <c r="G57" s="43">
        <f t="shared" si="8"/>
        <v>9</v>
      </c>
      <c r="H57" s="43"/>
      <c r="I57" s="22">
        <f t="shared" si="5"/>
        <v>3</v>
      </c>
      <c r="J57" s="47">
        <f>+[1]IFR!AD57</f>
        <v>6.2377639525638554E-3</v>
      </c>
      <c r="K57" s="14">
        <f t="shared" si="1"/>
        <v>0.95</v>
      </c>
      <c r="L57" s="22">
        <f t="shared" si="6"/>
        <v>2.8499999999999996</v>
      </c>
      <c r="M57" s="14">
        <v>1</v>
      </c>
      <c r="N57" s="14">
        <v>1</v>
      </c>
      <c r="O57" s="43"/>
      <c r="P57" s="22">
        <f t="shared" si="7"/>
        <v>2.8499999999999996</v>
      </c>
      <c r="Q57" s="43"/>
      <c r="R57" s="46">
        <f t="shared" si="2"/>
        <v>4.7857870520671275E-4</v>
      </c>
      <c r="S57" s="43"/>
      <c r="T57" s="5">
        <f>+R57*([1]assessment!$J$271*[1]assessment!$E$3)</f>
        <v>3801.5375643702378</v>
      </c>
      <c r="U57" s="43"/>
      <c r="V57" s="47">
        <f>+T57/[1]payroll!F57</f>
        <v>1.8555611316793891E-4</v>
      </c>
      <c r="W57" s="43"/>
      <c r="X57" s="5">
        <f>IF(V57&lt;$X$2,T57, +[1]payroll!F57 * $X$2)</f>
        <v>3801.5375643702378</v>
      </c>
      <c r="Y57" s="43"/>
      <c r="Z57" s="5">
        <f t="shared" si="3"/>
        <v>0</v>
      </c>
      <c r="AA57" s="43"/>
      <c r="AB57" s="43">
        <f t="shared" si="4"/>
        <v>1</v>
      </c>
    </row>
    <row r="58" spans="1:28" x14ac:dyDescent="0.2">
      <c r="A58" s="43" t="s">
        <v>87</v>
      </c>
      <c r="B58" s="43" t="s">
        <v>88</v>
      </c>
      <c r="C58" s="43"/>
      <c r="D58" s="35">
        <v>500</v>
      </c>
      <c r="E58" s="35">
        <v>465</v>
      </c>
      <c r="F58" s="35">
        <v>384</v>
      </c>
      <c r="G58" s="43">
        <f t="shared" si="8"/>
        <v>1349</v>
      </c>
      <c r="H58" s="43"/>
      <c r="I58" s="22">
        <f t="shared" si="5"/>
        <v>449.66666666666669</v>
      </c>
      <c r="J58" s="47">
        <f>+[1]IFR!AD58</f>
        <v>4.4127759682611095E-2</v>
      </c>
      <c r="K58" s="14">
        <f t="shared" si="1"/>
        <v>1</v>
      </c>
      <c r="L58" s="22">
        <f t="shared" si="6"/>
        <v>449.66666666666669</v>
      </c>
      <c r="M58" s="14">
        <v>1</v>
      </c>
      <c r="N58" s="14">
        <v>1</v>
      </c>
      <c r="O58" s="43"/>
      <c r="P58" s="22">
        <f t="shared" si="7"/>
        <v>449.66666666666669</v>
      </c>
      <c r="Q58" s="43"/>
      <c r="R58" s="46">
        <f t="shared" si="2"/>
        <v>7.5509084599281351E-2</v>
      </c>
      <c r="S58" s="43"/>
      <c r="T58" s="5">
        <f>+R58*([1]assessment!$J$271*[1]assessment!$E$3)</f>
        <v>599798.14904508204</v>
      </c>
      <c r="U58" s="43"/>
      <c r="V58" s="47">
        <f>+T58/[1]payroll!F58</f>
        <v>1.036397225252787E-3</v>
      </c>
      <c r="W58" s="43"/>
      <c r="X58" s="5">
        <f>IF(V58&lt;$X$2,T58, +[1]payroll!F58 * $X$2)</f>
        <v>599798.14904508204</v>
      </c>
      <c r="Y58" s="43"/>
      <c r="Z58" s="5">
        <f t="shared" si="3"/>
        <v>0</v>
      </c>
      <c r="AA58" s="43"/>
      <c r="AB58" s="43">
        <f t="shared" si="4"/>
        <v>1</v>
      </c>
    </row>
    <row r="59" spans="1:28" x14ac:dyDescent="0.2">
      <c r="A59" s="43" t="s">
        <v>89</v>
      </c>
      <c r="B59" s="45" t="s">
        <v>551</v>
      </c>
      <c r="C59" s="43"/>
      <c r="D59" s="35">
        <v>0</v>
      </c>
      <c r="E59" s="35">
        <v>0</v>
      </c>
      <c r="F59" s="35">
        <v>0</v>
      </c>
      <c r="G59" s="43">
        <f t="shared" si="8"/>
        <v>0</v>
      </c>
      <c r="H59" s="43"/>
      <c r="I59" s="22">
        <f t="shared" si="5"/>
        <v>0</v>
      </c>
      <c r="J59" s="47">
        <f>+[1]IFR!AD59</f>
        <v>0</v>
      </c>
      <c r="K59" s="14">
        <f t="shared" si="1"/>
        <v>0.95</v>
      </c>
      <c r="L59" s="22">
        <f t="shared" si="6"/>
        <v>0</v>
      </c>
      <c r="M59" s="14">
        <v>1</v>
      </c>
      <c r="N59" s="14">
        <v>1</v>
      </c>
      <c r="O59" s="43"/>
      <c r="P59" s="22">
        <f t="shared" si="7"/>
        <v>0</v>
      </c>
      <c r="Q59" s="43"/>
      <c r="R59" s="46">
        <f t="shared" si="2"/>
        <v>0</v>
      </c>
      <c r="S59" s="43"/>
      <c r="T59" s="5">
        <f>+R59*([1]assessment!$J$271*[1]assessment!$E$3)</f>
        <v>0</v>
      </c>
      <c r="U59" s="43"/>
      <c r="V59" s="47">
        <f>+T59/[1]payroll!F59</f>
        <v>0</v>
      </c>
      <c r="W59" s="43"/>
      <c r="X59" s="5">
        <f>IF(V59&lt;$X$2,T59, +[1]payroll!F59 * $X$2)</f>
        <v>0</v>
      </c>
      <c r="Y59" s="43"/>
      <c r="Z59" s="5">
        <f t="shared" si="3"/>
        <v>0</v>
      </c>
      <c r="AA59" s="43"/>
      <c r="AB59" s="43" t="e">
        <f t="shared" si="4"/>
        <v>#DIV/0!</v>
      </c>
    </row>
    <row r="60" spans="1:28" x14ac:dyDescent="0.2">
      <c r="A60" s="43" t="s">
        <v>90</v>
      </c>
      <c r="B60" s="43" t="s">
        <v>91</v>
      </c>
      <c r="C60" s="43"/>
      <c r="D60" s="35">
        <v>1</v>
      </c>
      <c r="E60" s="35">
        <v>0</v>
      </c>
      <c r="F60" s="35">
        <v>0</v>
      </c>
      <c r="G60" s="43">
        <f t="shared" si="8"/>
        <v>1</v>
      </c>
      <c r="H60" s="43"/>
      <c r="I60" s="22">
        <f t="shared" si="5"/>
        <v>0.33333333333333331</v>
      </c>
      <c r="J60" s="47">
        <f>+[1]IFR!AD60</f>
        <v>1.6666666666666668E-3</v>
      </c>
      <c r="K60" s="14">
        <f t="shared" si="1"/>
        <v>0.95</v>
      </c>
      <c r="L60" s="22">
        <f t="shared" si="6"/>
        <v>0.31666666666666665</v>
      </c>
      <c r="M60" s="14">
        <v>1</v>
      </c>
      <c r="N60" s="14">
        <v>1</v>
      </c>
      <c r="O60" s="43"/>
      <c r="P60" s="22">
        <f t="shared" si="7"/>
        <v>0.31666666666666665</v>
      </c>
      <c r="Q60" s="43"/>
      <c r="R60" s="46">
        <f t="shared" si="2"/>
        <v>5.3175411689634753E-5</v>
      </c>
      <c r="S60" s="43"/>
      <c r="T60" s="5">
        <f>+R60*([1]assessment!$J$271*[1]assessment!$E$3)</f>
        <v>422.39306270780423</v>
      </c>
      <c r="U60" s="43"/>
      <c r="V60" s="47">
        <f>+T60/[1]payroll!F60</f>
        <v>3.8374640486170245E-4</v>
      </c>
      <c r="W60" s="43"/>
      <c r="X60" s="5">
        <f>IF(V60&lt;$X$2,T60, +[1]payroll!F60 * $X$2)</f>
        <v>422.39306270780423</v>
      </c>
      <c r="Y60" s="43"/>
      <c r="Z60" s="5">
        <f t="shared" si="3"/>
        <v>0</v>
      </c>
      <c r="AA60" s="43"/>
      <c r="AB60" s="43">
        <f t="shared" si="4"/>
        <v>1</v>
      </c>
    </row>
    <row r="61" spans="1:28" x14ac:dyDescent="0.2">
      <c r="A61" s="43" t="s">
        <v>92</v>
      </c>
      <c r="B61" s="43" t="s">
        <v>93</v>
      </c>
      <c r="C61" s="43"/>
      <c r="D61" s="35">
        <v>0</v>
      </c>
      <c r="E61" s="35">
        <v>0</v>
      </c>
      <c r="F61" s="35">
        <v>0</v>
      </c>
      <c r="G61" s="43">
        <f t="shared" si="8"/>
        <v>0</v>
      </c>
      <c r="H61" s="43"/>
      <c r="I61" s="22">
        <f t="shared" si="5"/>
        <v>0</v>
      </c>
      <c r="J61" s="47">
        <f>+[1]IFR!AD61</f>
        <v>0</v>
      </c>
      <c r="K61" s="14">
        <f t="shared" si="1"/>
        <v>0.95</v>
      </c>
      <c r="L61" s="22">
        <f t="shared" si="6"/>
        <v>0</v>
      </c>
      <c r="M61" s="14">
        <v>1</v>
      </c>
      <c r="N61" s="14">
        <v>1</v>
      </c>
      <c r="O61" s="43"/>
      <c r="P61" s="22">
        <f t="shared" si="7"/>
        <v>0</v>
      </c>
      <c r="Q61" s="43"/>
      <c r="R61" s="46">
        <f t="shared" si="2"/>
        <v>0</v>
      </c>
      <c r="S61" s="43"/>
      <c r="T61" s="5">
        <f>+R61*([1]assessment!$J$271*[1]assessment!$E$3)</f>
        <v>0</v>
      </c>
      <c r="U61" s="43"/>
      <c r="V61" s="47">
        <f>+T61/[1]payroll!F61</f>
        <v>0</v>
      </c>
      <c r="W61" s="43"/>
      <c r="X61" s="5">
        <f>IF(V61&lt;$X$2,T61, +[1]payroll!F61 * $X$2)</f>
        <v>0</v>
      </c>
      <c r="Y61" s="43"/>
      <c r="Z61" s="5">
        <f t="shared" si="3"/>
        <v>0</v>
      </c>
      <c r="AA61" s="43"/>
      <c r="AB61" s="43" t="e">
        <f t="shared" si="4"/>
        <v>#DIV/0!</v>
      </c>
    </row>
    <row r="62" spans="1:28" x14ac:dyDescent="0.2">
      <c r="A62" s="43" t="s">
        <v>485</v>
      </c>
      <c r="B62" s="43" t="s">
        <v>486</v>
      </c>
      <c r="C62" s="43"/>
      <c r="D62" s="35">
        <v>2</v>
      </c>
      <c r="E62" s="35">
        <v>0</v>
      </c>
      <c r="F62" s="35">
        <v>1</v>
      </c>
      <c r="G62" s="43">
        <f>SUM(D62:F62)</f>
        <v>3</v>
      </c>
      <c r="H62" s="43"/>
      <c r="I62" s="22">
        <f>AVERAGE(D62:F62)</f>
        <v>1</v>
      </c>
      <c r="J62" s="47">
        <f>+[1]IFR!AD62</f>
        <v>5.6222842851439249E-3</v>
      </c>
      <c r="K62" s="14">
        <f t="shared" si="1"/>
        <v>0.95</v>
      </c>
      <c r="L62" s="22">
        <f t="shared" si="6"/>
        <v>0.95</v>
      </c>
      <c r="M62" s="14">
        <v>1</v>
      </c>
      <c r="N62" s="14">
        <v>1</v>
      </c>
      <c r="O62" s="43"/>
      <c r="P62" s="22">
        <f t="shared" si="7"/>
        <v>0.95</v>
      </c>
      <c r="Q62" s="43"/>
      <c r="R62" s="46">
        <f t="shared" si="2"/>
        <v>1.5952623506890426E-4</v>
      </c>
      <c r="S62" s="43"/>
      <c r="T62" s="5">
        <f>+R62*([1]assessment!$J$271*[1]assessment!$E$3)</f>
        <v>1267.1791881234126</v>
      </c>
      <c r="U62" s="43"/>
      <c r="V62" s="47">
        <f>+T62/[1]payroll!F62</f>
        <v>1.7775914821152236E-4</v>
      </c>
      <c r="W62" s="43"/>
      <c r="X62" s="5">
        <f>IF(V62&lt;$X$2,T62, +[1]payroll!F62 * $X$2)</f>
        <v>1267.1791881234126</v>
      </c>
      <c r="Y62" s="43"/>
      <c r="Z62" s="5">
        <f t="shared" si="3"/>
        <v>0</v>
      </c>
      <c r="AA62" s="43"/>
      <c r="AB62" s="43">
        <f t="shared" si="4"/>
        <v>1</v>
      </c>
    </row>
    <row r="63" spans="1:28" x14ac:dyDescent="0.2">
      <c r="A63" s="43" t="s">
        <v>94</v>
      </c>
      <c r="B63" s="43" t="s">
        <v>487</v>
      </c>
      <c r="C63" s="43"/>
      <c r="D63" s="35">
        <v>0</v>
      </c>
      <c r="E63" s="35">
        <v>0</v>
      </c>
      <c r="F63" s="35">
        <v>0</v>
      </c>
      <c r="G63" s="43">
        <f t="shared" si="8"/>
        <v>0</v>
      </c>
      <c r="H63" s="43"/>
      <c r="I63" s="22">
        <f t="shared" si="5"/>
        <v>0</v>
      </c>
      <c r="J63" s="47">
        <f>+[1]IFR!AD63</f>
        <v>0</v>
      </c>
      <c r="K63" s="14">
        <f t="shared" si="1"/>
        <v>0.95</v>
      </c>
      <c r="L63" s="22">
        <f t="shared" si="6"/>
        <v>0</v>
      </c>
      <c r="M63" s="14">
        <v>1</v>
      </c>
      <c r="N63" s="14">
        <v>1</v>
      </c>
      <c r="O63" s="43"/>
      <c r="P63" s="22">
        <f t="shared" si="7"/>
        <v>0</v>
      </c>
      <c r="Q63" s="43"/>
      <c r="R63" s="46">
        <f t="shared" si="2"/>
        <v>0</v>
      </c>
      <c r="S63" s="43"/>
      <c r="T63" s="5">
        <f>+R63*([1]assessment!$J$271*[1]assessment!$E$3)</f>
        <v>0</v>
      </c>
      <c r="U63" s="43"/>
      <c r="V63" s="47">
        <f>+T63/[1]payroll!F63</f>
        <v>0</v>
      </c>
      <c r="W63" s="43"/>
      <c r="X63" s="5">
        <f>IF(V63&lt;$X$2,T63, +[1]payroll!F63 * $X$2)</f>
        <v>0</v>
      </c>
      <c r="Y63" s="43"/>
      <c r="Z63" s="5">
        <f t="shared" si="3"/>
        <v>0</v>
      </c>
      <c r="AA63" s="43"/>
      <c r="AB63" s="43" t="e">
        <f t="shared" si="4"/>
        <v>#DIV/0!</v>
      </c>
    </row>
    <row r="64" spans="1:28" x14ac:dyDescent="0.2">
      <c r="A64" s="43" t="s">
        <v>95</v>
      </c>
      <c r="B64" s="43" t="s">
        <v>96</v>
      </c>
      <c r="C64" s="43"/>
      <c r="D64" s="35">
        <v>3</v>
      </c>
      <c r="E64" s="35">
        <v>2</v>
      </c>
      <c r="F64" s="35">
        <v>0</v>
      </c>
      <c r="G64" s="43">
        <f t="shared" si="8"/>
        <v>5</v>
      </c>
      <c r="H64" s="43"/>
      <c r="I64" s="22">
        <f t="shared" si="5"/>
        <v>1.6666666666666667</v>
      </c>
      <c r="J64" s="47">
        <f>+[1]IFR!AD64</f>
        <v>6.7051271438839169E-3</v>
      </c>
      <c r="K64" s="14">
        <f t="shared" si="1"/>
        <v>0.95</v>
      </c>
      <c r="L64" s="22">
        <f t="shared" si="6"/>
        <v>1.5833333333333333</v>
      </c>
      <c r="M64" s="14">
        <v>1</v>
      </c>
      <c r="N64" s="14">
        <v>1</v>
      </c>
      <c r="O64" s="43"/>
      <c r="P64" s="22">
        <f t="shared" si="7"/>
        <v>1.5833333333333333</v>
      </c>
      <c r="Q64" s="43"/>
      <c r="R64" s="46">
        <f t="shared" si="2"/>
        <v>2.6587705844817374E-4</v>
      </c>
      <c r="S64" s="43"/>
      <c r="T64" s="5">
        <f>+R64*([1]assessment!$J$271*[1]assessment!$E$3)</f>
        <v>2111.9653135390208</v>
      </c>
      <c r="U64" s="43"/>
      <c r="V64" s="47">
        <f>+T64/[1]payroll!F64</f>
        <v>1.2252151051889512E-4</v>
      </c>
      <c r="W64" s="43"/>
      <c r="X64" s="5">
        <f>IF(V64&lt;$X$2,T64, +[1]payroll!F64 * $X$2)</f>
        <v>2111.9653135390208</v>
      </c>
      <c r="Y64" s="43"/>
      <c r="Z64" s="5">
        <f t="shared" si="3"/>
        <v>0</v>
      </c>
      <c r="AA64" s="43"/>
      <c r="AB64" s="43">
        <f t="shared" si="4"/>
        <v>1</v>
      </c>
    </row>
    <row r="65" spans="1:28" x14ac:dyDescent="0.2">
      <c r="A65" s="43" t="s">
        <v>97</v>
      </c>
      <c r="B65" s="43" t="s">
        <v>98</v>
      </c>
      <c r="C65" s="43"/>
      <c r="D65" s="35">
        <v>3</v>
      </c>
      <c r="E65" s="35">
        <v>3</v>
      </c>
      <c r="F65" s="35">
        <v>4</v>
      </c>
      <c r="G65" s="43">
        <f t="shared" si="8"/>
        <v>10</v>
      </c>
      <c r="H65" s="43"/>
      <c r="I65" s="22">
        <f t="shared" si="5"/>
        <v>3.3333333333333335</v>
      </c>
      <c r="J65" s="47">
        <f>+[1]IFR!AD65</f>
        <v>7.3138301013169482E-3</v>
      </c>
      <c r="K65" s="14">
        <f t="shared" si="1"/>
        <v>0.95</v>
      </c>
      <c r="L65" s="22">
        <f t="shared" si="6"/>
        <v>3.1666666666666665</v>
      </c>
      <c r="M65" s="14">
        <v>1</v>
      </c>
      <c r="N65" s="14">
        <v>1</v>
      </c>
      <c r="O65" s="43"/>
      <c r="P65" s="22">
        <f t="shared" si="7"/>
        <v>3.1666666666666665</v>
      </c>
      <c r="Q65" s="43"/>
      <c r="R65" s="46">
        <f t="shared" si="2"/>
        <v>5.3175411689634748E-4</v>
      </c>
      <c r="S65" s="43"/>
      <c r="T65" s="5">
        <f>+R65*([1]assessment!$J$271*[1]assessment!$E$3)</f>
        <v>4223.9306270780417</v>
      </c>
      <c r="U65" s="43"/>
      <c r="V65" s="47">
        <f>+T65/[1]payroll!F65</f>
        <v>1.4850237876031479E-4</v>
      </c>
      <c r="W65" s="43"/>
      <c r="X65" s="5">
        <f>IF(V65&lt;$X$2,T65, +[1]payroll!F65 * $X$2)</f>
        <v>4223.9306270780417</v>
      </c>
      <c r="Y65" s="43"/>
      <c r="Z65" s="5">
        <f t="shared" si="3"/>
        <v>0</v>
      </c>
      <c r="AA65" s="43"/>
      <c r="AB65" s="43">
        <f t="shared" si="4"/>
        <v>1</v>
      </c>
    </row>
    <row r="66" spans="1:28" x14ac:dyDescent="0.2">
      <c r="A66" s="43" t="s">
        <v>99</v>
      </c>
      <c r="B66" s="43" t="s">
        <v>100</v>
      </c>
      <c r="C66" s="43"/>
      <c r="D66" s="35">
        <v>9</v>
      </c>
      <c r="E66" s="35">
        <v>10</v>
      </c>
      <c r="F66" s="35">
        <v>5</v>
      </c>
      <c r="G66" s="43">
        <f t="shared" si="8"/>
        <v>24</v>
      </c>
      <c r="H66" s="43"/>
      <c r="I66" s="22">
        <f t="shared" si="5"/>
        <v>8</v>
      </c>
      <c r="J66" s="47">
        <f>+[1]IFR!AD66</f>
        <v>5.7775809447733542E-3</v>
      </c>
      <c r="K66" s="14">
        <f t="shared" si="1"/>
        <v>0.95</v>
      </c>
      <c r="L66" s="22">
        <f t="shared" si="6"/>
        <v>7.6</v>
      </c>
      <c r="M66" s="14">
        <v>1</v>
      </c>
      <c r="N66" s="14">
        <v>1</v>
      </c>
      <c r="O66" s="43"/>
      <c r="P66" s="22">
        <f t="shared" si="7"/>
        <v>7.6</v>
      </c>
      <c r="Q66" s="43"/>
      <c r="R66" s="46">
        <f t="shared" si="2"/>
        <v>1.2762098805512341E-3</v>
      </c>
      <c r="S66" s="43"/>
      <c r="T66" s="5">
        <f>+R66*([1]assessment!$J$271*[1]assessment!$E$3)</f>
        <v>10137.433504987301</v>
      </c>
      <c r="U66" s="43"/>
      <c r="V66" s="47">
        <f>+T66/[1]payroll!F66</f>
        <v>1.2989112717724604E-4</v>
      </c>
      <c r="W66" s="43"/>
      <c r="X66" s="5">
        <f>IF(V66&lt;$X$2,T66, +[1]payroll!F66 * $X$2)</f>
        <v>10137.433504987301</v>
      </c>
      <c r="Y66" s="43"/>
      <c r="Z66" s="5">
        <f t="shared" si="3"/>
        <v>0</v>
      </c>
      <c r="AA66" s="43"/>
      <c r="AB66" s="43">
        <f t="shared" si="4"/>
        <v>1</v>
      </c>
    </row>
    <row r="67" spans="1:28" x14ac:dyDescent="0.2">
      <c r="A67" s="43" t="s">
        <v>101</v>
      </c>
      <c r="B67" s="43" t="s">
        <v>529</v>
      </c>
      <c r="C67" s="43"/>
      <c r="D67" s="35">
        <v>4</v>
      </c>
      <c r="E67" s="35">
        <v>2</v>
      </c>
      <c r="F67" s="35">
        <v>3</v>
      </c>
      <c r="G67" s="43">
        <f t="shared" si="8"/>
        <v>9</v>
      </c>
      <c r="H67" s="43"/>
      <c r="I67" s="22">
        <f t="shared" si="5"/>
        <v>3</v>
      </c>
      <c r="J67" s="47">
        <f>+[1]IFR!AD67</f>
        <v>3.6133357239372249E-3</v>
      </c>
      <c r="K67" s="14">
        <f t="shared" si="1"/>
        <v>0.95</v>
      </c>
      <c r="L67" s="22">
        <f t="shared" si="6"/>
        <v>2.8499999999999996</v>
      </c>
      <c r="M67" s="14">
        <v>1</v>
      </c>
      <c r="N67" s="14">
        <v>1</v>
      </c>
      <c r="O67" s="43"/>
      <c r="P67" s="22">
        <f t="shared" si="7"/>
        <v>2.8499999999999996</v>
      </c>
      <c r="Q67" s="43"/>
      <c r="R67" s="46">
        <f t="shared" si="2"/>
        <v>4.7857870520671275E-4</v>
      </c>
      <c r="S67" s="43"/>
      <c r="T67" s="5">
        <f>+R67*([1]assessment!$J$271*[1]assessment!$E$3)</f>
        <v>3801.5375643702378</v>
      </c>
      <c r="U67" s="43"/>
      <c r="V67" s="47">
        <f>+T67/[1]payroll!F67</f>
        <v>7.462823371162284E-5</v>
      </c>
      <c r="W67" s="43"/>
      <c r="X67" s="5">
        <f>IF(V67&lt;$X$2,T67, +[1]payroll!F67 * $X$2)</f>
        <v>3801.5375643702378</v>
      </c>
      <c r="Y67" s="43"/>
      <c r="Z67" s="5">
        <f t="shared" si="3"/>
        <v>0</v>
      </c>
      <c r="AA67" s="43"/>
      <c r="AB67" s="43">
        <f t="shared" si="4"/>
        <v>1</v>
      </c>
    </row>
    <row r="68" spans="1:28" x14ac:dyDescent="0.2">
      <c r="A68" s="43" t="s">
        <v>102</v>
      </c>
      <c r="B68" s="43" t="s">
        <v>103</v>
      </c>
      <c r="C68" s="43"/>
      <c r="D68" s="35">
        <v>0</v>
      </c>
      <c r="E68" s="35">
        <v>0</v>
      </c>
      <c r="F68" s="35">
        <v>0</v>
      </c>
      <c r="G68" s="43">
        <f t="shared" si="8"/>
        <v>0</v>
      </c>
      <c r="H68" s="43"/>
      <c r="I68" s="22">
        <f t="shared" si="5"/>
        <v>0</v>
      </c>
      <c r="J68" s="47">
        <f>+[1]IFR!AD68</f>
        <v>0</v>
      </c>
      <c r="K68" s="14">
        <f t="shared" si="1"/>
        <v>0.95</v>
      </c>
      <c r="L68" s="22">
        <f t="shared" si="6"/>
        <v>0</v>
      </c>
      <c r="M68" s="14">
        <v>1</v>
      </c>
      <c r="N68" s="14">
        <v>1</v>
      </c>
      <c r="O68" s="43"/>
      <c r="P68" s="22">
        <f t="shared" si="7"/>
        <v>0</v>
      </c>
      <c r="Q68" s="43"/>
      <c r="R68" s="46">
        <f t="shared" si="2"/>
        <v>0</v>
      </c>
      <c r="S68" s="43"/>
      <c r="T68" s="5">
        <f>+R68*([1]assessment!$J$271*[1]assessment!$E$3)</f>
        <v>0</v>
      </c>
      <c r="U68" s="43"/>
      <c r="V68" s="47">
        <f>+T68/[1]payroll!F68</f>
        <v>0</v>
      </c>
      <c r="W68" s="43"/>
      <c r="X68" s="5">
        <f>IF(V68&lt;$X$2,T68, +[1]payroll!F68 * $X$2)</f>
        <v>0</v>
      </c>
      <c r="Y68" s="43"/>
      <c r="Z68" s="5">
        <f t="shared" si="3"/>
        <v>0</v>
      </c>
      <c r="AA68" s="43"/>
      <c r="AB68" s="43" t="e">
        <f t="shared" si="4"/>
        <v>#DIV/0!</v>
      </c>
    </row>
    <row r="69" spans="1:28" x14ac:dyDescent="0.2">
      <c r="A69" s="43" t="s">
        <v>104</v>
      </c>
      <c r="B69" s="43" t="s">
        <v>105</v>
      </c>
      <c r="C69" s="43"/>
      <c r="D69" s="35">
        <v>0</v>
      </c>
      <c r="E69" s="35">
        <v>0</v>
      </c>
      <c r="F69" s="35">
        <v>0</v>
      </c>
      <c r="G69" s="43">
        <f t="shared" si="8"/>
        <v>0</v>
      </c>
      <c r="H69" s="43"/>
      <c r="I69" s="22">
        <f t="shared" si="5"/>
        <v>0</v>
      </c>
      <c r="J69" s="47">
        <f>+[1]IFR!AD69</f>
        <v>0</v>
      </c>
      <c r="K69" s="14">
        <f t="shared" ref="K69:K132" si="9">IF(+J69&lt;$E$266,$I$266,IF(J69&gt;$E$268,$I$268,$I$267))</f>
        <v>0.95</v>
      </c>
      <c r="L69" s="22">
        <f t="shared" si="6"/>
        <v>0</v>
      </c>
      <c r="M69" s="14">
        <v>1</v>
      </c>
      <c r="N69" s="14">
        <v>1</v>
      </c>
      <c r="O69" s="43"/>
      <c r="P69" s="22">
        <f t="shared" si="7"/>
        <v>0</v>
      </c>
      <c r="Q69" s="43"/>
      <c r="R69" s="46">
        <f t="shared" ref="R69:R132" si="10">+P69/$P$263</f>
        <v>0</v>
      </c>
      <c r="S69" s="43"/>
      <c r="T69" s="5">
        <f>+R69*([1]assessment!$J$271*[1]assessment!$E$3)</f>
        <v>0</v>
      </c>
      <c r="U69" s="43"/>
      <c r="V69" s="47">
        <f>+T69/[1]payroll!F69</f>
        <v>0</v>
      </c>
      <c r="W69" s="43"/>
      <c r="X69" s="5">
        <f>IF(V69&lt;$X$2,T69, +[1]payroll!F69 * $X$2)</f>
        <v>0</v>
      </c>
      <c r="Y69" s="43"/>
      <c r="Z69" s="5">
        <f t="shared" ref="Z69:Z132" si="11">+T69-X69</f>
        <v>0</v>
      </c>
      <c r="AA69" s="43"/>
      <c r="AB69" s="43" t="e">
        <f t="shared" ref="AB69:AB132" si="12">+X69/T69</f>
        <v>#DIV/0!</v>
      </c>
    </row>
    <row r="70" spans="1:28" x14ac:dyDescent="0.2">
      <c r="A70" s="43" t="s">
        <v>106</v>
      </c>
      <c r="B70" s="43" t="s">
        <v>107</v>
      </c>
      <c r="C70" s="43"/>
      <c r="D70" s="35">
        <v>16</v>
      </c>
      <c r="E70" s="35">
        <v>8</v>
      </c>
      <c r="F70" s="35">
        <v>11</v>
      </c>
      <c r="G70" s="43">
        <f t="shared" si="8"/>
        <v>35</v>
      </c>
      <c r="H70" s="43"/>
      <c r="I70" s="22">
        <f t="shared" ref="I70:I98" si="13">AVERAGE(D70:F70)</f>
        <v>11.666666666666666</v>
      </c>
      <c r="J70" s="47">
        <f>+[1]IFR!AD70</f>
        <v>1.8176966580585232E-2</v>
      </c>
      <c r="K70" s="14">
        <f t="shared" si="9"/>
        <v>0.95</v>
      </c>
      <c r="L70" s="22">
        <f t="shared" ref="L70:L133" si="14">+I70*K70</f>
        <v>11.083333333333332</v>
      </c>
      <c r="M70" s="14">
        <v>1</v>
      </c>
      <c r="N70" s="14">
        <v>1</v>
      </c>
      <c r="O70" s="43"/>
      <c r="P70" s="22">
        <f t="shared" ref="P70:P133" si="15">+L70*M70*N70</f>
        <v>11.083333333333332</v>
      </c>
      <c r="Q70" s="43"/>
      <c r="R70" s="46">
        <f t="shared" si="10"/>
        <v>1.8611394091372162E-3</v>
      </c>
      <c r="S70" s="43"/>
      <c r="T70" s="5">
        <f>+R70*([1]assessment!$J$271*[1]assessment!$E$3)</f>
        <v>14783.757194773147</v>
      </c>
      <c r="U70" s="43"/>
      <c r="V70" s="47">
        <f>+T70/[1]payroll!F70</f>
        <v>3.9953952148415065E-4</v>
      </c>
      <c r="W70" s="43"/>
      <c r="X70" s="5">
        <f>IF(V70&lt;$X$2,T70, +[1]payroll!F70 * $X$2)</f>
        <v>14783.757194773147</v>
      </c>
      <c r="Y70" s="43"/>
      <c r="Z70" s="5">
        <f t="shared" si="11"/>
        <v>0</v>
      </c>
      <c r="AA70" s="43"/>
      <c r="AB70" s="43">
        <f t="shared" si="12"/>
        <v>1</v>
      </c>
    </row>
    <row r="71" spans="1:28" x14ac:dyDescent="0.2">
      <c r="A71" s="43" t="s">
        <v>108</v>
      </c>
      <c r="B71" s="43" t="s">
        <v>109</v>
      </c>
      <c r="C71" s="43"/>
      <c r="D71" s="35">
        <v>0</v>
      </c>
      <c r="E71" s="35">
        <v>0</v>
      </c>
      <c r="F71" s="35">
        <v>0</v>
      </c>
      <c r="G71" s="43">
        <f t="shared" si="8"/>
        <v>0</v>
      </c>
      <c r="H71" s="43"/>
      <c r="I71" s="22">
        <f t="shared" si="13"/>
        <v>0</v>
      </c>
      <c r="J71" s="47">
        <f>+[1]IFR!AD71</f>
        <v>0</v>
      </c>
      <c r="K71" s="14">
        <f t="shared" si="9"/>
        <v>0.95</v>
      </c>
      <c r="L71" s="22">
        <f t="shared" si="14"/>
        <v>0</v>
      </c>
      <c r="M71" s="14">
        <v>1</v>
      </c>
      <c r="N71" s="14">
        <v>1</v>
      </c>
      <c r="O71" s="43"/>
      <c r="P71" s="22">
        <f t="shared" si="15"/>
        <v>0</v>
      </c>
      <c r="Q71" s="43"/>
      <c r="R71" s="46">
        <f t="shared" si="10"/>
        <v>0</v>
      </c>
      <c r="S71" s="43"/>
      <c r="T71" s="5">
        <f>+R71*([1]assessment!$J$271*[1]assessment!$E$3)</f>
        <v>0</v>
      </c>
      <c r="U71" s="43"/>
      <c r="V71" s="47">
        <f>+T71/[1]payroll!F71</f>
        <v>0</v>
      </c>
      <c r="W71" s="43"/>
      <c r="X71" s="5">
        <f>IF(V71&lt;$X$2,T71, +[1]payroll!F71 * $X$2)</f>
        <v>0</v>
      </c>
      <c r="Y71" s="43"/>
      <c r="Z71" s="5">
        <f t="shared" si="11"/>
        <v>0</v>
      </c>
      <c r="AA71" s="43"/>
      <c r="AB71" s="43" t="e">
        <f t="shared" si="12"/>
        <v>#DIV/0!</v>
      </c>
    </row>
    <row r="72" spans="1:28" x14ac:dyDescent="0.2">
      <c r="A72" s="43" t="s">
        <v>110</v>
      </c>
      <c r="B72" s="43" t="s">
        <v>568</v>
      </c>
      <c r="C72" s="43"/>
      <c r="D72" s="35">
        <v>0</v>
      </c>
      <c r="E72" s="35">
        <v>0</v>
      </c>
      <c r="F72" s="35">
        <v>0</v>
      </c>
      <c r="G72" s="43">
        <f t="shared" si="8"/>
        <v>0</v>
      </c>
      <c r="H72" s="43"/>
      <c r="I72" s="22">
        <f t="shared" si="13"/>
        <v>0</v>
      </c>
      <c r="J72" s="47">
        <f>+[1]IFR!AD72</f>
        <v>0</v>
      </c>
      <c r="K72" s="14">
        <f t="shared" si="9"/>
        <v>0.95</v>
      </c>
      <c r="L72" s="22">
        <f t="shared" si="14"/>
        <v>0</v>
      </c>
      <c r="M72" s="14">
        <v>1</v>
      </c>
      <c r="N72" s="14">
        <v>1</v>
      </c>
      <c r="O72" s="43"/>
      <c r="P72" s="22">
        <f t="shared" si="15"/>
        <v>0</v>
      </c>
      <c r="Q72" s="43"/>
      <c r="R72" s="46">
        <f t="shared" si="10"/>
        <v>0</v>
      </c>
      <c r="S72" s="43"/>
      <c r="T72" s="5">
        <f>+R72*([1]assessment!$J$271*[1]assessment!$E$3)</f>
        <v>0</v>
      </c>
      <c r="U72" s="43"/>
      <c r="V72" s="47">
        <f>+T72/[1]payroll!F72</f>
        <v>0</v>
      </c>
      <c r="W72" s="43"/>
      <c r="X72" s="5">
        <f>IF(V72&lt;$X$2,T72, +[1]payroll!F72 * $X$2)</f>
        <v>0</v>
      </c>
      <c r="Y72" s="43"/>
      <c r="Z72" s="5">
        <f t="shared" si="11"/>
        <v>0</v>
      </c>
      <c r="AA72" s="43"/>
      <c r="AB72" s="43" t="e">
        <f t="shared" si="12"/>
        <v>#DIV/0!</v>
      </c>
    </row>
    <row r="73" spans="1:28" x14ac:dyDescent="0.2">
      <c r="A73" s="43" t="s">
        <v>111</v>
      </c>
      <c r="B73" s="43" t="s">
        <v>112</v>
      </c>
      <c r="C73" s="43"/>
      <c r="D73" s="35">
        <v>0</v>
      </c>
      <c r="E73" s="35">
        <v>0</v>
      </c>
      <c r="F73" s="35">
        <v>0</v>
      </c>
      <c r="G73" s="43">
        <f t="shared" si="8"/>
        <v>0</v>
      </c>
      <c r="H73" s="43"/>
      <c r="I73" s="22">
        <f t="shared" si="13"/>
        <v>0</v>
      </c>
      <c r="J73" s="47">
        <f>+[1]IFR!AD73</f>
        <v>0</v>
      </c>
      <c r="K73" s="14">
        <f t="shared" si="9"/>
        <v>0.95</v>
      </c>
      <c r="L73" s="22">
        <f t="shared" si="14"/>
        <v>0</v>
      </c>
      <c r="M73" s="14">
        <v>1</v>
      </c>
      <c r="N73" s="14">
        <v>1</v>
      </c>
      <c r="O73" s="43"/>
      <c r="P73" s="22">
        <f t="shared" si="15"/>
        <v>0</v>
      </c>
      <c r="Q73" s="43"/>
      <c r="R73" s="46">
        <f t="shared" si="10"/>
        <v>0</v>
      </c>
      <c r="S73" s="43"/>
      <c r="T73" s="5">
        <f>+R73*([1]assessment!$J$271*[1]assessment!$E$3)</f>
        <v>0</v>
      </c>
      <c r="U73" s="43"/>
      <c r="V73" s="47">
        <f>+T73/[1]payroll!F73</f>
        <v>0</v>
      </c>
      <c r="W73" s="43"/>
      <c r="X73" s="5">
        <f>IF(V73&lt;$X$2,T73, +[1]payroll!F73 * $X$2)</f>
        <v>0</v>
      </c>
      <c r="Y73" s="43"/>
      <c r="Z73" s="5">
        <f t="shared" si="11"/>
        <v>0</v>
      </c>
      <c r="AA73" s="43"/>
      <c r="AB73" s="43" t="e">
        <f t="shared" si="12"/>
        <v>#DIV/0!</v>
      </c>
    </row>
    <row r="74" spans="1:28" x14ac:dyDescent="0.2">
      <c r="A74" s="43" t="s">
        <v>113</v>
      </c>
      <c r="B74" s="43" t="s">
        <v>114</v>
      </c>
      <c r="C74" s="43"/>
      <c r="D74" s="35">
        <v>0</v>
      </c>
      <c r="E74" s="35">
        <v>0</v>
      </c>
      <c r="F74" s="35">
        <v>0</v>
      </c>
      <c r="G74" s="43">
        <f t="shared" si="8"/>
        <v>0</v>
      </c>
      <c r="H74" s="43"/>
      <c r="I74" s="22">
        <f t="shared" si="13"/>
        <v>0</v>
      </c>
      <c r="J74" s="47">
        <f>+[1]IFR!AD74</f>
        <v>0</v>
      </c>
      <c r="K74" s="14">
        <f t="shared" si="9"/>
        <v>0.95</v>
      </c>
      <c r="L74" s="22">
        <f t="shared" si="14"/>
        <v>0</v>
      </c>
      <c r="M74" s="14">
        <v>1</v>
      </c>
      <c r="N74" s="14">
        <v>1</v>
      </c>
      <c r="O74" s="43"/>
      <c r="P74" s="22">
        <f t="shared" si="15"/>
        <v>0</v>
      </c>
      <c r="Q74" s="43"/>
      <c r="R74" s="46">
        <f t="shared" si="10"/>
        <v>0</v>
      </c>
      <c r="S74" s="43"/>
      <c r="T74" s="5">
        <f>+R74*([1]assessment!$J$271*[1]assessment!$E$3)</f>
        <v>0</v>
      </c>
      <c r="U74" s="43"/>
      <c r="V74" s="47">
        <f>+T74/[1]payroll!F74</f>
        <v>0</v>
      </c>
      <c r="W74" s="43"/>
      <c r="X74" s="5">
        <f>IF(V74&lt;$X$2,T74, +[1]payroll!F74 * $X$2)</f>
        <v>0</v>
      </c>
      <c r="Y74" s="43"/>
      <c r="Z74" s="5">
        <f t="shared" si="11"/>
        <v>0</v>
      </c>
      <c r="AA74" s="43"/>
      <c r="AB74" s="43" t="e">
        <f t="shared" si="12"/>
        <v>#DIV/0!</v>
      </c>
    </row>
    <row r="75" spans="1:28" x14ac:dyDescent="0.2">
      <c r="A75" s="43" t="s">
        <v>115</v>
      </c>
      <c r="B75" s="43" t="s">
        <v>116</v>
      </c>
      <c r="C75" s="43"/>
      <c r="D75" s="35">
        <v>0</v>
      </c>
      <c r="E75" s="35">
        <v>2</v>
      </c>
      <c r="F75" s="35">
        <v>0</v>
      </c>
      <c r="G75" s="43">
        <f t="shared" si="8"/>
        <v>2</v>
      </c>
      <c r="H75" s="43"/>
      <c r="I75" s="22">
        <f t="shared" si="13"/>
        <v>0.66666666666666663</v>
      </c>
      <c r="J75" s="47">
        <f>+[1]IFR!AD75</f>
        <v>3.6781609195402297E-3</v>
      </c>
      <c r="K75" s="14">
        <f t="shared" si="9"/>
        <v>0.95</v>
      </c>
      <c r="L75" s="22">
        <f t="shared" si="14"/>
        <v>0.6333333333333333</v>
      </c>
      <c r="M75" s="14">
        <v>1</v>
      </c>
      <c r="N75" s="14">
        <v>1</v>
      </c>
      <c r="O75" s="43"/>
      <c r="P75" s="22">
        <f t="shared" si="15"/>
        <v>0.6333333333333333</v>
      </c>
      <c r="Q75" s="43"/>
      <c r="R75" s="46">
        <f t="shared" si="10"/>
        <v>1.0635082337926951E-4</v>
      </c>
      <c r="S75" s="43"/>
      <c r="T75" s="5">
        <f>+R75*([1]assessment!$J$271*[1]assessment!$E$3)</f>
        <v>844.78612541560847</v>
      </c>
      <c r="U75" s="43"/>
      <c r="V75" s="47">
        <f>+T75/[1]payroll!F75</f>
        <v>6.1600351492041439E-5</v>
      </c>
      <c r="W75" s="43"/>
      <c r="X75" s="5">
        <f>IF(V75&lt;$X$2,T75, +[1]payroll!F75 * $X$2)</f>
        <v>844.78612541560847</v>
      </c>
      <c r="Y75" s="43"/>
      <c r="Z75" s="5">
        <f t="shared" si="11"/>
        <v>0</v>
      </c>
      <c r="AA75" s="43"/>
      <c r="AB75" s="43">
        <f t="shared" si="12"/>
        <v>1</v>
      </c>
    </row>
    <row r="76" spans="1:28" x14ac:dyDescent="0.2">
      <c r="A76" s="43" t="s">
        <v>117</v>
      </c>
      <c r="B76" s="43" t="s">
        <v>118</v>
      </c>
      <c r="C76" s="43"/>
      <c r="D76" s="35">
        <v>0</v>
      </c>
      <c r="E76" s="35">
        <v>0</v>
      </c>
      <c r="F76" s="35">
        <v>0</v>
      </c>
      <c r="G76" s="43">
        <f t="shared" si="8"/>
        <v>0</v>
      </c>
      <c r="H76" s="43"/>
      <c r="I76" s="22">
        <f t="shared" si="13"/>
        <v>0</v>
      </c>
      <c r="J76" s="47">
        <f>+[1]IFR!AD76</f>
        <v>0</v>
      </c>
      <c r="K76" s="14">
        <f t="shared" si="9"/>
        <v>0.95</v>
      </c>
      <c r="L76" s="22">
        <f t="shared" si="14"/>
        <v>0</v>
      </c>
      <c r="M76" s="14">
        <v>1</v>
      </c>
      <c r="N76" s="14">
        <v>1</v>
      </c>
      <c r="O76" s="43"/>
      <c r="P76" s="22">
        <f t="shared" si="15"/>
        <v>0</v>
      </c>
      <c r="Q76" s="43"/>
      <c r="R76" s="46">
        <f t="shared" si="10"/>
        <v>0</v>
      </c>
      <c r="S76" s="43"/>
      <c r="T76" s="5">
        <f>+R76*([1]assessment!$J$271*[1]assessment!$E$3)</f>
        <v>0</v>
      </c>
      <c r="U76" s="43"/>
      <c r="V76" s="47">
        <f>+T76/[1]payroll!F76</f>
        <v>0</v>
      </c>
      <c r="W76" s="43"/>
      <c r="X76" s="5">
        <f>IF(V76&lt;$X$2,T76, +[1]payroll!F76 * $X$2)</f>
        <v>0</v>
      </c>
      <c r="Y76" s="43"/>
      <c r="Z76" s="5">
        <f t="shared" si="11"/>
        <v>0</v>
      </c>
      <c r="AA76" s="43"/>
      <c r="AB76" s="43" t="e">
        <f t="shared" si="12"/>
        <v>#DIV/0!</v>
      </c>
    </row>
    <row r="77" spans="1:28" x14ac:dyDescent="0.2">
      <c r="A77" s="43" t="s">
        <v>119</v>
      </c>
      <c r="B77" s="43" t="s">
        <v>120</v>
      </c>
      <c r="C77" s="43"/>
      <c r="D77" s="35">
        <v>2</v>
      </c>
      <c r="E77" s="35">
        <v>0</v>
      </c>
      <c r="F77" s="35">
        <v>0</v>
      </c>
      <c r="G77" s="43">
        <f t="shared" si="8"/>
        <v>2</v>
      </c>
      <c r="H77" s="43"/>
      <c r="I77" s="22">
        <f t="shared" si="13"/>
        <v>0.66666666666666663</v>
      </c>
      <c r="J77" s="47">
        <f>+[1]IFR!AD77</f>
        <v>3.3333333333333335E-3</v>
      </c>
      <c r="K77" s="14">
        <f t="shared" si="9"/>
        <v>0.95</v>
      </c>
      <c r="L77" s="22">
        <f t="shared" si="14"/>
        <v>0.6333333333333333</v>
      </c>
      <c r="M77" s="14">
        <v>1</v>
      </c>
      <c r="N77" s="14">
        <v>1</v>
      </c>
      <c r="O77" s="43"/>
      <c r="P77" s="22">
        <f t="shared" si="15"/>
        <v>0.6333333333333333</v>
      </c>
      <c r="Q77" s="43"/>
      <c r="R77" s="46">
        <f t="shared" si="10"/>
        <v>1.0635082337926951E-4</v>
      </c>
      <c r="S77" s="43"/>
      <c r="T77" s="5">
        <f>+R77*([1]assessment!$J$271*[1]assessment!$E$3)</f>
        <v>844.78612541560847</v>
      </c>
      <c r="U77" s="43"/>
      <c r="V77" s="47">
        <f>+T77/[1]payroll!F77</f>
        <v>3.9542597444258904E-4</v>
      </c>
      <c r="W77" s="43"/>
      <c r="X77" s="5">
        <f>IF(V77&lt;$X$2,T77, +[1]payroll!F77 * $X$2)</f>
        <v>844.78612541560847</v>
      </c>
      <c r="Y77" s="43"/>
      <c r="Z77" s="5">
        <f t="shared" si="11"/>
        <v>0</v>
      </c>
      <c r="AA77" s="43"/>
      <c r="AB77" s="43">
        <f t="shared" si="12"/>
        <v>1</v>
      </c>
    </row>
    <row r="78" spans="1:28" x14ac:dyDescent="0.2">
      <c r="A78" s="43" t="s">
        <v>121</v>
      </c>
      <c r="B78" s="43" t="s">
        <v>494</v>
      </c>
      <c r="C78" s="43"/>
      <c r="D78" s="35">
        <v>0</v>
      </c>
      <c r="E78" s="35">
        <v>0</v>
      </c>
      <c r="F78" s="35">
        <v>0</v>
      </c>
      <c r="G78" s="43">
        <f t="shared" si="8"/>
        <v>0</v>
      </c>
      <c r="H78" s="43"/>
      <c r="I78" s="22">
        <f t="shared" si="13"/>
        <v>0</v>
      </c>
      <c r="J78" s="47">
        <f>+[1]IFR!AD78</f>
        <v>0</v>
      </c>
      <c r="K78" s="14">
        <f t="shared" si="9"/>
        <v>0.95</v>
      </c>
      <c r="L78" s="22">
        <f t="shared" si="14"/>
        <v>0</v>
      </c>
      <c r="M78" s="14">
        <v>1</v>
      </c>
      <c r="N78" s="14">
        <v>1</v>
      </c>
      <c r="O78" s="43"/>
      <c r="P78" s="22">
        <f t="shared" si="15"/>
        <v>0</v>
      </c>
      <c r="Q78" s="43"/>
      <c r="R78" s="46">
        <f t="shared" si="10"/>
        <v>0</v>
      </c>
      <c r="S78" s="43"/>
      <c r="T78" s="5">
        <f>+R78*([1]assessment!$J$271*[1]assessment!$E$3)</f>
        <v>0</v>
      </c>
      <c r="U78" s="43"/>
      <c r="V78" s="47">
        <f>+T78/[1]payroll!F78</f>
        <v>0</v>
      </c>
      <c r="W78" s="43"/>
      <c r="X78" s="5">
        <f>IF(V78&lt;$X$2,T78, +[1]payroll!F78 * $X$2)</f>
        <v>0</v>
      </c>
      <c r="Y78" s="43"/>
      <c r="Z78" s="5">
        <f t="shared" si="11"/>
        <v>0</v>
      </c>
      <c r="AA78" s="43"/>
      <c r="AB78" s="43" t="e">
        <f t="shared" si="12"/>
        <v>#DIV/0!</v>
      </c>
    </row>
    <row r="79" spans="1:28" x14ac:dyDescent="0.2">
      <c r="A79" s="43" t="s">
        <v>122</v>
      </c>
      <c r="B79" s="43" t="s">
        <v>123</v>
      </c>
      <c r="C79" s="43"/>
      <c r="D79" s="35">
        <v>4</v>
      </c>
      <c r="E79" s="35">
        <v>0</v>
      </c>
      <c r="F79" s="35">
        <v>1</v>
      </c>
      <c r="G79" s="43">
        <f t="shared" si="8"/>
        <v>5</v>
      </c>
      <c r="H79" s="43"/>
      <c r="I79" s="22">
        <f t="shared" si="13"/>
        <v>1.6666666666666667</v>
      </c>
      <c r="J79" s="47">
        <f>+[1]IFR!AD79</f>
        <v>1.0455529379344642E-2</v>
      </c>
      <c r="K79" s="14">
        <f t="shared" si="9"/>
        <v>0.95</v>
      </c>
      <c r="L79" s="22">
        <f t="shared" si="14"/>
        <v>1.5833333333333333</v>
      </c>
      <c r="M79" s="14">
        <v>1</v>
      </c>
      <c r="N79" s="14">
        <v>1</v>
      </c>
      <c r="O79" s="43"/>
      <c r="P79" s="22">
        <f t="shared" si="15"/>
        <v>1.5833333333333333</v>
      </c>
      <c r="Q79" s="43"/>
      <c r="R79" s="46">
        <f t="shared" si="10"/>
        <v>2.6587705844817374E-4</v>
      </c>
      <c r="S79" s="43"/>
      <c r="T79" s="5">
        <f>+R79*([1]assessment!$J$271*[1]assessment!$E$3)</f>
        <v>2111.9653135390208</v>
      </c>
      <c r="U79" s="43"/>
      <c r="V79" s="47">
        <f>+T79/[1]payroll!F79</f>
        <v>3.0076652055802426E-4</v>
      </c>
      <c r="W79" s="43"/>
      <c r="X79" s="5">
        <f>IF(V79&lt;$X$2,T79, +[1]payroll!F79 * $X$2)</f>
        <v>2111.9653135390208</v>
      </c>
      <c r="Y79" s="43"/>
      <c r="Z79" s="5">
        <f t="shared" si="11"/>
        <v>0</v>
      </c>
      <c r="AA79" s="43"/>
      <c r="AB79" s="43">
        <f t="shared" si="12"/>
        <v>1</v>
      </c>
    </row>
    <row r="80" spans="1:28" x14ac:dyDescent="0.2">
      <c r="A80" s="43" t="s">
        <v>477</v>
      </c>
      <c r="B80" s="43" t="s">
        <v>530</v>
      </c>
      <c r="C80" s="43"/>
      <c r="D80" s="35">
        <v>0</v>
      </c>
      <c r="E80" s="35">
        <v>0</v>
      </c>
      <c r="F80" s="35">
        <v>0</v>
      </c>
      <c r="G80" s="43">
        <f>SUM(D80:F80)</f>
        <v>0</v>
      </c>
      <c r="H80" s="43"/>
      <c r="I80" s="22">
        <f>AVERAGE(D80:F80)</f>
        <v>0</v>
      </c>
      <c r="J80" s="47">
        <f>+[1]IFR!AD80</f>
        <v>0</v>
      </c>
      <c r="K80" s="14">
        <f t="shared" si="9"/>
        <v>0.95</v>
      </c>
      <c r="L80" s="22">
        <f t="shared" si="14"/>
        <v>0</v>
      </c>
      <c r="M80" s="14">
        <v>1</v>
      </c>
      <c r="N80" s="14">
        <v>1</v>
      </c>
      <c r="O80" s="43"/>
      <c r="P80" s="22">
        <f t="shared" si="15"/>
        <v>0</v>
      </c>
      <c r="Q80" s="43"/>
      <c r="R80" s="46">
        <f t="shared" si="10"/>
        <v>0</v>
      </c>
      <c r="S80" s="43"/>
      <c r="T80" s="5">
        <f>+R80*([1]assessment!$J$271*[1]assessment!$E$3)</f>
        <v>0</v>
      </c>
      <c r="U80" s="43"/>
      <c r="V80" s="47">
        <f>+T80/[1]payroll!F80</f>
        <v>0</v>
      </c>
      <c r="W80" s="43"/>
      <c r="X80" s="5">
        <f>IF(V80&lt;$X$2,T80, +[1]payroll!F80 * $X$2)</f>
        <v>0</v>
      </c>
      <c r="Y80" s="43"/>
      <c r="Z80" s="5">
        <f t="shared" si="11"/>
        <v>0</v>
      </c>
      <c r="AA80" s="43"/>
      <c r="AB80" s="43" t="e">
        <f t="shared" si="12"/>
        <v>#DIV/0!</v>
      </c>
    </row>
    <row r="81" spans="1:28" x14ac:dyDescent="0.2">
      <c r="A81" s="43" t="s">
        <v>124</v>
      </c>
      <c r="B81" s="43" t="s">
        <v>488</v>
      </c>
      <c r="C81" s="43"/>
      <c r="D81" s="35">
        <v>0</v>
      </c>
      <c r="E81" s="35">
        <v>0</v>
      </c>
      <c r="F81" s="35">
        <v>1</v>
      </c>
      <c r="G81" s="43">
        <f t="shared" si="8"/>
        <v>1</v>
      </c>
      <c r="H81" s="43"/>
      <c r="I81" s="22">
        <f t="shared" si="13"/>
        <v>0.33333333333333331</v>
      </c>
      <c r="J81" s="47">
        <f>+[1]IFR!AD81</f>
        <v>2.6392187912377941E-3</v>
      </c>
      <c r="K81" s="14">
        <f t="shared" si="9"/>
        <v>0.95</v>
      </c>
      <c r="L81" s="22">
        <f t="shared" si="14"/>
        <v>0.31666666666666665</v>
      </c>
      <c r="M81" s="14">
        <v>1</v>
      </c>
      <c r="N81" s="14">
        <v>1</v>
      </c>
      <c r="O81" s="43"/>
      <c r="P81" s="22">
        <f t="shared" si="15"/>
        <v>0.31666666666666665</v>
      </c>
      <c r="Q81" s="43"/>
      <c r="R81" s="46">
        <f t="shared" si="10"/>
        <v>5.3175411689634753E-5</v>
      </c>
      <c r="S81" s="43"/>
      <c r="T81" s="5">
        <f>+R81*([1]assessment!$J$271*[1]assessment!$E$3)</f>
        <v>422.39306270780423</v>
      </c>
      <c r="U81" s="43"/>
      <c r="V81" s="47">
        <f>+T81/[1]payroll!F81</f>
        <v>4.1901815694465265E-5</v>
      </c>
      <c r="W81" s="43"/>
      <c r="X81" s="5">
        <f>IF(V81&lt;$X$2,T81, +[1]payroll!F81 * $X$2)</f>
        <v>422.39306270780423</v>
      </c>
      <c r="Y81" s="43"/>
      <c r="Z81" s="5">
        <f t="shared" si="11"/>
        <v>0</v>
      </c>
      <c r="AA81" s="43"/>
      <c r="AB81" s="43">
        <f t="shared" si="12"/>
        <v>1</v>
      </c>
    </row>
    <row r="82" spans="1:28" x14ac:dyDescent="0.2">
      <c r="A82" s="43" t="s">
        <v>125</v>
      </c>
      <c r="B82" s="43" t="s">
        <v>126</v>
      </c>
      <c r="C82" s="43"/>
      <c r="D82" s="35">
        <v>0</v>
      </c>
      <c r="E82" s="35">
        <v>0</v>
      </c>
      <c r="F82" s="35">
        <v>0</v>
      </c>
      <c r="G82" s="43">
        <f t="shared" si="8"/>
        <v>0</v>
      </c>
      <c r="H82" s="43"/>
      <c r="I82" s="22">
        <f t="shared" si="13"/>
        <v>0</v>
      </c>
      <c r="J82" s="47">
        <f>+[1]IFR!AD82</f>
        <v>0</v>
      </c>
      <c r="K82" s="14">
        <f t="shared" si="9"/>
        <v>0.95</v>
      </c>
      <c r="L82" s="22">
        <f t="shared" si="14"/>
        <v>0</v>
      </c>
      <c r="M82" s="14">
        <v>1</v>
      </c>
      <c r="N82" s="14">
        <v>1</v>
      </c>
      <c r="O82" s="43"/>
      <c r="P82" s="22">
        <f t="shared" si="15"/>
        <v>0</v>
      </c>
      <c r="Q82" s="43"/>
      <c r="R82" s="46">
        <f t="shared" si="10"/>
        <v>0</v>
      </c>
      <c r="S82" s="43"/>
      <c r="T82" s="5">
        <f>+R82*([1]assessment!$J$271*[1]assessment!$E$3)</f>
        <v>0</v>
      </c>
      <c r="U82" s="43"/>
      <c r="V82" s="47">
        <f>+T82/[1]payroll!F82</f>
        <v>0</v>
      </c>
      <c r="W82" s="43"/>
      <c r="X82" s="5">
        <f>IF(V82&lt;$X$2,T82, +[1]payroll!F82 * $X$2)</f>
        <v>0</v>
      </c>
      <c r="Y82" s="43"/>
      <c r="Z82" s="5">
        <f t="shared" si="11"/>
        <v>0</v>
      </c>
      <c r="AA82" s="43"/>
      <c r="AB82" s="43" t="e">
        <f t="shared" si="12"/>
        <v>#DIV/0!</v>
      </c>
    </row>
    <row r="83" spans="1:28" x14ac:dyDescent="0.2">
      <c r="A83" s="43" t="s">
        <v>127</v>
      </c>
      <c r="B83" s="43" t="s">
        <v>531</v>
      </c>
      <c r="C83" s="43"/>
      <c r="D83" s="35">
        <v>0</v>
      </c>
      <c r="E83" s="35">
        <v>1</v>
      </c>
      <c r="F83" s="35">
        <v>0</v>
      </c>
      <c r="G83" s="43">
        <f t="shared" si="8"/>
        <v>1</v>
      </c>
      <c r="H83" s="43"/>
      <c r="I83" s="22">
        <f t="shared" si="13"/>
        <v>0.33333333333333331</v>
      </c>
      <c r="J83" s="47">
        <f>+[1]IFR!AD83</f>
        <v>2.9795158286778397E-3</v>
      </c>
      <c r="K83" s="14">
        <f t="shared" si="9"/>
        <v>0.95</v>
      </c>
      <c r="L83" s="22">
        <f t="shared" si="14"/>
        <v>0.31666666666666665</v>
      </c>
      <c r="M83" s="14">
        <v>1</v>
      </c>
      <c r="N83" s="14">
        <v>1</v>
      </c>
      <c r="O83" s="43"/>
      <c r="P83" s="22">
        <f t="shared" si="15"/>
        <v>0.31666666666666665</v>
      </c>
      <c r="Q83" s="43"/>
      <c r="R83" s="46">
        <f t="shared" si="10"/>
        <v>5.3175411689634753E-5</v>
      </c>
      <c r="S83" s="43"/>
      <c r="T83" s="5">
        <f>+R83*([1]assessment!$J$271*[1]assessment!$E$3)</f>
        <v>422.39306270780423</v>
      </c>
      <c r="U83" s="43"/>
      <c r="V83" s="47">
        <f>+T83/[1]payroll!F83</f>
        <v>6.0728456223857851E-5</v>
      </c>
      <c r="W83" s="43"/>
      <c r="X83" s="5">
        <f>IF(V83&lt;$X$2,T83, +[1]payroll!F83 * $X$2)</f>
        <v>422.39306270780423</v>
      </c>
      <c r="Y83" s="43"/>
      <c r="Z83" s="5">
        <f t="shared" si="11"/>
        <v>0</v>
      </c>
      <c r="AA83" s="43"/>
      <c r="AB83" s="43">
        <f t="shared" si="12"/>
        <v>1</v>
      </c>
    </row>
    <row r="84" spans="1:28" x14ac:dyDescent="0.2">
      <c r="A84" s="43" t="s">
        <v>128</v>
      </c>
      <c r="B84" s="43" t="s">
        <v>129</v>
      </c>
      <c r="C84" s="43"/>
      <c r="D84" s="35">
        <v>1</v>
      </c>
      <c r="E84" s="35">
        <v>0</v>
      </c>
      <c r="F84" s="35">
        <v>0</v>
      </c>
      <c r="G84" s="43">
        <f t="shared" si="8"/>
        <v>1</v>
      </c>
      <c r="H84" s="43"/>
      <c r="I84" s="22">
        <f t="shared" si="13"/>
        <v>0.33333333333333331</v>
      </c>
      <c r="J84" s="47">
        <f>+[1]IFR!AD84</f>
        <v>1.6666666666666668E-3</v>
      </c>
      <c r="K84" s="14">
        <f t="shared" si="9"/>
        <v>0.95</v>
      </c>
      <c r="L84" s="22">
        <f t="shared" si="14"/>
        <v>0.31666666666666665</v>
      </c>
      <c r="M84" s="14">
        <v>1</v>
      </c>
      <c r="N84" s="14">
        <v>1</v>
      </c>
      <c r="O84" s="43"/>
      <c r="P84" s="22">
        <f t="shared" si="15"/>
        <v>0.31666666666666665</v>
      </c>
      <c r="Q84" s="43"/>
      <c r="R84" s="46">
        <f t="shared" si="10"/>
        <v>5.3175411689634753E-5</v>
      </c>
      <c r="S84" s="43"/>
      <c r="T84" s="5">
        <f>+R84*([1]assessment!$J$271*[1]assessment!$E$3)</f>
        <v>422.39306270780423</v>
      </c>
      <c r="U84" s="43"/>
      <c r="V84" s="47">
        <f>+T84/[1]payroll!F84</f>
        <v>6.9105340389033184E-4</v>
      </c>
      <c r="W84" s="43"/>
      <c r="X84" s="5">
        <f>IF(V84&lt;$X$2,T84, +[1]payroll!F84 * $X$2)</f>
        <v>422.39306270780423</v>
      </c>
      <c r="Y84" s="43"/>
      <c r="Z84" s="5">
        <f t="shared" si="11"/>
        <v>0</v>
      </c>
      <c r="AA84" s="43"/>
      <c r="AB84" s="43">
        <f t="shared" si="12"/>
        <v>1</v>
      </c>
    </row>
    <row r="85" spans="1:28" x14ac:dyDescent="0.2">
      <c r="A85" s="43" t="s">
        <v>570</v>
      </c>
      <c r="B85" s="43" t="s">
        <v>571</v>
      </c>
      <c r="C85" s="43"/>
      <c r="D85" s="35">
        <v>0</v>
      </c>
      <c r="E85" s="35">
        <v>0</v>
      </c>
      <c r="F85" s="35">
        <v>0</v>
      </c>
      <c r="G85" s="43">
        <f>SUM(D85:F85)</f>
        <v>0</v>
      </c>
      <c r="H85" s="43"/>
      <c r="I85" s="22">
        <f>AVERAGE(D85:F85)</f>
        <v>0</v>
      </c>
      <c r="J85" s="47">
        <f>+[1]IFR!AD85</f>
        <v>0</v>
      </c>
      <c r="K85" s="14">
        <f t="shared" si="9"/>
        <v>0.95</v>
      </c>
      <c r="L85" s="22">
        <f>+I85*K85</f>
        <v>0</v>
      </c>
      <c r="M85" s="14">
        <v>1</v>
      </c>
      <c r="N85" s="14">
        <v>1</v>
      </c>
      <c r="O85" s="43"/>
      <c r="P85" s="22">
        <f>+L85*M85*N85</f>
        <v>0</v>
      </c>
      <c r="Q85" s="43"/>
      <c r="R85" s="46">
        <f t="shared" si="10"/>
        <v>0</v>
      </c>
      <c r="S85" s="43"/>
      <c r="T85" s="5">
        <f>+R85*([1]assessment!$J$271*[1]assessment!$E$3)</f>
        <v>0</v>
      </c>
      <c r="U85" s="43"/>
      <c r="V85" s="47">
        <f>+T85/[1]payroll!F85</f>
        <v>0</v>
      </c>
      <c r="W85" s="43"/>
      <c r="X85" s="5">
        <f>IF(V85&lt;$X$2,T85, +[1]payroll!F85 * $X$2)</f>
        <v>0</v>
      </c>
      <c r="Y85" s="43"/>
      <c r="Z85" s="5">
        <f>+T85-X85</f>
        <v>0</v>
      </c>
      <c r="AA85" s="43"/>
      <c r="AB85" s="43" t="e">
        <f>+X85/T85</f>
        <v>#DIV/0!</v>
      </c>
    </row>
    <row r="86" spans="1:28" x14ac:dyDescent="0.2">
      <c r="A86" s="43" t="s">
        <v>130</v>
      </c>
      <c r="B86" s="43" t="s">
        <v>131</v>
      </c>
      <c r="C86" s="43"/>
      <c r="D86" s="35">
        <v>0</v>
      </c>
      <c r="E86" s="35">
        <v>0</v>
      </c>
      <c r="F86" s="35">
        <v>0</v>
      </c>
      <c r="G86" s="43">
        <f t="shared" si="8"/>
        <v>0</v>
      </c>
      <c r="H86" s="43"/>
      <c r="I86" s="22">
        <f t="shared" si="13"/>
        <v>0</v>
      </c>
      <c r="J86" s="47">
        <f>+[1]IFR!AD86</f>
        <v>0</v>
      </c>
      <c r="K86" s="14">
        <f t="shared" si="9"/>
        <v>0.95</v>
      </c>
      <c r="L86" s="22">
        <f t="shared" si="14"/>
        <v>0</v>
      </c>
      <c r="M86" s="14">
        <v>1</v>
      </c>
      <c r="N86" s="14">
        <v>1</v>
      </c>
      <c r="O86" s="43"/>
      <c r="P86" s="22">
        <f t="shared" si="15"/>
        <v>0</v>
      </c>
      <c r="Q86" s="43"/>
      <c r="R86" s="46">
        <f t="shared" si="10"/>
        <v>0</v>
      </c>
      <c r="S86" s="43"/>
      <c r="T86" s="5">
        <f>+R86*([1]assessment!$J$271*[1]assessment!$E$3)</f>
        <v>0</v>
      </c>
      <c r="U86" s="43"/>
      <c r="V86" s="47">
        <f>+T86/[1]payroll!F86</f>
        <v>0</v>
      </c>
      <c r="W86" s="43"/>
      <c r="X86" s="5">
        <f>IF(V86&lt;$X$2,T86, +[1]payroll!F86 * $X$2)</f>
        <v>0</v>
      </c>
      <c r="Y86" s="43"/>
      <c r="Z86" s="5">
        <f t="shared" si="11"/>
        <v>0</v>
      </c>
      <c r="AA86" s="43"/>
      <c r="AB86" s="43" t="e">
        <f t="shared" si="12"/>
        <v>#DIV/0!</v>
      </c>
    </row>
    <row r="87" spans="1:28" x14ac:dyDescent="0.2">
      <c r="A87" s="43" t="s">
        <v>132</v>
      </c>
      <c r="B87" s="43" t="s">
        <v>133</v>
      </c>
      <c r="C87" s="43"/>
      <c r="D87" s="35">
        <v>0</v>
      </c>
      <c r="E87" s="35">
        <v>0</v>
      </c>
      <c r="F87" s="35">
        <v>0</v>
      </c>
      <c r="G87" s="43">
        <f t="shared" si="8"/>
        <v>0</v>
      </c>
      <c r="H87" s="43"/>
      <c r="I87" s="22">
        <f t="shared" si="13"/>
        <v>0</v>
      </c>
      <c r="J87" s="47">
        <f>+[1]IFR!AD87</f>
        <v>0</v>
      </c>
      <c r="K87" s="14">
        <f t="shared" si="9"/>
        <v>0.95</v>
      </c>
      <c r="L87" s="22">
        <f t="shared" si="14"/>
        <v>0</v>
      </c>
      <c r="M87" s="14">
        <v>1</v>
      </c>
      <c r="N87" s="14">
        <v>1</v>
      </c>
      <c r="O87" s="43"/>
      <c r="P87" s="22">
        <f t="shared" si="15"/>
        <v>0</v>
      </c>
      <c r="Q87" s="43"/>
      <c r="R87" s="46">
        <f t="shared" si="10"/>
        <v>0</v>
      </c>
      <c r="S87" s="43"/>
      <c r="T87" s="5">
        <f>+R87*([1]assessment!$J$271*[1]assessment!$E$3)</f>
        <v>0</v>
      </c>
      <c r="U87" s="43"/>
      <c r="V87" s="47">
        <f>+T87/[1]payroll!F87</f>
        <v>0</v>
      </c>
      <c r="W87" s="43"/>
      <c r="X87" s="5">
        <f>IF(V87&lt;$X$2,T87, +[1]payroll!F87 * $X$2)</f>
        <v>0</v>
      </c>
      <c r="Y87" s="43"/>
      <c r="Z87" s="5">
        <f t="shared" si="11"/>
        <v>0</v>
      </c>
      <c r="AA87" s="43"/>
      <c r="AB87" s="43" t="e">
        <f t="shared" si="12"/>
        <v>#DIV/0!</v>
      </c>
    </row>
    <row r="88" spans="1:28" x14ac:dyDescent="0.2">
      <c r="A88" s="43" t="s">
        <v>134</v>
      </c>
      <c r="B88" s="43" t="s">
        <v>135</v>
      </c>
      <c r="C88" s="43"/>
      <c r="D88" s="35">
        <v>0</v>
      </c>
      <c r="E88" s="35">
        <v>0</v>
      </c>
      <c r="F88" s="35">
        <v>0</v>
      </c>
      <c r="G88" s="43">
        <f t="shared" si="8"/>
        <v>0</v>
      </c>
      <c r="H88" s="43"/>
      <c r="I88" s="22">
        <f t="shared" si="13"/>
        <v>0</v>
      </c>
      <c r="J88" s="47">
        <f>+[1]IFR!AD88</f>
        <v>0</v>
      </c>
      <c r="K88" s="14">
        <f t="shared" si="9"/>
        <v>0.95</v>
      </c>
      <c r="L88" s="22">
        <f t="shared" si="14"/>
        <v>0</v>
      </c>
      <c r="M88" s="14">
        <v>1</v>
      </c>
      <c r="N88" s="14">
        <v>1</v>
      </c>
      <c r="O88" s="43"/>
      <c r="P88" s="22">
        <f t="shared" si="15"/>
        <v>0</v>
      </c>
      <c r="Q88" s="43"/>
      <c r="R88" s="46">
        <f t="shared" si="10"/>
        <v>0</v>
      </c>
      <c r="S88" s="43"/>
      <c r="T88" s="5">
        <f>+R88*([1]assessment!$J$271*[1]assessment!$E$3)</f>
        <v>0</v>
      </c>
      <c r="U88" s="43"/>
      <c r="V88" s="47">
        <f>+T88/[1]payroll!F88</f>
        <v>0</v>
      </c>
      <c r="W88" s="43"/>
      <c r="X88" s="5">
        <f>IF(V88&lt;$X$2,T88, +[1]payroll!F88 * $X$2)</f>
        <v>0</v>
      </c>
      <c r="Y88" s="43"/>
      <c r="Z88" s="5">
        <f t="shared" si="11"/>
        <v>0</v>
      </c>
      <c r="AA88" s="43"/>
      <c r="AB88" s="43" t="e">
        <f t="shared" si="12"/>
        <v>#DIV/0!</v>
      </c>
    </row>
    <row r="89" spans="1:28" x14ac:dyDescent="0.2">
      <c r="A89" s="43" t="s">
        <v>136</v>
      </c>
      <c r="B89" s="43" t="s">
        <v>137</v>
      </c>
      <c r="C89" s="43"/>
      <c r="D89" s="35">
        <v>2032</v>
      </c>
      <c r="E89" s="35">
        <v>2111</v>
      </c>
      <c r="F89" s="35">
        <v>1862</v>
      </c>
      <c r="G89" s="43">
        <f>SUM(D89:F89)</f>
        <v>6005</v>
      </c>
      <c r="H89" s="43"/>
      <c r="I89" s="22">
        <f>AVERAGE(D89:F89)</f>
        <v>2001.6666666666667</v>
      </c>
      <c r="J89" s="47">
        <f>+[1]IFR!AD89</f>
        <v>5.5072546243231789E-2</v>
      </c>
      <c r="K89" s="14">
        <f t="shared" si="9"/>
        <v>1</v>
      </c>
      <c r="L89" s="22">
        <f t="shared" si="14"/>
        <v>2001.6666666666667</v>
      </c>
      <c r="M89" s="14">
        <v>1</v>
      </c>
      <c r="N89" s="14">
        <v>1</v>
      </c>
      <c r="O89" s="43"/>
      <c r="P89" s="22">
        <f t="shared" si="15"/>
        <v>2001.6666666666667</v>
      </c>
      <c r="Q89" s="43"/>
      <c r="R89" s="46">
        <f t="shared" si="10"/>
        <v>0.33612457599605972</v>
      </c>
      <c r="S89" s="43"/>
      <c r="T89" s="5">
        <f>+R89*([1]assessment!$J$271*[1]assessment!$E$3)</f>
        <v>2669968.7805898576</v>
      </c>
      <c r="U89" s="43"/>
      <c r="V89" s="47">
        <f>+T89/[1]payroll!F89</f>
        <v>1.7771798605221813E-3</v>
      </c>
      <c r="W89" s="43"/>
      <c r="X89" s="5">
        <f>IF(V89&lt;$X$2,T89, +[1]payroll!F89 * $X$2)</f>
        <v>2669968.7805898576</v>
      </c>
      <c r="Y89" s="43"/>
      <c r="Z89" s="5">
        <f t="shared" si="11"/>
        <v>0</v>
      </c>
      <c r="AA89" s="43"/>
      <c r="AB89" s="43">
        <f t="shared" si="12"/>
        <v>1</v>
      </c>
    </row>
    <row r="90" spans="1:28" x14ac:dyDescent="0.2">
      <c r="A90" s="43" t="s">
        <v>138</v>
      </c>
      <c r="B90" s="43" t="s">
        <v>480</v>
      </c>
      <c r="C90" s="43"/>
      <c r="D90" s="35">
        <v>252</v>
      </c>
      <c r="E90" s="35">
        <v>245</v>
      </c>
      <c r="F90" s="35">
        <v>196</v>
      </c>
      <c r="G90" s="43">
        <f>SUM(D90:F90)</f>
        <v>693</v>
      </c>
      <c r="H90" s="43"/>
      <c r="I90" s="22">
        <f>AVERAGE(D90:F90)</f>
        <v>231</v>
      </c>
      <c r="J90" s="47">
        <f>+[1]IFR!AD90</f>
        <v>1.7955528217062137E-2</v>
      </c>
      <c r="K90" s="14">
        <f t="shared" si="9"/>
        <v>0.95</v>
      </c>
      <c r="L90" s="22">
        <f t="shared" si="14"/>
        <v>219.45</v>
      </c>
      <c r="M90" s="14">
        <v>1</v>
      </c>
      <c r="N90" s="14">
        <v>1</v>
      </c>
      <c r="O90" s="43"/>
      <c r="P90" s="22">
        <f t="shared" si="15"/>
        <v>219.45</v>
      </c>
      <c r="Q90" s="43"/>
      <c r="R90" s="46">
        <f t="shared" si="10"/>
        <v>3.6850560300916886E-2</v>
      </c>
      <c r="S90" s="43"/>
      <c r="T90" s="5">
        <f>+R90*([1]assessment!$J$271*[1]assessment!$E$3)</f>
        <v>292718.39245650836</v>
      </c>
      <c r="U90" s="43"/>
      <c r="V90" s="47">
        <f>+T90/[1]payroll!F90</f>
        <v>4.6055654059628718E-4</v>
      </c>
      <c r="W90" s="43"/>
      <c r="X90" s="5">
        <f>IF(V90&lt;$X$2,T90, +[1]payroll!F90 * $X$2)</f>
        <v>292718.39245650836</v>
      </c>
      <c r="Y90" s="43"/>
      <c r="Z90" s="5">
        <f t="shared" si="11"/>
        <v>0</v>
      </c>
      <c r="AA90" s="43"/>
      <c r="AB90" s="43">
        <f t="shared" si="12"/>
        <v>1</v>
      </c>
    </row>
    <row r="91" spans="1:28" x14ac:dyDescent="0.2">
      <c r="A91" s="43" t="s">
        <v>139</v>
      </c>
      <c r="B91" s="43" t="s">
        <v>140</v>
      </c>
      <c r="C91" s="43"/>
      <c r="D91" s="35">
        <v>0</v>
      </c>
      <c r="E91" s="35">
        <v>0</v>
      </c>
      <c r="F91" s="35">
        <v>0</v>
      </c>
      <c r="G91" s="43">
        <f>SUM(D91:F91)</f>
        <v>0</v>
      </c>
      <c r="H91" s="43"/>
      <c r="I91" s="22">
        <f>AVERAGE(D91:F91)</f>
        <v>0</v>
      </c>
      <c r="J91" s="47">
        <f>+[1]IFR!AD91</f>
        <v>0</v>
      </c>
      <c r="K91" s="14">
        <f t="shared" si="9"/>
        <v>0.95</v>
      </c>
      <c r="L91" s="22">
        <f t="shared" si="14"/>
        <v>0</v>
      </c>
      <c r="M91" s="14">
        <v>1</v>
      </c>
      <c r="N91" s="14">
        <v>1</v>
      </c>
      <c r="O91" s="43"/>
      <c r="P91" s="22">
        <f t="shared" si="15"/>
        <v>0</v>
      </c>
      <c r="Q91" s="43"/>
      <c r="R91" s="46">
        <f t="shared" si="10"/>
        <v>0</v>
      </c>
      <c r="S91" s="43"/>
      <c r="T91" s="5">
        <f>+R91*([1]assessment!$J$271*[1]assessment!$E$3)</f>
        <v>0</v>
      </c>
      <c r="U91" s="43"/>
      <c r="V91" s="47">
        <f>+T91/[1]payroll!F91</f>
        <v>0</v>
      </c>
      <c r="W91" s="43"/>
      <c r="X91" s="5">
        <f>IF(V91&lt;$X$2,T91, +[1]payroll!F91 * $X$2)</f>
        <v>0</v>
      </c>
      <c r="Y91" s="43"/>
      <c r="Z91" s="5">
        <f t="shared" si="11"/>
        <v>0</v>
      </c>
      <c r="AA91" s="43"/>
      <c r="AB91" s="43" t="e">
        <f t="shared" si="12"/>
        <v>#DIV/0!</v>
      </c>
    </row>
    <row r="92" spans="1:28" x14ac:dyDescent="0.2">
      <c r="A92" s="43" t="s">
        <v>479</v>
      </c>
      <c r="B92" s="43" t="s">
        <v>484</v>
      </c>
      <c r="C92" s="43"/>
      <c r="D92" s="35">
        <v>45</v>
      </c>
      <c r="E92" s="35">
        <v>43</v>
      </c>
      <c r="F92" s="35">
        <v>31</v>
      </c>
      <c r="G92" s="43">
        <f>SUM(D92:F92)</f>
        <v>119</v>
      </c>
      <c r="H92" s="43"/>
      <c r="I92" s="22">
        <f>AVERAGE(D92:F92)</f>
        <v>39.666666666666664</v>
      </c>
      <c r="J92" s="47">
        <f>+[1]IFR!AD92</f>
        <v>1.2283599886935439E-2</v>
      </c>
      <c r="K92" s="14">
        <f t="shared" si="9"/>
        <v>0.95</v>
      </c>
      <c r="L92" s="22">
        <f t="shared" si="14"/>
        <v>37.68333333333333</v>
      </c>
      <c r="M92" s="14">
        <v>1</v>
      </c>
      <c r="N92" s="14">
        <v>1</v>
      </c>
      <c r="O92" s="43"/>
      <c r="P92" s="22">
        <f t="shared" si="15"/>
        <v>37.68333333333333</v>
      </c>
      <c r="Q92" s="43"/>
      <c r="R92" s="46">
        <f t="shared" si="10"/>
        <v>6.3278739910665356E-3</v>
      </c>
      <c r="S92" s="43"/>
      <c r="T92" s="5">
        <f>+R92*([1]assessment!$J$271*[1]assessment!$E$3)</f>
        <v>50264.774462228699</v>
      </c>
      <c r="U92" s="43"/>
      <c r="V92" s="47">
        <f>+T92/[1]payroll!F92</f>
        <v>3.1553997649193277E-4</v>
      </c>
      <c r="W92" s="43"/>
      <c r="X92" s="5">
        <f>IF(V92&lt;$X$2,T92, +[1]payroll!F92 * $X$2)</f>
        <v>50264.774462228699</v>
      </c>
      <c r="Y92" s="43"/>
      <c r="Z92" s="5">
        <f t="shared" si="11"/>
        <v>0</v>
      </c>
      <c r="AA92" s="43"/>
      <c r="AB92" s="43">
        <f t="shared" si="12"/>
        <v>1</v>
      </c>
    </row>
    <row r="93" spans="1:28" x14ac:dyDescent="0.2">
      <c r="A93" s="43" t="s">
        <v>501</v>
      </c>
      <c r="B93" s="43" t="s">
        <v>542</v>
      </c>
      <c r="C93" s="43"/>
      <c r="D93" s="35">
        <v>0</v>
      </c>
      <c r="E93" s="35">
        <v>0</v>
      </c>
      <c r="F93" s="35">
        <v>1</v>
      </c>
      <c r="G93" s="43">
        <f>SUM(D93:F93)</f>
        <v>1</v>
      </c>
      <c r="H93" s="43"/>
      <c r="I93" s="22">
        <f>AVERAGE(D93:F93)</f>
        <v>0.33333333333333331</v>
      </c>
      <c r="J93" s="47">
        <f>+[1]IFR!AD93</f>
        <v>5.0000000000000001E-3</v>
      </c>
      <c r="K93" s="14">
        <f t="shared" si="9"/>
        <v>0.95</v>
      </c>
      <c r="L93" s="22">
        <f t="shared" si="14"/>
        <v>0.31666666666666665</v>
      </c>
      <c r="M93" s="14">
        <v>1</v>
      </c>
      <c r="N93" s="14">
        <v>1</v>
      </c>
      <c r="O93" s="43"/>
      <c r="P93" s="22">
        <f t="shared" si="15"/>
        <v>0.31666666666666665</v>
      </c>
      <c r="Q93" s="43"/>
      <c r="R93" s="46">
        <f t="shared" si="10"/>
        <v>5.3175411689634753E-5</v>
      </c>
      <c r="S93" s="43"/>
      <c r="T93" s="5">
        <f>+R93*([1]assessment!$J$271*[1]assessment!$E$3)</f>
        <v>422.39306270780423</v>
      </c>
      <c r="U93" s="43"/>
      <c r="V93" s="47">
        <f>+T93/[1]payroll!F93</f>
        <v>1.13669237239901E-4</v>
      </c>
      <c r="W93" s="43"/>
      <c r="X93" s="5">
        <f>IF(V93&lt;$X$2,T93, +[1]payroll!F93 * $X$2)</f>
        <v>422.39306270780423</v>
      </c>
      <c r="Y93" s="43"/>
      <c r="Z93" s="5">
        <f t="shared" si="11"/>
        <v>0</v>
      </c>
      <c r="AA93" s="43"/>
      <c r="AB93" s="43">
        <f t="shared" si="12"/>
        <v>1</v>
      </c>
    </row>
    <row r="94" spans="1:28" x14ac:dyDescent="0.2">
      <c r="A94" s="43" t="s">
        <v>141</v>
      </c>
      <c r="B94" s="43" t="s">
        <v>142</v>
      </c>
      <c r="C94" s="43"/>
      <c r="D94" s="35">
        <v>12</v>
      </c>
      <c r="E94" s="35">
        <v>12</v>
      </c>
      <c r="F94" s="35">
        <v>13</v>
      </c>
      <c r="G94" s="43">
        <f t="shared" si="8"/>
        <v>37</v>
      </c>
      <c r="H94" s="43"/>
      <c r="I94" s="22">
        <f t="shared" si="13"/>
        <v>12.333333333333334</v>
      </c>
      <c r="J94" s="47">
        <f>+[1]IFR!AD94</f>
        <v>2.0521079221887107E-2</v>
      </c>
      <c r="K94" s="14">
        <f t="shared" si="9"/>
        <v>0.95</v>
      </c>
      <c r="L94" s="22">
        <f t="shared" si="14"/>
        <v>11.716666666666667</v>
      </c>
      <c r="M94" s="14">
        <v>1</v>
      </c>
      <c r="N94" s="14">
        <v>1</v>
      </c>
      <c r="O94" s="43"/>
      <c r="P94" s="22">
        <f t="shared" si="15"/>
        <v>11.716666666666667</v>
      </c>
      <c r="Q94" s="43"/>
      <c r="R94" s="46">
        <f t="shared" si="10"/>
        <v>1.9674902325164858E-3</v>
      </c>
      <c r="S94" s="43"/>
      <c r="T94" s="5">
        <f>+R94*([1]assessment!$J$271*[1]assessment!$E$3)</f>
        <v>15628.543320188755</v>
      </c>
      <c r="U94" s="43"/>
      <c r="V94" s="47">
        <f>+T94/[1]payroll!F94</f>
        <v>4.3828056373390091E-4</v>
      </c>
      <c r="W94" s="43"/>
      <c r="X94" s="5">
        <f>IF(V94&lt;$X$2,T94, +[1]payroll!F94 * $X$2)</f>
        <v>15628.543320188755</v>
      </c>
      <c r="Y94" s="43"/>
      <c r="Z94" s="5">
        <f t="shared" si="11"/>
        <v>0</v>
      </c>
      <c r="AA94" s="43"/>
      <c r="AB94" s="43">
        <f t="shared" si="12"/>
        <v>1</v>
      </c>
    </row>
    <row r="95" spans="1:28" x14ac:dyDescent="0.2">
      <c r="A95" s="43" t="s">
        <v>143</v>
      </c>
      <c r="B95" s="43" t="s">
        <v>144</v>
      </c>
      <c r="C95" s="43"/>
      <c r="D95" s="35">
        <v>14</v>
      </c>
      <c r="E95" s="35">
        <v>9</v>
      </c>
      <c r="F95" s="35">
        <v>12</v>
      </c>
      <c r="G95" s="43">
        <f t="shared" si="8"/>
        <v>35</v>
      </c>
      <c r="H95" s="43"/>
      <c r="I95" s="22">
        <f t="shared" si="13"/>
        <v>11.666666666666666</v>
      </c>
      <c r="J95" s="47">
        <f>+[1]IFR!AD95</f>
        <v>5.6940644603907277E-2</v>
      </c>
      <c r="K95" s="14">
        <f t="shared" si="9"/>
        <v>1</v>
      </c>
      <c r="L95" s="22">
        <f t="shared" si="14"/>
        <v>11.666666666666666</v>
      </c>
      <c r="M95" s="14">
        <v>1</v>
      </c>
      <c r="N95" s="14">
        <v>1</v>
      </c>
      <c r="O95" s="43"/>
      <c r="P95" s="22">
        <f t="shared" si="15"/>
        <v>11.666666666666666</v>
      </c>
      <c r="Q95" s="43"/>
      <c r="R95" s="46">
        <f t="shared" si="10"/>
        <v>1.9590941148812805E-3</v>
      </c>
      <c r="S95" s="43"/>
      <c r="T95" s="5">
        <f>+R95*([1]assessment!$J$271*[1]assessment!$E$3)</f>
        <v>15561.849678708577</v>
      </c>
      <c r="U95" s="43"/>
      <c r="V95" s="47">
        <f>+T95/[1]payroll!F95</f>
        <v>1.4807548000900885E-3</v>
      </c>
      <c r="W95" s="43"/>
      <c r="X95" s="5">
        <f>IF(V95&lt;$X$2,T95, +[1]payroll!F95 * $X$2)</f>
        <v>15561.849678708577</v>
      </c>
      <c r="Y95" s="43"/>
      <c r="Z95" s="5">
        <f t="shared" si="11"/>
        <v>0</v>
      </c>
      <c r="AA95" s="43"/>
      <c r="AB95" s="43">
        <f t="shared" si="12"/>
        <v>1</v>
      </c>
    </row>
    <row r="96" spans="1:28" x14ac:dyDescent="0.2">
      <c r="A96" s="43" t="s">
        <v>145</v>
      </c>
      <c r="B96" s="43" t="s">
        <v>146</v>
      </c>
      <c r="C96" s="43"/>
      <c r="D96" s="35">
        <v>0</v>
      </c>
      <c r="E96" s="35">
        <v>0</v>
      </c>
      <c r="F96" s="35">
        <v>0</v>
      </c>
      <c r="G96" s="43">
        <f t="shared" si="8"/>
        <v>0</v>
      </c>
      <c r="H96" s="43"/>
      <c r="I96" s="22">
        <f t="shared" si="13"/>
        <v>0</v>
      </c>
      <c r="J96" s="47">
        <f>+[1]IFR!AD96</f>
        <v>0</v>
      </c>
      <c r="K96" s="14">
        <f t="shared" si="9"/>
        <v>0.95</v>
      </c>
      <c r="L96" s="22">
        <f t="shared" si="14"/>
        <v>0</v>
      </c>
      <c r="M96" s="14">
        <v>1</v>
      </c>
      <c r="N96" s="14">
        <v>1</v>
      </c>
      <c r="O96" s="43"/>
      <c r="P96" s="22">
        <f t="shared" si="15"/>
        <v>0</v>
      </c>
      <c r="Q96" s="43"/>
      <c r="R96" s="46">
        <f t="shared" si="10"/>
        <v>0</v>
      </c>
      <c r="S96" s="43"/>
      <c r="T96" s="5">
        <f>+R96*([1]assessment!$J$271*[1]assessment!$E$3)</f>
        <v>0</v>
      </c>
      <c r="U96" s="43"/>
      <c r="V96" s="47">
        <f>+T96/[1]payroll!F96</f>
        <v>0</v>
      </c>
      <c r="W96" s="43"/>
      <c r="X96" s="5">
        <f>IF(V96&lt;$X$2,T96, +[1]payroll!F96 * $X$2)</f>
        <v>0</v>
      </c>
      <c r="Y96" s="43"/>
      <c r="Z96" s="5">
        <f t="shared" si="11"/>
        <v>0</v>
      </c>
      <c r="AA96" s="43"/>
      <c r="AB96" s="43" t="e">
        <f t="shared" si="12"/>
        <v>#DIV/0!</v>
      </c>
    </row>
    <row r="97" spans="1:28" x14ac:dyDescent="0.2">
      <c r="A97" s="43" t="s">
        <v>147</v>
      </c>
      <c r="B97" s="43" t="s">
        <v>148</v>
      </c>
      <c r="C97" s="43"/>
      <c r="D97" s="35">
        <v>1</v>
      </c>
      <c r="E97" s="35">
        <v>2</v>
      </c>
      <c r="F97" s="35">
        <v>1</v>
      </c>
      <c r="G97" s="43">
        <f t="shared" si="8"/>
        <v>4</v>
      </c>
      <c r="H97" s="43"/>
      <c r="I97" s="22">
        <f t="shared" si="13"/>
        <v>1.3333333333333333</v>
      </c>
      <c r="J97" s="47">
        <f>+[1]IFR!AD97</f>
        <v>4.5086034665593458E-3</v>
      </c>
      <c r="K97" s="14">
        <f t="shared" si="9"/>
        <v>0.95</v>
      </c>
      <c r="L97" s="22">
        <f t="shared" si="14"/>
        <v>1.2666666666666666</v>
      </c>
      <c r="M97" s="14">
        <v>1</v>
      </c>
      <c r="N97" s="14">
        <v>1</v>
      </c>
      <c r="O97" s="43"/>
      <c r="P97" s="22">
        <f t="shared" si="15"/>
        <v>1.2666666666666666</v>
      </c>
      <c r="Q97" s="43"/>
      <c r="R97" s="46">
        <f t="shared" si="10"/>
        <v>2.1270164675853901E-4</v>
      </c>
      <c r="S97" s="43"/>
      <c r="T97" s="5">
        <f>+R97*([1]assessment!$J$271*[1]assessment!$E$3)</f>
        <v>1689.5722508312169</v>
      </c>
      <c r="U97" s="43"/>
      <c r="V97" s="47">
        <f>+T97/[1]payroll!F97</f>
        <v>7.4393834000361208E-5</v>
      </c>
      <c r="W97" s="43"/>
      <c r="X97" s="5">
        <f>IF(V97&lt;$X$2,T97, +[1]payroll!F97 * $X$2)</f>
        <v>1689.5722508312169</v>
      </c>
      <c r="Y97" s="43"/>
      <c r="Z97" s="5">
        <f t="shared" si="11"/>
        <v>0</v>
      </c>
      <c r="AA97" s="43"/>
      <c r="AB97" s="43">
        <f t="shared" si="12"/>
        <v>1</v>
      </c>
    </row>
    <row r="98" spans="1:28" x14ac:dyDescent="0.2">
      <c r="A98" s="43" t="s">
        <v>149</v>
      </c>
      <c r="B98" s="43" t="s">
        <v>474</v>
      </c>
      <c r="C98" s="43"/>
      <c r="D98" s="35">
        <v>15</v>
      </c>
      <c r="E98" s="35">
        <v>9</v>
      </c>
      <c r="F98" s="35">
        <v>8</v>
      </c>
      <c r="G98" s="43">
        <f t="shared" si="8"/>
        <v>32</v>
      </c>
      <c r="H98" s="43"/>
      <c r="I98" s="22">
        <f t="shared" si="13"/>
        <v>10.666666666666666</v>
      </c>
      <c r="J98" s="47">
        <f>+[1]IFR!AD98</f>
        <v>3.6175958517929633E-3</v>
      </c>
      <c r="K98" s="14">
        <f t="shared" si="9"/>
        <v>0.95</v>
      </c>
      <c r="L98" s="22">
        <f t="shared" si="14"/>
        <v>10.133333333333333</v>
      </c>
      <c r="M98" s="14">
        <v>1</v>
      </c>
      <c r="N98" s="14">
        <v>1</v>
      </c>
      <c r="O98" s="43"/>
      <c r="P98" s="22">
        <f t="shared" si="15"/>
        <v>10.133333333333333</v>
      </c>
      <c r="Q98" s="43"/>
      <c r="R98" s="46">
        <f t="shared" si="10"/>
        <v>1.7016131740683121E-3</v>
      </c>
      <c r="S98" s="43"/>
      <c r="T98" s="5">
        <f>+R98*([1]assessment!$J$271*[1]assessment!$E$3)</f>
        <v>13516.578006649735</v>
      </c>
      <c r="U98" s="43"/>
      <c r="V98" s="47">
        <f>+T98/[1]payroll!F98</f>
        <v>8.1617850185168538E-5</v>
      </c>
      <c r="W98" s="43"/>
      <c r="X98" s="5">
        <f>IF(V98&lt;$X$2,T98, +[1]payroll!F98 * $X$2)</f>
        <v>13516.578006649735</v>
      </c>
      <c r="Y98" s="43"/>
      <c r="Z98" s="5">
        <f t="shared" si="11"/>
        <v>0</v>
      </c>
      <c r="AA98" s="43"/>
      <c r="AB98" s="43">
        <f t="shared" si="12"/>
        <v>1</v>
      </c>
    </row>
    <row r="99" spans="1:28" x14ac:dyDescent="0.2">
      <c r="A99" s="43" t="s">
        <v>150</v>
      </c>
      <c r="B99" s="43" t="s">
        <v>532</v>
      </c>
      <c r="C99" s="43"/>
      <c r="D99" s="35">
        <v>0</v>
      </c>
      <c r="E99" s="35">
        <v>1</v>
      </c>
      <c r="F99" s="35">
        <v>0</v>
      </c>
      <c r="G99" s="43">
        <f>SUM(D99:F99)</f>
        <v>1</v>
      </c>
      <c r="H99" s="43"/>
      <c r="I99" s="22">
        <f>AVERAGE(D99:F99)</f>
        <v>0.33333333333333331</v>
      </c>
      <c r="J99" s="47">
        <f>+[1]IFR!AD99</f>
        <v>3.3333333333333335E-3</v>
      </c>
      <c r="K99" s="14">
        <f t="shared" si="9"/>
        <v>0.95</v>
      </c>
      <c r="L99" s="22">
        <f t="shared" si="14"/>
        <v>0.31666666666666665</v>
      </c>
      <c r="M99" s="14">
        <v>1</v>
      </c>
      <c r="N99" s="14">
        <v>1</v>
      </c>
      <c r="O99" s="43"/>
      <c r="P99" s="22">
        <f t="shared" si="15"/>
        <v>0.31666666666666665</v>
      </c>
      <c r="Q99" s="43"/>
      <c r="R99" s="46">
        <f t="shared" si="10"/>
        <v>5.3175411689634753E-5</v>
      </c>
      <c r="S99" s="43"/>
      <c r="T99" s="5">
        <f>+R99*([1]assessment!$J$271*[1]assessment!$E$3)</f>
        <v>422.39306270780423</v>
      </c>
      <c r="U99" s="43"/>
      <c r="V99" s="47">
        <f>+T99/[1]payroll!F99</f>
        <v>1.0025319629734836E-4</v>
      </c>
      <c r="W99" s="43"/>
      <c r="X99" s="5">
        <f>IF(V99&lt;$X$2,T99, +[1]payroll!F99 * $X$2)</f>
        <v>422.39306270780423</v>
      </c>
      <c r="Y99" s="43"/>
      <c r="Z99" s="5">
        <f t="shared" si="11"/>
        <v>0</v>
      </c>
      <c r="AA99" s="43"/>
      <c r="AB99" s="43">
        <f t="shared" si="12"/>
        <v>1</v>
      </c>
    </row>
    <row r="100" spans="1:28" x14ac:dyDescent="0.2">
      <c r="A100" s="43" t="s">
        <v>504</v>
      </c>
      <c r="B100" s="43" t="s">
        <v>505</v>
      </c>
      <c r="C100" s="43"/>
      <c r="D100" s="35">
        <v>8</v>
      </c>
      <c r="E100" s="35">
        <v>6</v>
      </c>
      <c r="F100" s="35">
        <v>6</v>
      </c>
      <c r="G100" s="43">
        <f>SUM(D100:F100)</f>
        <v>20</v>
      </c>
      <c r="H100" s="43"/>
      <c r="I100" s="22">
        <f>AVERAGE(D100:F100)</f>
        <v>6.666666666666667</v>
      </c>
      <c r="J100" s="47">
        <f>+[1]IFR!AD100</f>
        <v>8.906317698187588E-3</v>
      </c>
      <c r="K100" s="14">
        <f t="shared" si="9"/>
        <v>0.95</v>
      </c>
      <c r="L100" s="22">
        <f t="shared" si="14"/>
        <v>6.333333333333333</v>
      </c>
      <c r="M100" s="14">
        <v>1</v>
      </c>
      <c r="N100" s="14">
        <v>1</v>
      </c>
      <c r="O100" s="43"/>
      <c r="P100" s="22">
        <f t="shared" si="15"/>
        <v>6.333333333333333</v>
      </c>
      <c r="Q100" s="43"/>
      <c r="R100" s="46">
        <f t="shared" si="10"/>
        <v>1.063508233792695E-3</v>
      </c>
      <c r="S100" s="43"/>
      <c r="T100" s="5">
        <f>+R100*([1]assessment!$J$271*[1]assessment!$E$3)</f>
        <v>8447.8612541560833</v>
      </c>
      <c r="U100" s="43"/>
      <c r="V100" s="47">
        <f>+T100/[1]payroll!F100</f>
        <v>2.1338191836797556E-4</v>
      </c>
      <c r="W100" s="43"/>
      <c r="X100" s="5">
        <f>IF(V100&lt;$X$2,T100, +[1]payroll!F100 * $X$2)</f>
        <v>8447.8612541560833</v>
      </c>
      <c r="Y100" s="43"/>
      <c r="Z100" s="5">
        <f t="shared" si="11"/>
        <v>0</v>
      </c>
      <c r="AA100" s="43"/>
      <c r="AB100" s="43">
        <f t="shared" si="12"/>
        <v>1</v>
      </c>
    </row>
    <row r="101" spans="1:28" x14ac:dyDescent="0.2">
      <c r="A101" s="43" t="s">
        <v>547</v>
      </c>
      <c r="B101" s="43" t="s">
        <v>548</v>
      </c>
      <c r="C101" s="43"/>
      <c r="D101" s="35">
        <v>408</v>
      </c>
      <c r="E101" s="35">
        <v>401</v>
      </c>
      <c r="F101" s="35">
        <v>338</v>
      </c>
      <c r="G101" s="43">
        <f t="shared" ref="G101:G164" si="16">SUM(D101:F101)</f>
        <v>1147</v>
      </c>
      <c r="H101" s="43"/>
      <c r="I101" s="22">
        <f t="shared" ref="I101:I164" si="17">AVERAGE(D101:F101)</f>
        <v>382.33333333333331</v>
      </c>
      <c r="J101" s="47">
        <f>+[1]IFR!AD101</f>
        <v>0.17773479009940862</v>
      </c>
      <c r="K101" s="14">
        <f t="shared" si="9"/>
        <v>1.05</v>
      </c>
      <c r="L101" s="22">
        <f t="shared" si="14"/>
        <v>401.45</v>
      </c>
      <c r="M101" s="14">
        <v>1</v>
      </c>
      <c r="N101" s="14">
        <v>1</v>
      </c>
      <c r="O101" s="43"/>
      <c r="P101" s="22">
        <f t="shared" si="15"/>
        <v>401.45</v>
      </c>
      <c r="Q101" s="43"/>
      <c r="R101" s="46">
        <f t="shared" si="10"/>
        <v>6.7412428493064863E-2</v>
      </c>
      <c r="S101" s="43"/>
      <c r="T101" s="5">
        <f>+R101*([1]assessment!$J$271*[1]assessment!$E$3)</f>
        <v>535483.24744436215</v>
      </c>
      <c r="U101" s="43"/>
      <c r="V101" s="47">
        <f>+T101/[1]payroll!F101</f>
        <v>4.9297761486417442E-3</v>
      </c>
      <c r="W101" s="43"/>
      <c r="X101" s="5">
        <f>IF(V101&lt;$X$2,T101, +[1]payroll!F101 * $X$2)</f>
        <v>535483.24744436215</v>
      </c>
      <c r="Y101" s="43"/>
      <c r="Z101" s="5">
        <f t="shared" si="11"/>
        <v>0</v>
      </c>
      <c r="AA101" s="43"/>
      <c r="AB101" s="43">
        <f t="shared" si="12"/>
        <v>1</v>
      </c>
    </row>
    <row r="102" spans="1:28" x14ac:dyDescent="0.2">
      <c r="A102" s="43" t="s">
        <v>151</v>
      </c>
      <c r="B102" s="43" t="s">
        <v>152</v>
      </c>
      <c r="C102" s="43"/>
      <c r="D102" s="35">
        <v>1572</v>
      </c>
      <c r="E102" s="35">
        <v>1598</v>
      </c>
      <c r="F102" s="35">
        <v>2176</v>
      </c>
      <c r="G102" s="43">
        <f t="shared" si="16"/>
        <v>5346</v>
      </c>
      <c r="H102" s="43"/>
      <c r="I102" s="22">
        <f t="shared" si="17"/>
        <v>1782</v>
      </c>
      <c r="J102" s="47">
        <f>+[1]IFR!AD102</f>
        <v>5.3272783410573614E-2</v>
      </c>
      <c r="K102" s="14">
        <f t="shared" si="9"/>
        <v>1</v>
      </c>
      <c r="L102" s="22">
        <f t="shared" si="14"/>
        <v>1782</v>
      </c>
      <c r="M102" s="14">
        <v>1</v>
      </c>
      <c r="N102" s="14">
        <v>1</v>
      </c>
      <c r="O102" s="43"/>
      <c r="P102" s="22">
        <f t="shared" si="15"/>
        <v>1782</v>
      </c>
      <c r="Q102" s="43"/>
      <c r="R102" s="46">
        <f t="shared" si="10"/>
        <v>0.2992376325187236</v>
      </c>
      <c r="S102" s="43"/>
      <c r="T102" s="5">
        <f>+R102*([1]assessment!$J$271*[1]assessment!$E$3)</f>
        <v>2376961.3823536015</v>
      </c>
      <c r="U102" s="43"/>
      <c r="V102" s="47">
        <f>+T102/[1]payroll!F102</f>
        <v>1.6093138259206177E-3</v>
      </c>
      <c r="W102" s="43"/>
      <c r="X102" s="5">
        <f>IF(V102&lt;$X$2,T102, +[1]payroll!F102 * $X$2)</f>
        <v>2376961.3823536015</v>
      </c>
      <c r="Y102" s="43"/>
      <c r="Z102" s="5">
        <f t="shared" si="11"/>
        <v>0</v>
      </c>
      <c r="AA102" s="43"/>
      <c r="AB102" s="43">
        <f t="shared" si="12"/>
        <v>1</v>
      </c>
    </row>
    <row r="103" spans="1:28" x14ac:dyDescent="0.2">
      <c r="A103" s="43" t="s">
        <v>509</v>
      </c>
      <c r="B103" s="43" t="s">
        <v>508</v>
      </c>
      <c r="C103" s="43"/>
      <c r="D103" s="35">
        <v>14</v>
      </c>
      <c r="E103" s="35">
        <v>9</v>
      </c>
      <c r="F103" s="35">
        <v>10</v>
      </c>
      <c r="G103" s="43">
        <f t="shared" si="16"/>
        <v>33</v>
      </c>
      <c r="H103" s="43"/>
      <c r="I103" s="22">
        <f>AVERAGE(D103:F103)</f>
        <v>11</v>
      </c>
      <c r="J103" s="47">
        <f>+[1]IFR!AD103</f>
        <v>1.0604687329217341E-2</v>
      </c>
      <c r="K103" s="14">
        <f t="shared" si="9"/>
        <v>0.95</v>
      </c>
      <c r="L103" s="22">
        <f t="shared" si="14"/>
        <v>10.45</v>
      </c>
      <c r="M103" s="14">
        <v>1</v>
      </c>
      <c r="N103" s="14">
        <v>1</v>
      </c>
      <c r="O103" s="43"/>
      <c r="P103" s="22">
        <f t="shared" si="15"/>
        <v>10.45</v>
      </c>
      <c r="Q103" s="43"/>
      <c r="R103" s="46">
        <f t="shared" si="10"/>
        <v>1.7547885857579469E-3</v>
      </c>
      <c r="S103" s="43"/>
      <c r="T103" s="5">
        <f>+R103*([1]assessment!$J$271*[1]assessment!$E$3)</f>
        <v>13938.97106935754</v>
      </c>
      <c r="U103" s="43"/>
      <c r="V103" s="47">
        <f>+T103/[1]payroll!F103</f>
        <v>2.7256034832207152E-4</v>
      </c>
      <c r="W103" s="43"/>
      <c r="X103" s="5">
        <f>IF(V103&lt;$X$2,T103, +[1]payroll!F103 * $X$2)</f>
        <v>13938.97106935754</v>
      </c>
      <c r="Y103" s="43"/>
      <c r="Z103" s="5">
        <f t="shared" si="11"/>
        <v>0</v>
      </c>
      <c r="AA103" s="43"/>
      <c r="AB103" s="43">
        <f t="shared" si="12"/>
        <v>1</v>
      </c>
    </row>
    <row r="104" spans="1:28" x14ac:dyDescent="0.2">
      <c r="A104" s="43" t="s">
        <v>153</v>
      </c>
      <c r="B104" s="43" t="s">
        <v>154</v>
      </c>
      <c r="C104" s="43"/>
      <c r="D104" s="35">
        <v>6</v>
      </c>
      <c r="E104" s="35">
        <v>6</v>
      </c>
      <c r="F104" s="35">
        <v>2</v>
      </c>
      <c r="G104" s="43">
        <f t="shared" si="16"/>
        <v>14</v>
      </c>
      <c r="H104" s="43"/>
      <c r="I104" s="22">
        <f t="shared" si="17"/>
        <v>4.666666666666667</v>
      </c>
      <c r="J104" s="47">
        <f>+[1]IFR!AD104</f>
        <v>4.5866321071581359E-3</v>
      </c>
      <c r="K104" s="14">
        <f t="shared" si="9"/>
        <v>0.95</v>
      </c>
      <c r="L104" s="22">
        <f t="shared" si="14"/>
        <v>4.4333333333333336</v>
      </c>
      <c r="M104" s="14">
        <v>1</v>
      </c>
      <c r="N104" s="14">
        <v>1</v>
      </c>
      <c r="O104" s="43"/>
      <c r="P104" s="22">
        <f t="shared" si="15"/>
        <v>4.4333333333333336</v>
      </c>
      <c r="Q104" s="43"/>
      <c r="R104" s="46">
        <f t="shared" si="10"/>
        <v>7.444557636548866E-4</v>
      </c>
      <c r="S104" s="43"/>
      <c r="T104" s="5">
        <f>+R104*([1]assessment!$J$271*[1]assessment!$E$3)</f>
        <v>5913.50287790926</v>
      </c>
      <c r="U104" s="43"/>
      <c r="V104" s="47">
        <f>+T104/[1]payroll!F104</f>
        <v>7.4475868417632775E-5</v>
      </c>
      <c r="W104" s="43"/>
      <c r="X104" s="5">
        <f>IF(V104&lt;$X$2,T104, +[1]payroll!F104 * $X$2)</f>
        <v>5913.50287790926</v>
      </c>
      <c r="Y104" s="43"/>
      <c r="Z104" s="5">
        <f t="shared" si="11"/>
        <v>0</v>
      </c>
      <c r="AA104" s="43"/>
      <c r="AB104" s="43">
        <f t="shared" si="12"/>
        <v>1</v>
      </c>
    </row>
    <row r="105" spans="1:28" x14ac:dyDescent="0.2">
      <c r="A105" s="43" t="s">
        <v>155</v>
      </c>
      <c r="B105" s="43" t="s">
        <v>156</v>
      </c>
      <c r="C105" s="43"/>
      <c r="D105" s="35">
        <v>19</v>
      </c>
      <c r="E105" s="35">
        <v>27</v>
      </c>
      <c r="F105" s="35">
        <v>18</v>
      </c>
      <c r="G105" s="43">
        <f t="shared" si="16"/>
        <v>64</v>
      </c>
      <c r="H105" s="43"/>
      <c r="I105" s="22">
        <f t="shared" si="17"/>
        <v>21.333333333333332</v>
      </c>
      <c r="J105" s="47">
        <f>+[1]IFR!AD105</f>
        <v>1.6667306998088761E-2</v>
      </c>
      <c r="K105" s="14">
        <f t="shared" si="9"/>
        <v>0.95</v>
      </c>
      <c r="L105" s="22">
        <f t="shared" si="14"/>
        <v>20.266666666666666</v>
      </c>
      <c r="M105" s="14">
        <v>1</v>
      </c>
      <c r="N105" s="14">
        <v>1</v>
      </c>
      <c r="O105" s="43"/>
      <c r="P105" s="22">
        <f t="shared" si="15"/>
        <v>20.266666666666666</v>
      </c>
      <c r="Q105" s="43"/>
      <c r="R105" s="46">
        <f t="shared" si="10"/>
        <v>3.4032263481366242E-3</v>
      </c>
      <c r="S105" s="43"/>
      <c r="T105" s="5">
        <f>+R105*([1]assessment!$J$271*[1]assessment!$E$3)</f>
        <v>27033.156013299471</v>
      </c>
      <c r="U105" s="43"/>
      <c r="V105" s="47">
        <f>+T105/[1]payroll!F105</f>
        <v>3.4126392695737952E-4</v>
      </c>
      <c r="W105" s="43"/>
      <c r="X105" s="5">
        <f>IF(V105&lt;$X$2,T105, +[1]payroll!F105 * $X$2)</f>
        <v>27033.156013299471</v>
      </c>
      <c r="Y105" s="43"/>
      <c r="Z105" s="5">
        <f t="shared" si="11"/>
        <v>0</v>
      </c>
      <c r="AA105" s="43"/>
      <c r="AB105" s="43">
        <f t="shared" si="12"/>
        <v>1</v>
      </c>
    </row>
    <row r="106" spans="1:28" x14ac:dyDescent="0.2">
      <c r="A106" s="43" t="s">
        <v>157</v>
      </c>
      <c r="B106" s="43" t="s">
        <v>158</v>
      </c>
      <c r="C106" s="43"/>
      <c r="D106" s="35">
        <v>32</v>
      </c>
      <c r="E106" s="35">
        <v>37</v>
      </c>
      <c r="F106" s="35">
        <v>29</v>
      </c>
      <c r="G106" s="43">
        <f t="shared" si="16"/>
        <v>98</v>
      </c>
      <c r="H106" s="43"/>
      <c r="I106" s="22">
        <f t="shared" si="17"/>
        <v>32.666666666666664</v>
      </c>
      <c r="J106" s="47">
        <f>+[1]IFR!AD106</f>
        <v>1.9527911514628547E-2</v>
      </c>
      <c r="K106" s="14">
        <f t="shared" si="9"/>
        <v>0.95</v>
      </c>
      <c r="L106" s="22">
        <f t="shared" si="14"/>
        <v>31.033333333333328</v>
      </c>
      <c r="M106" s="14">
        <v>1</v>
      </c>
      <c r="N106" s="14">
        <v>1</v>
      </c>
      <c r="O106" s="43"/>
      <c r="P106" s="22">
        <f t="shared" si="15"/>
        <v>31.033333333333328</v>
      </c>
      <c r="Q106" s="43"/>
      <c r="R106" s="46">
        <f t="shared" si="10"/>
        <v>5.2111903455842054E-3</v>
      </c>
      <c r="S106" s="43"/>
      <c r="T106" s="5">
        <f>+R106*([1]assessment!$J$271*[1]assessment!$E$3)</f>
        <v>41394.520145364811</v>
      </c>
      <c r="U106" s="43"/>
      <c r="V106" s="47">
        <f>+T106/[1]payroll!F106</f>
        <v>4.9523422778231633E-4</v>
      </c>
      <c r="W106" s="43"/>
      <c r="X106" s="5">
        <f>IF(V106&lt;$X$2,T106, +[1]payroll!F106 * $X$2)</f>
        <v>41394.520145364811</v>
      </c>
      <c r="Y106" s="43"/>
      <c r="Z106" s="5">
        <f t="shared" si="11"/>
        <v>0</v>
      </c>
      <c r="AA106" s="43"/>
      <c r="AB106" s="43">
        <f t="shared" si="12"/>
        <v>1</v>
      </c>
    </row>
    <row r="107" spans="1:28" x14ac:dyDescent="0.2">
      <c r="A107" s="43" t="s">
        <v>159</v>
      </c>
      <c r="B107" s="43" t="s">
        <v>160</v>
      </c>
      <c r="C107" s="43"/>
      <c r="D107" s="35">
        <v>82</v>
      </c>
      <c r="E107" s="35">
        <v>76</v>
      </c>
      <c r="F107" s="35">
        <v>60</v>
      </c>
      <c r="G107" s="43">
        <f t="shared" si="16"/>
        <v>218</v>
      </c>
      <c r="H107" s="43"/>
      <c r="I107" s="22">
        <f t="shared" si="17"/>
        <v>72.666666666666671</v>
      </c>
      <c r="J107" s="47">
        <f>+[1]IFR!AD107</f>
        <v>1.0141915129332978E-2</v>
      </c>
      <c r="K107" s="14">
        <f t="shared" si="9"/>
        <v>0.95</v>
      </c>
      <c r="L107" s="22">
        <f t="shared" si="14"/>
        <v>69.033333333333331</v>
      </c>
      <c r="M107" s="14">
        <v>1</v>
      </c>
      <c r="N107" s="14">
        <v>1</v>
      </c>
      <c r="O107" s="43"/>
      <c r="P107" s="22">
        <f t="shared" si="15"/>
        <v>69.033333333333331</v>
      </c>
      <c r="Q107" s="43"/>
      <c r="R107" s="46">
        <f t="shared" si="10"/>
        <v>1.1592239748340376E-2</v>
      </c>
      <c r="S107" s="43"/>
      <c r="T107" s="5">
        <f>+R107*([1]assessment!$J$271*[1]assessment!$E$3)</f>
        <v>92081.687670301326</v>
      </c>
      <c r="U107" s="43"/>
      <c r="V107" s="47">
        <f>+T107/[1]payroll!F107</f>
        <v>1.7605392950116388E-4</v>
      </c>
      <c r="W107" s="43"/>
      <c r="X107" s="5">
        <f>IF(V107&lt;$X$2,T107, +[1]payroll!F107 * $X$2)</f>
        <v>92081.687670301326</v>
      </c>
      <c r="Y107" s="43"/>
      <c r="Z107" s="5">
        <f t="shared" si="11"/>
        <v>0</v>
      </c>
      <c r="AA107" s="43"/>
      <c r="AB107" s="43">
        <f t="shared" si="12"/>
        <v>1</v>
      </c>
    </row>
    <row r="108" spans="1:28" x14ac:dyDescent="0.2">
      <c r="A108" s="43" t="s">
        <v>161</v>
      </c>
      <c r="B108" s="43" t="s">
        <v>162</v>
      </c>
      <c r="C108" s="43"/>
      <c r="D108" s="35">
        <v>37</v>
      </c>
      <c r="E108" s="35">
        <v>37</v>
      </c>
      <c r="F108" s="35">
        <v>40</v>
      </c>
      <c r="G108" s="43">
        <f t="shared" si="16"/>
        <v>114</v>
      </c>
      <c r="H108" s="43"/>
      <c r="I108" s="22">
        <f t="shared" si="17"/>
        <v>38</v>
      </c>
      <c r="J108" s="47">
        <f>+[1]IFR!AD108</f>
        <v>2.1125675348278788E-2</v>
      </c>
      <c r="K108" s="14">
        <f t="shared" si="9"/>
        <v>0.95</v>
      </c>
      <c r="L108" s="22">
        <f t="shared" si="14"/>
        <v>36.1</v>
      </c>
      <c r="M108" s="14">
        <v>1</v>
      </c>
      <c r="N108" s="14">
        <v>1</v>
      </c>
      <c r="O108" s="43"/>
      <c r="P108" s="22">
        <f t="shared" si="15"/>
        <v>36.1</v>
      </c>
      <c r="Q108" s="43"/>
      <c r="R108" s="46">
        <f t="shared" si="10"/>
        <v>6.0619969326183619E-3</v>
      </c>
      <c r="S108" s="43"/>
      <c r="T108" s="5">
        <f>+R108*([1]assessment!$J$271*[1]assessment!$E$3)</f>
        <v>48152.809148689681</v>
      </c>
      <c r="U108" s="43"/>
      <c r="V108" s="47">
        <f>+T108/[1]payroll!F108</f>
        <v>4.0294205633170335E-4</v>
      </c>
      <c r="W108" s="43"/>
      <c r="X108" s="5">
        <f>IF(V108&lt;$X$2,T108, +[1]payroll!F108 * $X$2)</f>
        <v>48152.809148689681</v>
      </c>
      <c r="Y108" s="43"/>
      <c r="Z108" s="5">
        <f t="shared" si="11"/>
        <v>0</v>
      </c>
      <c r="AA108" s="43"/>
      <c r="AB108" s="43">
        <f t="shared" si="12"/>
        <v>1</v>
      </c>
    </row>
    <row r="109" spans="1:28" x14ac:dyDescent="0.2">
      <c r="A109" s="43" t="s">
        <v>163</v>
      </c>
      <c r="B109" s="43" t="s">
        <v>164</v>
      </c>
      <c r="C109" s="43"/>
      <c r="D109" s="35">
        <v>107</v>
      </c>
      <c r="E109" s="35">
        <v>104</v>
      </c>
      <c r="F109" s="35">
        <v>88</v>
      </c>
      <c r="G109" s="43">
        <f t="shared" si="16"/>
        <v>299</v>
      </c>
      <c r="H109" s="43"/>
      <c r="I109" s="22">
        <f t="shared" si="17"/>
        <v>99.666666666666671</v>
      </c>
      <c r="J109" s="47">
        <f>+[1]IFR!AD109</f>
        <v>1.3967953293213922E-2</v>
      </c>
      <c r="K109" s="14">
        <f t="shared" si="9"/>
        <v>0.95</v>
      </c>
      <c r="L109" s="22">
        <f t="shared" si="14"/>
        <v>94.683333333333337</v>
      </c>
      <c r="M109" s="14">
        <v>1</v>
      </c>
      <c r="N109" s="14">
        <v>1</v>
      </c>
      <c r="O109" s="43"/>
      <c r="P109" s="22">
        <f t="shared" si="15"/>
        <v>94.683333333333337</v>
      </c>
      <c r="Q109" s="43"/>
      <c r="R109" s="46">
        <f t="shared" si="10"/>
        <v>1.5899448095200792E-2</v>
      </c>
      <c r="S109" s="43"/>
      <c r="T109" s="5">
        <f>+R109*([1]assessment!$J$271*[1]assessment!$E$3)</f>
        <v>126295.52574963347</v>
      </c>
      <c r="U109" s="43"/>
      <c r="V109" s="47">
        <f>+T109/[1]payroll!F109</f>
        <v>3.0224788655190801E-4</v>
      </c>
      <c r="W109" s="43"/>
      <c r="X109" s="5">
        <f>IF(V109&lt;$X$2,T109, +[1]payroll!F109 * $X$2)</f>
        <v>126295.52574963347</v>
      </c>
      <c r="Y109" s="43"/>
      <c r="Z109" s="5">
        <f t="shared" si="11"/>
        <v>0</v>
      </c>
      <c r="AA109" s="43"/>
      <c r="AB109" s="43">
        <f t="shared" si="12"/>
        <v>1</v>
      </c>
    </row>
    <row r="110" spans="1:28" x14ac:dyDescent="0.2">
      <c r="A110" s="43" t="s">
        <v>165</v>
      </c>
      <c r="B110" s="43" t="s">
        <v>166</v>
      </c>
      <c r="C110" s="43"/>
      <c r="D110" s="35">
        <v>20</v>
      </c>
      <c r="E110" s="35">
        <v>21</v>
      </c>
      <c r="F110" s="35">
        <v>16</v>
      </c>
      <c r="G110" s="43">
        <f t="shared" si="16"/>
        <v>57</v>
      </c>
      <c r="H110" s="43"/>
      <c r="I110" s="22">
        <f t="shared" si="17"/>
        <v>19</v>
      </c>
      <c r="J110" s="47">
        <f>+[1]IFR!AD110</f>
        <v>1.2792968521772606E-2</v>
      </c>
      <c r="K110" s="14">
        <f t="shared" si="9"/>
        <v>0.95</v>
      </c>
      <c r="L110" s="22">
        <f t="shared" si="14"/>
        <v>18.05</v>
      </c>
      <c r="M110" s="14">
        <v>1</v>
      </c>
      <c r="N110" s="14">
        <v>1</v>
      </c>
      <c r="O110" s="43"/>
      <c r="P110" s="22">
        <f t="shared" si="15"/>
        <v>18.05</v>
      </c>
      <c r="Q110" s="43"/>
      <c r="R110" s="46">
        <f t="shared" si="10"/>
        <v>3.030998466309181E-3</v>
      </c>
      <c r="S110" s="43"/>
      <c r="T110" s="5">
        <f>+R110*([1]assessment!$J$271*[1]assessment!$E$3)</f>
        <v>24076.404574344841</v>
      </c>
      <c r="U110" s="43"/>
      <c r="V110" s="47">
        <f>+T110/[1]payroll!F110</f>
        <v>2.478710580110178E-4</v>
      </c>
      <c r="W110" s="43"/>
      <c r="X110" s="5">
        <f>IF(V110&lt;$X$2,T110, +[1]payroll!F110 * $X$2)</f>
        <v>24076.404574344841</v>
      </c>
      <c r="Y110" s="43"/>
      <c r="Z110" s="5">
        <f t="shared" si="11"/>
        <v>0</v>
      </c>
      <c r="AA110" s="43"/>
      <c r="AB110" s="43">
        <f t="shared" si="12"/>
        <v>1</v>
      </c>
    </row>
    <row r="111" spans="1:28" x14ac:dyDescent="0.2">
      <c r="A111" s="43" t="s">
        <v>167</v>
      </c>
      <c r="B111" s="43" t="s">
        <v>168</v>
      </c>
      <c r="C111" s="43"/>
      <c r="D111" s="35">
        <v>10</v>
      </c>
      <c r="E111" s="35">
        <v>9</v>
      </c>
      <c r="F111" s="35">
        <v>6</v>
      </c>
      <c r="G111" s="43">
        <f t="shared" si="16"/>
        <v>25</v>
      </c>
      <c r="H111" s="43"/>
      <c r="I111" s="22">
        <f t="shared" si="17"/>
        <v>8.3333333333333339</v>
      </c>
      <c r="J111" s="47">
        <f>+[1]IFR!AD111</f>
        <v>1.0021345494206879E-2</v>
      </c>
      <c r="K111" s="14">
        <f t="shared" si="9"/>
        <v>0.95</v>
      </c>
      <c r="L111" s="22">
        <f t="shared" si="14"/>
        <v>7.916666666666667</v>
      </c>
      <c r="M111" s="14">
        <v>1</v>
      </c>
      <c r="N111" s="14">
        <v>1</v>
      </c>
      <c r="O111" s="43"/>
      <c r="P111" s="22">
        <f t="shared" si="15"/>
        <v>7.916666666666667</v>
      </c>
      <c r="Q111" s="43"/>
      <c r="R111" s="46">
        <f t="shared" si="10"/>
        <v>1.3293852922408689E-3</v>
      </c>
      <c r="S111" s="43"/>
      <c r="T111" s="5">
        <f>+R111*([1]assessment!$J$271*[1]assessment!$E$3)</f>
        <v>10559.826567695105</v>
      </c>
      <c r="U111" s="43"/>
      <c r="V111" s="47">
        <f>+T111/[1]payroll!F111</f>
        <v>2.3995103299052589E-4</v>
      </c>
      <c r="W111" s="43"/>
      <c r="X111" s="5">
        <f>IF(V111&lt;$X$2,T111, +[1]payroll!F111 * $X$2)</f>
        <v>10559.826567695105</v>
      </c>
      <c r="Y111" s="43"/>
      <c r="Z111" s="5">
        <f t="shared" si="11"/>
        <v>0</v>
      </c>
      <c r="AA111" s="43"/>
      <c r="AB111" s="43">
        <f t="shared" si="12"/>
        <v>1</v>
      </c>
    </row>
    <row r="112" spans="1:28" x14ac:dyDescent="0.2">
      <c r="A112" s="43" t="s">
        <v>169</v>
      </c>
      <c r="B112" s="43" t="s">
        <v>170</v>
      </c>
      <c r="C112" s="43"/>
      <c r="D112" s="35">
        <v>15</v>
      </c>
      <c r="E112" s="35">
        <v>12</v>
      </c>
      <c r="F112" s="35">
        <v>5</v>
      </c>
      <c r="G112" s="43">
        <f t="shared" si="16"/>
        <v>32</v>
      </c>
      <c r="H112" s="43"/>
      <c r="I112" s="22">
        <f t="shared" si="17"/>
        <v>10.666666666666666</v>
      </c>
      <c r="J112" s="47">
        <f>+[1]IFR!AD112</f>
        <v>9.1502122518595606E-3</v>
      </c>
      <c r="K112" s="14">
        <f t="shared" si="9"/>
        <v>0.95</v>
      </c>
      <c r="L112" s="22">
        <f t="shared" si="14"/>
        <v>10.133333333333333</v>
      </c>
      <c r="M112" s="14">
        <v>1</v>
      </c>
      <c r="N112" s="14">
        <v>1</v>
      </c>
      <c r="O112" s="43"/>
      <c r="P112" s="22">
        <f t="shared" si="15"/>
        <v>10.133333333333333</v>
      </c>
      <c r="Q112" s="43"/>
      <c r="R112" s="46">
        <f t="shared" si="10"/>
        <v>1.7016131740683121E-3</v>
      </c>
      <c r="S112" s="43"/>
      <c r="T112" s="5">
        <f>+R112*([1]assessment!$J$271*[1]assessment!$E$3)</f>
        <v>13516.578006649735</v>
      </c>
      <c r="U112" s="43"/>
      <c r="V112" s="47">
        <f>+T112/[1]payroll!F112</f>
        <v>2.5802444020480271E-4</v>
      </c>
      <c r="W112" s="43"/>
      <c r="X112" s="5">
        <f>IF(V112&lt;$X$2,T112, +[1]payroll!F112 * $X$2)</f>
        <v>13516.578006649735</v>
      </c>
      <c r="Y112" s="43"/>
      <c r="Z112" s="5">
        <f t="shared" si="11"/>
        <v>0</v>
      </c>
      <c r="AA112" s="43"/>
      <c r="AB112" s="43">
        <f t="shared" si="12"/>
        <v>1</v>
      </c>
    </row>
    <row r="113" spans="1:28" x14ac:dyDescent="0.2">
      <c r="A113" s="43" t="s">
        <v>171</v>
      </c>
      <c r="B113" s="43" t="s">
        <v>533</v>
      </c>
      <c r="C113" s="43"/>
      <c r="D113" s="35">
        <v>42</v>
      </c>
      <c r="E113" s="35">
        <v>66</v>
      </c>
      <c r="F113" s="35">
        <v>37</v>
      </c>
      <c r="G113" s="43">
        <f t="shared" si="16"/>
        <v>145</v>
      </c>
      <c r="H113" s="43"/>
      <c r="I113" s="22">
        <f t="shared" si="17"/>
        <v>48.333333333333336</v>
      </c>
      <c r="J113" s="47">
        <f>+[1]IFR!AD113</f>
        <v>1.040139443305322E-2</v>
      </c>
      <c r="K113" s="14">
        <f t="shared" si="9"/>
        <v>0.95</v>
      </c>
      <c r="L113" s="22">
        <f t="shared" si="14"/>
        <v>45.916666666666664</v>
      </c>
      <c r="M113" s="14">
        <v>1</v>
      </c>
      <c r="N113" s="14">
        <v>1</v>
      </c>
      <c r="O113" s="43"/>
      <c r="P113" s="22">
        <f t="shared" si="15"/>
        <v>45.916666666666664</v>
      </c>
      <c r="Q113" s="43"/>
      <c r="R113" s="46">
        <f t="shared" si="10"/>
        <v>7.7104346949970386E-3</v>
      </c>
      <c r="S113" s="43"/>
      <c r="T113" s="5">
        <f>+R113*([1]assessment!$J$271*[1]assessment!$E$3)</f>
        <v>61246.994092631605</v>
      </c>
      <c r="U113" s="43"/>
      <c r="V113" s="47">
        <f>+T113/[1]payroll!F113</f>
        <v>1.7260335055712157E-4</v>
      </c>
      <c r="W113" s="43"/>
      <c r="X113" s="5">
        <f>IF(V113&lt;$X$2,T113, +[1]payroll!F113 * $X$2)</f>
        <v>61246.994092631605</v>
      </c>
      <c r="Y113" s="43"/>
      <c r="Z113" s="5">
        <f t="shared" si="11"/>
        <v>0</v>
      </c>
      <c r="AA113" s="43"/>
      <c r="AB113" s="43">
        <f t="shared" si="12"/>
        <v>1</v>
      </c>
    </row>
    <row r="114" spans="1:28" x14ac:dyDescent="0.2">
      <c r="A114" s="43" t="s">
        <v>172</v>
      </c>
      <c r="B114" s="43" t="s">
        <v>173</v>
      </c>
      <c r="C114" s="43"/>
      <c r="D114" s="35">
        <v>81</v>
      </c>
      <c r="E114" s="35">
        <v>100</v>
      </c>
      <c r="F114" s="35">
        <v>62</v>
      </c>
      <c r="G114" s="43">
        <f t="shared" si="16"/>
        <v>243</v>
      </c>
      <c r="H114" s="43"/>
      <c r="I114" s="22">
        <f t="shared" si="17"/>
        <v>81</v>
      </c>
      <c r="J114" s="47">
        <f>+[1]IFR!AD114</f>
        <v>1.4247494124311666E-2</v>
      </c>
      <c r="K114" s="14">
        <f t="shared" si="9"/>
        <v>0.95</v>
      </c>
      <c r="L114" s="22">
        <f t="shared" si="14"/>
        <v>76.95</v>
      </c>
      <c r="M114" s="14">
        <v>1</v>
      </c>
      <c r="N114" s="14">
        <v>1</v>
      </c>
      <c r="O114" s="43"/>
      <c r="P114" s="22">
        <f t="shared" si="15"/>
        <v>76.95</v>
      </c>
      <c r="Q114" s="43"/>
      <c r="R114" s="46">
        <f t="shared" si="10"/>
        <v>1.2921625040581246E-2</v>
      </c>
      <c r="S114" s="43"/>
      <c r="T114" s="5">
        <f>+R114*([1]assessment!$J$271*[1]assessment!$E$3)</f>
        <v>102641.51423799644</v>
      </c>
      <c r="U114" s="43"/>
      <c r="V114" s="47">
        <f>+T114/[1]payroll!F114</f>
        <v>3.2024039487459901E-4</v>
      </c>
      <c r="W114" s="43"/>
      <c r="X114" s="5">
        <f>IF(V114&lt;$X$2,T114, +[1]payroll!F114 * $X$2)</f>
        <v>102641.51423799644</v>
      </c>
      <c r="Y114" s="43"/>
      <c r="Z114" s="5">
        <f t="shared" si="11"/>
        <v>0</v>
      </c>
      <c r="AA114" s="43"/>
      <c r="AB114" s="43">
        <f t="shared" si="12"/>
        <v>1</v>
      </c>
    </row>
    <row r="115" spans="1:28" x14ac:dyDescent="0.2">
      <c r="A115" s="43" t="s">
        <v>174</v>
      </c>
      <c r="B115" s="43" t="s">
        <v>175</v>
      </c>
      <c r="C115" s="43"/>
      <c r="D115" s="35">
        <v>24</v>
      </c>
      <c r="E115" s="35">
        <v>25</v>
      </c>
      <c r="F115" s="35">
        <v>15</v>
      </c>
      <c r="G115" s="43">
        <f t="shared" si="16"/>
        <v>64</v>
      </c>
      <c r="H115" s="43"/>
      <c r="I115" s="22">
        <f t="shared" si="17"/>
        <v>21.333333333333332</v>
      </c>
      <c r="J115" s="47">
        <f>+[1]IFR!AD115</f>
        <v>7.5038468602341979E-3</v>
      </c>
      <c r="K115" s="14">
        <f t="shared" si="9"/>
        <v>0.95</v>
      </c>
      <c r="L115" s="22">
        <f t="shared" si="14"/>
        <v>20.266666666666666</v>
      </c>
      <c r="M115" s="14">
        <v>1</v>
      </c>
      <c r="N115" s="14">
        <v>1</v>
      </c>
      <c r="O115" s="43"/>
      <c r="P115" s="22">
        <f t="shared" si="15"/>
        <v>20.266666666666666</v>
      </c>
      <c r="Q115" s="43"/>
      <c r="R115" s="46">
        <f t="shared" si="10"/>
        <v>3.4032263481366242E-3</v>
      </c>
      <c r="S115" s="43"/>
      <c r="T115" s="5">
        <f>+R115*([1]assessment!$J$271*[1]assessment!$E$3)</f>
        <v>27033.156013299471</v>
      </c>
      <c r="U115" s="43"/>
      <c r="V115" s="47">
        <f>+T115/[1]payroll!F115</f>
        <v>1.6380024129272573E-4</v>
      </c>
      <c r="W115" s="43"/>
      <c r="X115" s="5">
        <f>IF(V115&lt;$X$2,T115, +[1]payroll!F115 * $X$2)</f>
        <v>27033.156013299471</v>
      </c>
      <c r="Y115" s="43"/>
      <c r="Z115" s="5">
        <f t="shared" si="11"/>
        <v>0</v>
      </c>
      <c r="AA115" s="43"/>
      <c r="AB115" s="43">
        <f t="shared" si="12"/>
        <v>1</v>
      </c>
    </row>
    <row r="116" spans="1:28" x14ac:dyDescent="0.2">
      <c r="A116" s="43" t="s">
        <v>176</v>
      </c>
      <c r="B116" s="45" t="s">
        <v>552</v>
      </c>
      <c r="C116" s="43"/>
      <c r="D116" s="35">
        <v>73</v>
      </c>
      <c r="E116" s="35">
        <v>62</v>
      </c>
      <c r="F116" s="35">
        <v>40</v>
      </c>
      <c r="G116" s="43">
        <f t="shared" si="16"/>
        <v>175</v>
      </c>
      <c r="H116" s="43"/>
      <c r="I116" s="22">
        <f t="shared" si="17"/>
        <v>58.333333333333336</v>
      </c>
      <c r="J116" s="47">
        <f>+[1]IFR!AD116</f>
        <v>1.1371732338956712E-2</v>
      </c>
      <c r="K116" s="14">
        <f t="shared" si="9"/>
        <v>0.95</v>
      </c>
      <c r="L116" s="22">
        <f t="shared" si="14"/>
        <v>55.416666666666664</v>
      </c>
      <c r="M116" s="14">
        <v>1</v>
      </c>
      <c r="N116" s="14">
        <v>1</v>
      </c>
      <c r="O116" s="43"/>
      <c r="P116" s="22">
        <f t="shared" si="15"/>
        <v>55.416666666666664</v>
      </c>
      <c r="Q116" s="43"/>
      <c r="R116" s="46">
        <f t="shared" si="10"/>
        <v>9.3056970456860816E-3</v>
      </c>
      <c r="S116" s="43"/>
      <c r="T116" s="5">
        <f>+R116*([1]assessment!$J$271*[1]assessment!$E$3)</f>
        <v>73918.785973865743</v>
      </c>
      <c r="U116" s="43"/>
      <c r="V116" s="47">
        <f>+T116/[1]payroll!F116</f>
        <v>2.4837843607731949E-4</v>
      </c>
      <c r="W116" s="43"/>
      <c r="X116" s="5">
        <f>IF(V116&lt;$X$2,T116, +[1]payroll!F116 * $X$2)</f>
        <v>73918.785973865743</v>
      </c>
      <c r="Y116" s="43"/>
      <c r="Z116" s="5">
        <f t="shared" si="11"/>
        <v>0</v>
      </c>
      <c r="AA116" s="43"/>
      <c r="AB116" s="43">
        <f t="shared" si="12"/>
        <v>1</v>
      </c>
    </row>
    <row r="117" spans="1:28" x14ac:dyDescent="0.2">
      <c r="A117" s="43" t="s">
        <v>177</v>
      </c>
      <c r="B117" s="43" t="s">
        <v>178</v>
      </c>
      <c r="C117" s="43"/>
      <c r="D117" s="35">
        <v>35</v>
      </c>
      <c r="E117" s="35">
        <v>30</v>
      </c>
      <c r="F117" s="35">
        <v>29</v>
      </c>
      <c r="G117" s="43">
        <f t="shared" si="16"/>
        <v>94</v>
      </c>
      <c r="H117" s="43"/>
      <c r="I117" s="22">
        <f t="shared" si="17"/>
        <v>31.333333333333332</v>
      </c>
      <c r="J117" s="47">
        <f>+[1]IFR!AD117</f>
        <v>1.8638331098902609E-2</v>
      </c>
      <c r="K117" s="14">
        <f t="shared" si="9"/>
        <v>0.95</v>
      </c>
      <c r="L117" s="22">
        <f t="shared" si="14"/>
        <v>29.766666666666666</v>
      </c>
      <c r="M117" s="14">
        <v>1</v>
      </c>
      <c r="N117" s="14">
        <v>1</v>
      </c>
      <c r="O117" s="43"/>
      <c r="P117" s="22">
        <f t="shared" si="15"/>
        <v>29.766666666666666</v>
      </c>
      <c r="Q117" s="43"/>
      <c r="R117" s="46">
        <f t="shared" si="10"/>
        <v>4.9984886988256672E-3</v>
      </c>
      <c r="S117" s="43"/>
      <c r="T117" s="5">
        <f>+R117*([1]assessment!$J$271*[1]assessment!$E$3)</f>
        <v>39704.947894533601</v>
      </c>
      <c r="U117" s="43"/>
      <c r="V117" s="47">
        <f>+T117/[1]payroll!F117</f>
        <v>3.940958429199661E-4</v>
      </c>
      <c r="W117" s="43"/>
      <c r="X117" s="5">
        <f>IF(V117&lt;$X$2,T117, +[1]payroll!F117 * $X$2)</f>
        <v>39704.947894533601</v>
      </c>
      <c r="Y117" s="43"/>
      <c r="Z117" s="5">
        <f t="shared" si="11"/>
        <v>0</v>
      </c>
      <c r="AA117" s="43"/>
      <c r="AB117" s="43">
        <f t="shared" si="12"/>
        <v>1</v>
      </c>
    </row>
    <row r="118" spans="1:28" x14ac:dyDescent="0.2">
      <c r="A118" s="43" t="s">
        <v>179</v>
      </c>
      <c r="B118" s="43" t="s">
        <v>180</v>
      </c>
      <c r="C118" s="43"/>
      <c r="D118" s="35">
        <v>14</v>
      </c>
      <c r="E118" s="35">
        <v>7</v>
      </c>
      <c r="F118" s="35">
        <v>2</v>
      </c>
      <c r="G118" s="43">
        <f t="shared" si="16"/>
        <v>23</v>
      </c>
      <c r="H118" s="43"/>
      <c r="I118" s="22">
        <f t="shared" si="17"/>
        <v>7.666666666666667</v>
      </c>
      <c r="J118" s="47">
        <f>+[1]IFR!AD118</f>
        <v>1.2093458594889693E-2</v>
      </c>
      <c r="K118" s="14">
        <f t="shared" si="9"/>
        <v>0.95</v>
      </c>
      <c r="L118" s="22">
        <f t="shared" si="14"/>
        <v>7.2833333333333332</v>
      </c>
      <c r="M118" s="14">
        <v>1</v>
      </c>
      <c r="N118" s="14">
        <v>1</v>
      </c>
      <c r="O118" s="43"/>
      <c r="P118" s="22">
        <f t="shared" si="15"/>
        <v>7.2833333333333332</v>
      </c>
      <c r="Q118" s="43"/>
      <c r="R118" s="46">
        <f t="shared" si="10"/>
        <v>1.2230344688615993E-3</v>
      </c>
      <c r="S118" s="43"/>
      <c r="T118" s="5">
        <f>+R118*([1]assessment!$J$271*[1]assessment!$E$3)</f>
        <v>9715.0404422794963</v>
      </c>
      <c r="U118" s="43"/>
      <c r="V118" s="47">
        <f>+T118/[1]payroll!F118</f>
        <v>4.2489511300181711E-4</v>
      </c>
      <c r="W118" s="43"/>
      <c r="X118" s="5">
        <f>IF(V118&lt;$X$2,T118, +[1]payroll!F118 * $X$2)</f>
        <v>9715.0404422794963</v>
      </c>
      <c r="Y118" s="43"/>
      <c r="Z118" s="5">
        <f t="shared" si="11"/>
        <v>0</v>
      </c>
      <c r="AA118" s="43"/>
      <c r="AB118" s="43">
        <f t="shared" si="12"/>
        <v>1</v>
      </c>
    </row>
    <row r="119" spans="1:28" x14ac:dyDescent="0.2">
      <c r="A119" s="43" t="s">
        <v>181</v>
      </c>
      <c r="B119" s="43" t="s">
        <v>534</v>
      </c>
      <c r="C119" s="43"/>
      <c r="D119" s="35">
        <v>0</v>
      </c>
      <c r="E119" s="35">
        <v>0</v>
      </c>
      <c r="F119" s="35">
        <v>0</v>
      </c>
      <c r="G119" s="43">
        <f t="shared" si="16"/>
        <v>0</v>
      </c>
      <c r="H119" s="43"/>
      <c r="I119" s="22">
        <f t="shared" si="17"/>
        <v>0</v>
      </c>
      <c r="J119" s="47">
        <f>+[1]IFR!AD119</f>
        <v>0</v>
      </c>
      <c r="K119" s="14">
        <f t="shared" si="9"/>
        <v>0.95</v>
      </c>
      <c r="L119" s="22">
        <f t="shared" si="14"/>
        <v>0</v>
      </c>
      <c r="M119" s="14">
        <v>1</v>
      </c>
      <c r="N119" s="14">
        <v>1</v>
      </c>
      <c r="O119" s="43"/>
      <c r="P119" s="22">
        <f t="shared" si="15"/>
        <v>0</v>
      </c>
      <c r="Q119" s="43"/>
      <c r="R119" s="46">
        <f t="shared" si="10"/>
        <v>0</v>
      </c>
      <c r="S119" s="43"/>
      <c r="T119" s="5">
        <f>+R119*([1]assessment!$J$271*[1]assessment!$E$3)</f>
        <v>0</v>
      </c>
      <c r="U119" s="43"/>
      <c r="V119" s="47">
        <f>+T119/[1]payroll!F119</f>
        <v>0</v>
      </c>
      <c r="W119" s="43"/>
      <c r="X119" s="5">
        <f>IF(V119&lt;$X$2,T119, +[1]payroll!F119 * $X$2)</f>
        <v>0</v>
      </c>
      <c r="Y119" s="43"/>
      <c r="Z119" s="5">
        <f t="shared" si="11"/>
        <v>0</v>
      </c>
      <c r="AA119" s="43"/>
      <c r="AB119" s="43" t="e">
        <f t="shared" si="12"/>
        <v>#DIV/0!</v>
      </c>
    </row>
    <row r="120" spans="1:28" x14ac:dyDescent="0.2">
      <c r="A120" s="43" t="s">
        <v>182</v>
      </c>
      <c r="B120" s="43" t="s">
        <v>183</v>
      </c>
      <c r="C120" s="43"/>
      <c r="D120" s="35">
        <v>12</v>
      </c>
      <c r="E120" s="35">
        <v>12</v>
      </c>
      <c r="F120" s="35">
        <v>11</v>
      </c>
      <c r="G120" s="43">
        <f t="shared" si="16"/>
        <v>35</v>
      </c>
      <c r="H120" s="43"/>
      <c r="I120" s="22">
        <f t="shared" si="17"/>
        <v>11.666666666666666</v>
      </c>
      <c r="J120" s="47">
        <f>+[1]IFR!AD120</f>
        <v>1.1228920747144266E-2</v>
      </c>
      <c r="K120" s="14">
        <f t="shared" si="9"/>
        <v>0.95</v>
      </c>
      <c r="L120" s="22">
        <f t="shared" si="14"/>
        <v>11.083333333333332</v>
      </c>
      <c r="M120" s="14">
        <v>1</v>
      </c>
      <c r="N120" s="14">
        <v>1</v>
      </c>
      <c r="O120" s="43"/>
      <c r="P120" s="22">
        <f t="shared" si="15"/>
        <v>11.083333333333332</v>
      </c>
      <c r="Q120" s="43"/>
      <c r="R120" s="46">
        <f t="shared" si="10"/>
        <v>1.8611394091372162E-3</v>
      </c>
      <c r="S120" s="43"/>
      <c r="T120" s="5">
        <f>+R120*([1]assessment!$J$271*[1]assessment!$E$3)</f>
        <v>14783.757194773147</v>
      </c>
      <c r="U120" s="43"/>
      <c r="V120" s="47">
        <f>+T120/[1]payroll!F120</f>
        <v>2.2997145597165495E-4</v>
      </c>
      <c r="W120" s="43"/>
      <c r="X120" s="5">
        <f>IF(V120&lt;$X$2,T120, +[1]payroll!F120 * $X$2)</f>
        <v>14783.757194773147</v>
      </c>
      <c r="Y120" s="43"/>
      <c r="Z120" s="5">
        <f t="shared" si="11"/>
        <v>0</v>
      </c>
      <c r="AA120" s="43"/>
      <c r="AB120" s="43">
        <f t="shared" si="12"/>
        <v>1</v>
      </c>
    </row>
    <row r="121" spans="1:28" x14ac:dyDescent="0.2">
      <c r="A121" s="43" t="s">
        <v>184</v>
      </c>
      <c r="B121" s="43" t="s">
        <v>185</v>
      </c>
      <c r="C121" s="43"/>
      <c r="D121" s="35">
        <v>16</v>
      </c>
      <c r="E121" s="35">
        <v>19</v>
      </c>
      <c r="F121" s="35">
        <v>23</v>
      </c>
      <c r="G121" s="43">
        <f t="shared" si="16"/>
        <v>58</v>
      </c>
      <c r="H121" s="43"/>
      <c r="I121" s="22">
        <f t="shared" si="17"/>
        <v>19.333333333333332</v>
      </c>
      <c r="J121" s="47">
        <f>+[1]IFR!AD121</f>
        <v>1.5763615699624225E-2</v>
      </c>
      <c r="K121" s="14">
        <f t="shared" si="9"/>
        <v>0.95</v>
      </c>
      <c r="L121" s="22">
        <f t="shared" si="14"/>
        <v>18.366666666666664</v>
      </c>
      <c r="M121" s="14">
        <v>1</v>
      </c>
      <c r="N121" s="14">
        <v>1</v>
      </c>
      <c r="O121" s="43"/>
      <c r="P121" s="22">
        <f t="shared" si="15"/>
        <v>18.366666666666664</v>
      </c>
      <c r="Q121" s="43"/>
      <c r="R121" s="46">
        <f t="shared" si="10"/>
        <v>3.0841738779988151E-3</v>
      </c>
      <c r="S121" s="43"/>
      <c r="T121" s="5">
        <f>+R121*([1]assessment!$J$271*[1]assessment!$E$3)</f>
        <v>24498.797637052641</v>
      </c>
      <c r="U121" s="43"/>
      <c r="V121" s="47">
        <f>+T121/[1]payroll!F121</f>
        <v>2.2760854564400914E-4</v>
      </c>
      <c r="W121" s="43"/>
      <c r="X121" s="5">
        <f>IF(V121&lt;$X$2,T121, +[1]payroll!F121 * $X$2)</f>
        <v>24498.797637052641</v>
      </c>
      <c r="Y121" s="43"/>
      <c r="Z121" s="5">
        <f t="shared" si="11"/>
        <v>0</v>
      </c>
      <c r="AA121" s="43"/>
      <c r="AB121" s="43">
        <f t="shared" si="12"/>
        <v>1</v>
      </c>
    </row>
    <row r="122" spans="1:28" x14ac:dyDescent="0.2">
      <c r="A122" s="43" t="s">
        <v>186</v>
      </c>
      <c r="B122" s="43" t="s">
        <v>535</v>
      </c>
      <c r="C122" s="43"/>
      <c r="D122" s="35">
        <v>7</v>
      </c>
      <c r="E122" s="35">
        <v>6</v>
      </c>
      <c r="F122" s="35">
        <v>3</v>
      </c>
      <c r="G122" s="43">
        <f t="shared" si="16"/>
        <v>16</v>
      </c>
      <c r="H122" s="43"/>
      <c r="I122" s="22">
        <f t="shared" si="17"/>
        <v>5.333333333333333</v>
      </c>
      <c r="J122" s="47">
        <f>+[1]IFR!AD122</f>
        <v>9.8506711867537167E-3</v>
      </c>
      <c r="K122" s="14">
        <f t="shared" si="9"/>
        <v>0.95</v>
      </c>
      <c r="L122" s="22">
        <f t="shared" si="14"/>
        <v>5.0666666666666664</v>
      </c>
      <c r="M122" s="14">
        <v>1</v>
      </c>
      <c r="N122" s="14">
        <v>1</v>
      </c>
      <c r="O122" s="43"/>
      <c r="P122" s="22">
        <f t="shared" si="15"/>
        <v>5.0666666666666664</v>
      </c>
      <c r="Q122" s="43"/>
      <c r="R122" s="46">
        <f t="shared" si="10"/>
        <v>8.5080658703415605E-4</v>
      </c>
      <c r="S122" s="43"/>
      <c r="T122" s="5">
        <f>+R122*([1]assessment!$J$271*[1]assessment!$E$3)</f>
        <v>6758.2890033248677</v>
      </c>
      <c r="U122" s="43"/>
      <c r="V122" s="47">
        <f>+T122/[1]payroll!F122</f>
        <v>2.3946760539498606E-4</v>
      </c>
      <c r="W122" s="43"/>
      <c r="X122" s="5">
        <f>IF(V122&lt;$X$2,T122, +[1]payroll!F122 * $X$2)</f>
        <v>6758.2890033248677</v>
      </c>
      <c r="Y122" s="43"/>
      <c r="Z122" s="5">
        <f t="shared" si="11"/>
        <v>0</v>
      </c>
      <c r="AA122" s="43"/>
      <c r="AB122" s="43">
        <f t="shared" si="12"/>
        <v>1</v>
      </c>
    </row>
    <row r="123" spans="1:28" x14ac:dyDescent="0.2">
      <c r="A123" s="43" t="s">
        <v>475</v>
      </c>
      <c r="B123" s="43" t="s">
        <v>476</v>
      </c>
      <c r="C123" s="43"/>
      <c r="D123" s="35">
        <v>1</v>
      </c>
      <c r="E123" s="35">
        <v>2</v>
      </c>
      <c r="F123" s="35">
        <v>4</v>
      </c>
      <c r="G123" s="43">
        <f t="shared" si="16"/>
        <v>7</v>
      </c>
      <c r="H123" s="43"/>
      <c r="I123" s="22">
        <f>AVERAGE(D123:F123)</f>
        <v>2.3333333333333335</v>
      </c>
      <c r="J123" s="47">
        <f>+[1]IFR!AD123</f>
        <v>6.3418649387590453E-3</v>
      </c>
      <c r="K123" s="14">
        <f t="shared" si="9"/>
        <v>0.95</v>
      </c>
      <c r="L123" s="22">
        <f t="shared" si="14"/>
        <v>2.2166666666666668</v>
      </c>
      <c r="M123" s="14">
        <v>1</v>
      </c>
      <c r="N123" s="14">
        <v>1</v>
      </c>
      <c r="O123" s="43"/>
      <c r="P123" s="22">
        <f t="shared" si="15"/>
        <v>2.2166666666666668</v>
      </c>
      <c r="Q123" s="43"/>
      <c r="R123" s="46">
        <f t="shared" si="10"/>
        <v>3.722278818274433E-4</v>
      </c>
      <c r="S123" s="43"/>
      <c r="T123" s="5">
        <f>+R123*([1]assessment!$J$271*[1]assessment!$E$3)</f>
        <v>2956.75143895463</v>
      </c>
      <c r="U123" s="43"/>
      <c r="V123" s="47">
        <f>+T123/[1]payroll!F123</f>
        <v>8.7038735079701158E-5</v>
      </c>
      <c r="W123" s="43"/>
      <c r="X123" s="5">
        <f>IF(V123&lt;$X$2,T123, +[1]payroll!F123 * $X$2)</f>
        <v>2956.75143895463</v>
      </c>
      <c r="Y123" s="43"/>
      <c r="Z123" s="5">
        <f t="shared" si="11"/>
        <v>0</v>
      </c>
      <c r="AA123" s="43"/>
      <c r="AB123" s="43">
        <f t="shared" si="12"/>
        <v>1</v>
      </c>
    </row>
    <row r="124" spans="1:28" x14ac:dyDescent="0.2">
      <c r="A124" s="43" t="s">
        <v>187</v>
      </c>
      <c r="B124" s="43" t="s">
        <v>495</v>
      </c>
      <c r="C124" s="43"/>
      <c r="D124" s="35">
        <v>13</v>
      </c>
      <c r="E124" s="35">
        <v>14</v>
      </c>
      <c r="F124" s="35">
        <v>4</v>
      </c>
      <c r="G124" s="43">
        <f t="shared" si="16"/>
        <v>31</v>
      </c>
      <c r="H124" s="43"/>
      <c r="I124" s="22">
        <f t="shared" si="17"/>
        <v>10.333333333333334</v>
      </c>
      <c r="J124" s="47">
        <f>+[1]IFR!AD124</f>
        <v>2.4920510003626148E-2</v>
      </c>
      <c r="K124" s="14">
        <f t="shared" si="9"/>
        <v>0.95</v>
      </c>
      <c r="L124" s="22">
        <f t="shared" si="14"/>
        <v>9.8166666666666664</v>
      </c>
      <c r="M124" s="14">
        <v>1</v>
      </c>
      <c r="N124" s="14">
        <v>1</v>
      </c>
      <c r="O124" s="43"/>
      <c r="P124" s="22">
        <f t="shared" si="15"/>
        <v>9.8166666666666664</v>
      </c>
      <c r="Q124" s="43"/>
      <c r="R124" s="46">
        <f t="shared" si="10"/>
        <v>1.6484377623786773E-3</v>
      </c>
      <c r="S124" s="43"/>
      <c r="T124" s="5">
        <f>+R124*([1]assessment!$J$271*[1]assessment!$E$3)</f>
        <v>13094.184943941931</v>
      </c>
      <c r="U124" s="43"/>
      <c r="V124" s="47">
        <f>+T124/[1]payroll!F124</f>
        <v>6.5511989578299695E-4</v>
      </c>
      <c r="W124" s="43"/>
      <c r="X124" s="5">
        <f>IF(V124&lt;$X$2,T124, +[1]payroll!F124 * $X$2)</f>
        <v>13094.184943941931</v>
      </c>
      <c r="Y124" s="43"/>
      <c r="Z124" s="5">
        <f t="shared" si="11"/>
        <v>0</v>
      </c>
      <c r="AA124" s="43"/>
      <c r="AB124" s="43">
        <f t="shared" si="12"/>
        <v>1</v>
      </c>
    </row>
    <row r="125" spans="1:28" x14ac:dyDescent="0.2">
      <c r="A125" s="43" t="s">
        <v>188</v>
      </c>
      <c r="B125" s="43" t="s">
        <v>189</v>
      </c>
      <c r="C125" s="43"/>
      <c r="D125" s="35">
        <v>24</v>
      </c>
      <c r="E125" s="35">
        <v>24</v>
      </c>
      <c r="F125" s="35">
        <v>18</v>
      </c>
      <c r="G125" s="43">
        <f t="shared" si="16"/>
        <v>66</v>
      </c>
      <c r="H125" s="43"/>
      <c r="I125" s="22">
        <f t="shared" si="17"/>
        <v>22</v>
      </c>
      <c r="J125" s="47">
        <f>+[1]IFR!AD125</f>
        <v>5.0640725494847626E-2</v>
      </c>
      <c r="K125" s="14">
        <f t="shared" si="9"/>
        <v>1</v>
      </c>
      <c r="L125" s="22">
        <f t="shared" si="14"/>
        <v>22</v>
      </c>
      <c r="M125" s="14">
        <v>1</v>
      </c>
      <c r="N125" s="14">
        <v>1</v>
      </c>
      <c r="O125" s="43"/>
      <c r="P125" s="22">
        <f t="shared" si="15"/>
        <v>22</v>
      </c>
      <c r="Q125" s="43"/>
      <c r="R125" s="46">
        <f t="shared" si="10"/>
        <v>3.6942917594904147E-3</v>
      </c>
      <c r="S125" s="43"/>
      <c r="T125" s="5">
        <f>+R125*([1]assessment!$J$271*[1]assessment!$E$3)</f>
        <v>29345.202251279032</v>
      </c>
      <c r="U125" s="43"/>
      <c r="V125" s="47">
        <f>+T125/[1]payroll!F125</f>
        <v>1.2295377739384903E-3</v>
      </c>
      <c r="W125" s="43"/>
      <c r="X125" s="5">
        <f>IF(V125&lt;$X$2,T125, +[1]payroll!F125 * $X$2)</f>
        <v>29345.202251279032</v>
      </c>
      <c r="Y125" s="43"/>
      <c r="Z125" s="5">
        <f t="shared" si="11"/>
        <v>0</v>
      </c>
      <c r="AA125" s="43"/>
      <c r="AB125" s="43">
        <f t="shared" si="12"/>
        <v>1</v>
      </c>
    </row>
    <row r="126" spans="1:28" x14ac:dyDescent="0.2">
      <c r="A126" s="43" t="s">
        <v>545</v>
      </c>
      <c r="B126" s="43" t="s">
        <v>546</v>
      </c>
      <c r="C126" s="43"/>
      <c r="D126" s="35">
        <v>2</v>
      </c>
      <c r="E126" s="35">
        <v>2</v>
      </c>
      <c r="F126" s="35">
        <v>7</v>
      </c>
      <c r="G126" s="43">
        <f>SUM(D126:F126)</f>
        <v>11</v>
      </c>
      <c r="H126" s="43"/>
      <c r="I126" s="22">
        <f>AVERAGE(D126:F126)</f>
        <v>3.6666666666666665</v>
      </c>
      <c r="J126" s="47">
        <f>+[1]IFR!AD126</f>
        <v>1.0670577773160534E-2</v>
      </c>
      <c r="K126" s="14">
        <f t="shared" si="9"/>
        <v>0.95</v>
      </c>
      <c r="L126" s="22">
        <f t="shared" si="14"/>
        <v>3.4833333333333329</v>
      </c>
      <c r="M126" s="14">
        <v>1</v>
      </c>
      <c r="N126" s="14">
        <v>1</v>
      </c>
      <c r="O126" s="43"/>
      <c r="P126" s="22">
        <f t="shared" si="15"/>
        <v>3.4833333333333329</v>
      </c>
      <c r="Q126" s="43"/>
      <c r="R126" s="46">
        <f t="shared" si="10"/>
        <v>5.8492952858598226E-4</v>
      </c>
      <c r="S126" s="43"/>
      <c r="T126" s="5">
        <f>+R126*([1]assessment!$J$271*[1]assessment!$E$3)</f>
        <v>4646.323689785846</v>
      </c>
      <c r="U126" s="43"/>
      <c r="V126" s="47">
        <f>+T126/[1]payroll!F126</f>
        <v>1.7214564570993801E-4</v>
      </c>
      <c r="W126" s="43"/>
      <c r="X126" s="5">
        <f>IF(V126&lt;$X$2,T126, +[1]payroll!F126 * $X$2)</f>
        <v>4646.323689785846</v>
      </c>
      <c r="Y126" s="43"/>
      <c r="Z126" s="5">
        <f t="shared" si="11"/>
        <v>0</v>
      </c>
      <c r="AA126" s="43"/>
      <c r="AB126" s="43">
        <f t="shared" si="12"/>
        <v>1</v>
      </c>
    </row>
    <row r="127" spans="1:28" s="43" customFormat="1" x14ac:dyDescent="0.2">
      <c r="A127" s="45" t="s">
        <v>562</v>
      </c>
      <c r="B127" s="45" t="s">
        <v>557</v>
      </c>
      <c r="D127" s="35">
        <v>49</v>
      </c>
      <c r="E127" s="35">
        <v>43</v>
      </c>
      <c r="F127" s="35">
        <v>25</v>
      </c>
      <c r="G127" s="43">
        <f>SUM(D127:F127)</f>
        <v>117</v>
      </c>
      <c r="I127" s="22">
        <f>AVERAGE(D127:F127)</f>
        <v>39</v>
      </c>
      <c r="J127" s="47">
        <f>+[1]IFR!AD127</f>
        <v>2.024715716726436E-2</v>
      </c>
      <c r="K127" s="14">
        <f t="shared" si="9"/>
        <v>0.95</v>
      </c>
      <c r="L127" s="22">
        <f t="shared" si="14"/>
        <v>37.049999999999997</v>
      </c>
      <c r="M127" s="14">
        <v>1</v>
      </c>
      <c r="N127" s="14">
        <v>1</v>
      </c>
      <c r="P127" s="22">
        <f t="shared" si="15"/>
        <v>37.049999999999997</v>
      </c>
      <c r="R127" s="46">
        <f t="shared" si="10"/>
        <v>6.2215231676872656E-3</v>
      </c>
      <c r="T127" s="5">
        <f>+R127*([1]assessment!$J$271*[1]assessment!$E$3)</f>
        <v>49419.98833681309</v>
      </c>
      <c r="V127" s="47">
        <f>+T127/[1]payroll!F127</f>
        <v>3.5146686967080964E-4</v>
      </c>
      <c r="X127" s="5">
        <f>IF(V127&lt;$X$2,T127, +[1]payroll!F127 * $X$2)</f>
        <v>49419.98833681309</v>
      </c>
      <c r="Z127" s="5">
        <f t="shared" si="11"/>
        <v>0</v>
      </c>
      <c r="AB127" s="43">
        <f t="shared" si="12"/>
        <v>1</v>
      </c>
    </row>
    <row r="128" spans="1:28" x14ac:dyDescent="0.2">
      <c r="A128" s="43" t="s">
        <v>190</v>
      </c>
      <c r="B128" s="43" t="s">
        <v>191</v>
      </c>
      <c r="C128" s="43"/>
      <c r="D128" s="35">
        <v>1</v>
      </c>
      <c r="E128" s="35">
        <v>0</v>
      </c>
      <c r="F128" s="35">
        <v>0</v>
      </c>
      <c r="G128" s="43">
        <f t="shared" si="16"/>
        <v>1</v>
      </c>
      <c r="H128" s="43"/>
      <c r="I128" s="22">
        <f t="shared" si="17"/>
        <v>0.33333333333333331</v>
      </c>
      <c r="J128" s="47">
        <f>+[1]IFR!AD128</f>
        <v>7.1777203560149288E-4</v>
      </c>
      <c r="K128" s="14">
        <f t="shared" si="9"/>
        <v>0.95</v>
      </c>
      <c r="L128" s="22">
        <f t="shared" si="14"/>
        <v>0.31666666666666665</v>
      </c>
      <c r="M128" s="14">
        <v>1</v>
      </c>
      <c r="N128" s="14">
        <v>1</v>
      </c>
      <c r="O128" s="43"/>
      <c r="P128" s="22">
        <f t="shared" si="15"/>
        <v>0.31666666666666665</v>
      </c>
      <c r="Q128" s="43"/>
      <c r="R128" s="46">
        <f t="shared" si="10"/>
        <v>5.3175411689634753E-5</v>
      </c>
      <c r="S128" s="43"/>
      <c r="T128" s="5">
        <f>+R128*([1]assessment!$J$271*[1]assessment!$E$3)</f>
        <v>422.39306270780423</v>
      </c>
      <c r="U128" s="43"/>
      <c r="V128" s="47">
        <f>+T128/[1]payroll!F128</f>
        <v>2.4012127841997696E-5</v>
      </c>
      <c r="W128" s="43"/>
      <c r="X128" s="5">
        <f>IF(V128&lt;$X$2,T128, +[1]payroll!F128 * $X$2)</f>
        <v>422.39306270780423</v>
      </c>
      <c r="Y128" s="43"/>
      <c r="Z128" s="5">
        <f t="shared" si="11"/>
        <v>0</v>
      </c>
      <c r="AA128" s="43"/>
      <c r="AB128" s="43">
        <f t="shared" si="12"/>
        <v>1</v>
      </c>
    </row>
    <row r="129" spans="1:28" x14ac:dyDescent="0.2">
      <c r="A129" s="43" t="s">
        <v>192</v>
      </c>
      <c r="B129" s="43" t="s">
        <v>536</v>
      </c>
      <c r="C129" s="43"/>
      <c r="D129" s="35">
        <v>0</v>
      </c>
      <c r="E129" s="35">
        <v>0</v>
      </c>
      <c r="F129" s="35">
        <v>0</v>
      </c>
      <c r="G129" s="43">
        <f t="shared" si="16"/>
        <v>0</v>
      </c>
      <c r="H129" s="43"/>
      <c r="I129" s="22">
        <f t="shared" si="17"/>
        <v>0</v>
      </c>
      <c r="J129" s="47">
        <f>+[1]IFR!AD129</f>
        <v>0</v>
      </c>
      <c r="K129" s="14">
        <f t="shared" si="9"/>
        <v>0.95</v>
      </c>
      <c r="L129" s="22">
        <f t="shared" si="14"/>
        <v>0</v>
      </c>
      <c r="M129" s="14">
        <v>1</v>
      </c>
      <c r="N129" s="14">
        <v>1</v>
      </c>
      <c r="O129" s="43"/>
      <c r="P129" s="22">
        <f t="shared" si="15"/>
        <v>0</v>
      </c>
      <c r="Q129" s="43"/>
      <c r="R129" s="46">
        <f t="shared" si="10"/>
        <v>0</v>
      </c>
      <c r="S129" s="43"/>
      <c r="T129" s="5">
        <f>+R129*([1]assessment!$J$271*[1]assessment!$E$3)</f>
        <v>0</v>
      </c>
      <c r="U129" s="43"/>
      <c r="V129" s="47">
        <f>+T129/[1]payroll!F129</f>
        <v>0</v>
      </c>
      <c r="W129" s="43"/>
      <c r="X129" s="5">
        <f>IF(V129&lt;$X$2,T129, +[1]payroll!F129 * $X$2)</f>
        <v>0</v>
      </c>
      <c r="Y129" s="43"/>
      <c r="Z129" s="5">
        <f t="shared" si="11"/>
        <v>0</v>
      </c>
      <c r="AA129" s="43"/>
      <c r="AB129" s="43" t="e">
        <f t="shared" si="12"/>
        <v>#DIV/0!</v>
      </c>
    </row>
    <row r="130" spans="1:28" x14ac:dyDescent="0.2">
      <c r="A130" s="43" t="s">
        <v>193</v>
      </c>
      <c r="B130" s="43" t="s">
        <v>194</v>
      </c>
      <c r="C130" s="43"/>
      <c r="D130" s="35">
        <v>6</v>
      </c>
      <c r="E130" s="35">
        <v>13</v>
      </c>
      <c r="F130" s="35">
        <v>3</v>
      </c>
      <c r="G130" s="43">
        <f t="shared" si="16"/>
        <v>22</v>
      </c>
      <c r="H130" s="43"/>
      <c r="I130" s="22">
        <f t="shared" si="17"/>
        <v>7.333333333333333</v>
      </c>
      <c r="J130" s="47">
        <f>+[1]IFR!AD130</f>
        <v>5.7616385290387151E-3</v>
      </c>
      <c r="K130" s="14">
        <f t="shared" si="9"/>
        <v>0.95</v>
      </c>
      <c r="L130" s="22">
        <f t="shared" si="14"/>
        <v>6.9666666666666659</v>
      </c>
      <c r="M130" s="14">
        <v>1</v>
      </c>
      <c r="N130" s="14">
        <v>1</v>
      </c>
      <c r="O130" s="43"/>
      <c r="P130" s="22">
        <f t="shared" si="15"/>
        <v>6.9666666666666659</v>
      </c>
      <c r="Q130" s="43"/>
      <c r="R130" s="46">
        <f t="shared" si="10"/>
        <v>1.1698590571719645E-3</v>
      </c>
      <c r="S130" s="43"/>
      <c r="T130" s="5">
        <f>+R130*([1]assessment!$J$271*[1]assessment!$E$3)</f>
        <v>9292.647379571692</v>
      </c>
      <c r="U130" s="43"/>
      <c r="V130" s="47">
        <f>+T130/[1]payroll!F130</f>
        <v>1.1434511331093938E-4</v>
      </c>
      <c r="W130" s="43"/>
      <c r="X130" s="5">
        <f>IF(V130&lt;$X$2,T130, +[1]payroll!F130 * $X$2)</f>
        <v>9292.647379571692</v>
      </c>
      <c r="Y130" s="43"/>
      <c r="Z130" s="5">
        <f t="shared" si="11"/>
        <v>0</v>
      </c>
      <c r="AA130" s="43"/>
      <c r="AB130" s="43">
        <f t="shared" si="12"/>
        <v>1</v>
      </c>
    </row>
    <row r="131" spans="1:28" x14ac:dyDescent="0.2">
      <c r="A131" s="43" t="s">
        <v>195</v>
      </c>
      <c r="B131" s="43" t="s">
        <v>537</v>
      </c>
      <c r="C131" s="43"/>
      <c r="D131" s="35">
        <v>3</v>
      </c>
      <c r="E131" s="35">
        <v>2</v>
      </c>
      <c r="F131" s="35">
        <v>1</v>
      </c>
      <c r="G131" s="43">
        <f t="shared" si="16"/>
        <v>6</v>
      </c>
      <c r="H131" s="43"/>
      <c r="I131" s="22">
        <f t="shared" si="17"/>
        <v>2</v>
      </c>
      <c r="J131" s="47">
        <f>+[1]IFR!AD131</f>
        <v>1.0973457390810836E-2</v>
      </c>
      <c r="K131" s="14">
        <f t="shared" si="9"/>
        <v>0.95</v>
      </c>
      <c r="L131" s="22">
        <f t="shared" si="14"/>
        <v>1.9</v>
      </c>
      <c r="M131" s="14">
        <v>1</v>
      </c>
      <c r="N131" s="14">
        <v>1</v>
      </c>
      <c r="O131" s="43"/>
      <c r="P131" s="22">
        <f t="shared" si="15"/>
        <v>1.9</v>
      </c>
      <c r="Q131" s="43"/>
      <c r="R131" s="46">
        <f t="shared" si="10"/>
        <v>3.1905247013780852E-4</v>
      </c>
      <c r="S131" s="43"/>
      <c r="T131" s="5">
        <f>+R131*([1]assessment!$J$271*[1]assessment!$E$3)</f>
        <v>2534.3583762468252</v>
      </c>
      <c r="U131" s="43"/>
      <c r="V131" s="47">
        <f>+T131/[1]payroll!F131</f>
        <v>2.9290215820073837E-4</v>
      </c>
      <c r="W131" s="43"/>
      <c r="X131" s="5">
        <f>IF(V131&lt;$X$2,T131, +[1]payroll!F131 * $X$2)</f>
        <v>2534.3583762468252</v>
      </c>
      <c r="Y131" s="43"/>
      <c r="Z131" s="5">
        <f t="shared" si="11"/>
        <v>0</v>
      </c>
      <c r="AA131" s="43"/>
      <c r="AB131" s="43">
        <f t="shared" si="12"/>
        <v>1</v>
      </c>
    </row>
    <row r="132" spans="1:28" x14ac:dyDescent="0.2">
      <c r="A132" s="43" t="s">
        <v>196</v>
      </c>
      <c r="B132" s="43" t="s">
        <v>538</v>
      </c>
      <c r="C132" s="43"/>
      <c r="D132" s="35">
        <v>3</v>
      </c>
      <c r="E132" s="35">
        <v>5</v>
      </c>
      <c r="F132" s="35">
        <v>0</v>
      </c>
      <c r="G132" s="43">
        <f t="shared" si="16"/>
        <v>8</v>
      </c>
      <c r="H132" s="43"/>
      <c r="I132" s="22">
        <f t="shared" si="17"/>
        <v>2.6666666666666665</v>
      </c>
      <c r="J132" s="47">
        <f>+[1]IFR!AD132</f>
        <v>1.2129959326314077E-2</v>
      </c>
      <c r="K132" s="14">
        <f t="shared" si="9"/>
        <v>0.95</v>
      </c>
      <c r="L132" s="22">
        <f t="shared" si="14"/>
        <v>2.5333333333333332</v>
      </c>
      <c r="M132" s="14">
        <v>1</v>
      </c>
      <c r="N132" s="14">
        <v>1</v>
      </c>
      <c r="O132" s="43"/>
      <c r="P132" s="22">
        <f t="shared" si="15"/>
        <v>2.5333333333333332</v>
      </c>
      <c r="Q132" s="43"/>
      <c r="R132" s="46">
        <f t="shared" si="10"/>
        <v>4.2540329351707803E-4</v>
      </c>
      <c r="S132" s="43"/>
      <c r="T132" s="5">
        <f>+R132*([1]assessment!$J$271*[1]assessment!$E$3)</f>
        <v>3379.1445016624339</v>
      </c>
      <c r="U132" s="43"/>
      <c r="V132" s="47">
        <f>+T132/[1]payroll!F132</f>
        <v>3.5399687073154793E-4</v>
      </c>
      <c r="W132" s="43"/>
      <c r="X132" s="5">
        <f>IF(V132&lt;$X$2,T132, +[1]payroll!F132 * $X$2)</f>
        <v>3379.1445016624339</v>
      </c>
      <c r="Y132" s="43"/>
      <c r="Z132" s="5">
        <f t="shared" si="11"/>
        <v>0</v>
      </c>
      <c r="AA132" s="43"/>
      <c r="AB132" s="43">
        <f t="shared" si="12"/>
        <v>1</v>
      </c>
    </row>
    <row r="133" spans="1:28" x14ac:dyDescent="0.2">
      <c r="A133" s="43" t="s">
        <v>197</v>
      </c>
      <c r="B133" s="43" t="s">
        <v>496</v>
      </c>
      <c r="C133" s="43"/>
      <c r="D133" s="35">
        <v>3</v>
      </c>
      <c r="E133" s="35">
        <v>2</v>
      </c>
      <c r="F133" s="35">
        <v>0</v>
      </c>
      <c r="G133" s="43">
        <f t="shared" si="16"/>
        <v>5</v>
      </c>
      <c r="H133" s="43"/>
      <c r="I133" s="22">
        <f t="shared" si="17"/>
        <v>1.6666666666666667</v>
      </c>
      <c r="J133" s="47">
        <f>+[1]IFR!AD133</f>
        <v>5.8051941227931468E-3</v>
      </c>
      <c r="K133" s="14">
        <f t="shared" ref="K133:K196" si="18">IF(+J133&lt;$E$266,$I$266,IF(J133&gt;$E$268,$I$268,$I$267))</f>
        <v>0.95</v>
      </c>
      <c r="L133" s="22">
        <f t="shared" si="14"/>
        <v>1.5833333333333333</v>
      </c>
      <c r="M133" s="14">
        <v>1</v>
      </c>
      <c r="N133" s="14">
        <v>1</v>
      </c>
      <c r="O133" s="43"/>
      <c r="P133" s="22">
        <f t="shared" si="15"/>
        <v>1.5833333333333333</v>
      </c>
      <c r="Q133" s="43"/>
      <c r="R133" s="46">
        <f t="shared" ref="R133:R196" si="19">+P133/$P$263</f>
        <v>2.6587705844817374E-4</v>
      </c>
      <c r="S133" s="43"/>
      <c r="T133" s="5">
        <f>+R133*([1]assessment!$J$271*[1]assessment!$E$3)</f>
        <v>2111.9653135390208</v>
      </c>
      <c r="U133" s="43"/>
      <c r="V133" s="47">
        <f>+T133/[1]payroll!F133</f>
        <v>1.8087685308626895E-4</v>
      </c>
      <c r="W133" s="43"/>
      <c r="X133" s="5">
        <f>IF(V133&lt;$X$2,T133, +[1]payroll!F133 * $X$2)</f>
        <v>2111.9653135390208</v>
      </c>
      <c r="Y133" s="43"/>
      <c r="Z133" s="5">
        <f t="shared" ref="Z133:Z196" si="20">+T133-X133</f>
        <v>0</v>
      </c>
      <c r="AA133" s="43"/>
      <c r="AB133" s="43">
        <f t="shared" ref="AB133:AB196" si="21">+X133/T133</f>
        <v>1</v>
      </c>
    </row>
    <row r="134" spans="1:28" x14ac:dyDescent="0.2">
      <c r="A134" s="43" t="s">
        <v>198</v>
      </c>
      <c r="B134" s="43" t="s">
        <v>539</v>
      </c>
      <c r="C134" s="43"/>
      <c r="D134" s="35">
        <v>102</v>
      </c>
      <c r="E134" s="35">
        <v>111</v>
      </c>
      <c r="F134" s="35">
        <v>89</v>
      </c>
      <c r="G134" s="43">
        <f t="shared" si="16"/>
        <v>302</v>
      </c>
      <c r="H134" s="43"/>
      <c r="I134" s="22">
        <f t="shared" si="17"/>
        <v>100.66666666666667</v>
      </c>
      <c r="J134" s="47">
        <f>+[1]IFR!AD134</f>
        <v>3.3230773166222791E-2</v>
      </c>
      <c r="K134" s="14">
        <f t="shared" si="18"/>
        <v>0.95</v>
      </c>
      <c r="L134" s="22">
        <f t="shared" ref="L134:L197" si="22">+I134*K134</f>
        <v>95.63333333333334</v>
      </c>
      <c r="M134" s="14">
        <v>1</v>
      </c>
      <c r="N134" s="14">
        <v>1</v>
      </c>
      <c r="O134" s="43"/>
      <c r="P134" s="22">
        <f t="shared" ref="P134:P197" si="23">+L134*M134*N134</f>
        <v>95.63333333333334</v>
      </c>
      <c r="Q134" s="43"/>
      <c r="R134" s="46">
        <f t="shared" si="19"/>
        <v>1.6058974330269697E-2</v>
      </c>
      <c r="S134" s="43"/>
      <c r="T134" s="5">
        <f>+R134*([1]assessment!$J$271*[1]assessment!$E$3)</f>
        <v>127562.70493775689</v>
      </c>
      <c r="U134" s="43"/>
      <c r="V134" s="47">
        <f>+T134/[1]payroll!F134</f>
        <v>7.8402496833688065E-4</v>
      </c>
      <c r="W134" s="43"/>
      <c r="X134" s="5">
        <f>IF(V134&lt;$X$2,T134, +[1]payroll!F134 * $X$2)</f>
        <v>127562.70493775689</v>
      </c>
      <c r="Y134" s="43"/>
      <c r="Z134" s="5">
        <f t="shared" si="20"/>
        <v>0</v>
      </c>
      <c r="AA134" s="43"/>
      <c r="AB134" s="43">
        <f t="shared" si="21"/>
        <v>1</v>
      </c>
    </row>
    <row r="135" spans="1:28" x14ac:dyDescent="0.2">
      <c r="A135" s="43" t="s">
        <v>199</v>
      </c>
      <c r="B135" s="43" t="s">
        <v>200</v>
      </c>
      <c r="C135" s="43"/>
      <c r="D135" s="35">
        <v>0</v>
      </c>
      <c r="E135" s="35">
        <v>2</v>
      </c>
      <c r="F135" s="35">
        <v>5</v>
      </c>
      <c r="G135" s="43">
        <f t="shared" si="16"/>
        <v>7</v>
      </c>
      <c r="H135" s="43"/>
      <c r="I135" s="22">
        <f t="shared" si="17"/>
        <v>2.3333333333333335</v>
      </c>
      <c r="J135" s="47">
        <f>+[1]IFR!AD135</f>
        <v>1.2152943124672346E-2</v>
      </c>
      <c r="K135" s="14">
        <f t="shared" si="18"/>
        <v>0.95</v>
      </c>
      <c r="L135" s="22">
        <f t="shared" si="22"/>
        <v>2.2166666666666668</v>
      </c>
      <c r="M135" s="14">
        <v>1</v>
      </c>
      <c r="N135" s="14">
        <v>1</v>
      </c>
      <c r="O135" s="43"/>
      <c r="P135" s="22">
        <f t="shared" si="23"/>
        <v>2.2166666666666668</v>
      </c>
      <c r="Q135" s="43"/>
      <c r="R135" s="46">
        <f t="shared" si="19"/>
        <v>3.722278818274433E-4</v>
      </c>
      <c r="S135" s="43"/>
      <c r="T135" s="5">
        <f>+R135*([1]assessment!$J$271*[1]assessment!$E$3)</f>
        <v>2956.75143895463</v>
      </c>
      <c r="U135" s="43"/>
      <c r="V135" s="47">
        <f>+T135/[1]payroll!F135</f>
        <v>2.182532648246502E-4</v>
      </c>
      <c r="W135" s="43"/>
      <c r="X135" s="5">
        <f>IF(V135&lt;$X$2,T135, +[1]payroll!F135 * $X$2)</f>
        <v>2956.75143895463</v>
      </c>
      <c r="Y135" s="43"/>
      <c r="Z135" s="5">
        <f t="shared" si="20"/>
        <v>0</v>
      </c>
      <c r="AA135" s="43"/>
      <c r="AB135" s="43">
        <f t="shared" si="21"/>
        <v>1</v>
      </c>
    </row>
    <row r="136" spans="1:28" x14ac:dyDescent="0.2">
      <c r="A136" s="43" t="s">
        <v>201</v>
      </c>
      <c r="B136" s="43" t="s">
        <v>202</v>
      </c>
      <c r="C136" s="43"/>
      <c r="D136" s="35">
        <v>8</v>
      </c>
      <c r="E136" s="35">
        <v>7</v>
      </c>
      <c r="F136" s="35">
        <v>2</v>
      </c>
      <c r="G136" s="43">
        <f t="shared" si="16"/>
        <v>17</v>
      </c>
      <c r="H136" s="43"/>
      <c r="I136" s="22">
        <f t="shared" si="17"/>
        <v>5.666666666666667</v>
      </c>
      <c r="J136" s="47">
        <f>+[1]IFR!AD136</f>
        <v>2.4344981527140264E-2</v>
      </c>
      <c r="K136" s="14">
        <f t="shared" si="18"/>
        <v>0.95</v>
      </c>
      <c r="L136" s="22">
        <f t="shared" si="22"/>
        <v>5.3833333333333337</v>
      </c>
      <c r="M136" s="14">
        <v>1</v>
      </c>
      <c r="N136" s="14">
        <v>1</v>
      </c>
      <c r="O136" s="43"/>
      <c r="P136" s="22">
        <f t="shared" si="23"/>
        <v>5.3833333333333337</v>
      </c>
      <c r="Q136" s="43"/>
      <c r="R136" s="46">
        <f t="shared" si="19"/>
        <v>9.0398199872379094E-4</v>
      </c>
      <c r="S136" s="43"/>
      <c r="T136" s="5">
        <f>+R136*([1]assessment!$J$271*[1]assessment!$E$3)</f>
        <v>7180.682066032673</v>
      </c>
      <c r="U136" s="43"/>
      <c r="V136" s="47">
        <f>+T136/[1]payroll!F136</f>
        <v>5.9120996824343311E-4</v>
      </c>
      <c r="W136" s="43"/>
      <c r="X136" s="5">
        <f>IF(V136&lt;$X$2,T136, +[1]payroll!F136 * $X$2)</f>
        <v>7180.682066032673</v>
      </c>
      <c r="Y136" s="43"/>
      <c r="Z136" s="5">
        <f t="shared" si="20"/>
        <v>0</v>
      </c>
      <c r="AA136" s="43"/>
      <c r="AB136" s="43">
        <f t="shared" si="21"/>
        <v>1</v>
      </c>
    </row>
    <row r="137" spans="1:28" x14ac:dyDescent="0.2">
      <c r="A137" s="43" t="s">
        <v>203</v>
      </c>
      <c r="B137" s="43" t="s">
        <v>204</v>
      </c>
      <c r="C137" s="43"/>
      <c r="D137" s="35">
        <v>0</v>
      </c>
      <c r="E137" s="35">
        <v>0</v>
      </c>
      <c r="F137" s="35">
        <v>0</v>
      </c>
      <c r="G137" s="43">
        <f t="shared" si="16"/>
        <v>0</v>
      </c>
      <c r="H137" s="43"/>
      <c r="I137" s="22">
        <f t="shared" si="17"/>
        <v>0</v>
      </c>
      <c r="J137" s="47">
        <f>+[1]IFR!AD137</f>
        <v>0</v>
      </c>
      <c r="K137" s="14">
        <f t="shared" si="18"/>
        <v>0.95</v>
      </c>
      <c r="L137" s="22">
        <f t="shared" si="22"/>
        <v>0</v>
      </c>
      <c r="M137" s="14">
        <v>1</v>
      </c>
      <c r="N137" s="14">
        <v>1</v>
      </c>
      <c r="O137" s="43"/>
      <c r="P137" s="22">
        <f t="shared" si="23"/>
        <v>0</v>
      </c>
      <c r="Q137" s="43"/>
      <c r="R137" s="46">
        <f t="shared" si="19"/>
        <v>0</v>
      </c>
      <c r="S137" s="43"/>
      <c r="T137" s="5">
        <f>+R137*([1]assessment!$J$271*[1]assessment!$E$3)</f>
        <v>0</v>
      </c>
      <c r="U137" s="43"/>
      <c r="V137" s="47">
        <f>+T137/[1]payroll!F137</f>
        <v>0</v>
      </c>
      <c r="W137" s="43"/>
      <c r="X137" s="5">
        <f>IF(V137&lt;$X$2,T137, +[1]payroll!F137 * $X$2)</f>
        <v>0</v>
      </c>
      <c r="Y137" s="43"/>
      <c r="Z137" s="5">
        <f t="shared" si="20"/>
        <v>0</v>
      </c>
      <c r="AA137" s="43"/>
      <c r="AB137" s="43" t="e">
        <f t="shared" si="21"/>
        <v>#DIV/0!</v>
      </c>
    </row>
    <row r="138" spans="1:28" x14ac:dyDescent="0.2">
      <c r="A138" s="43" t="s">
        <v>205</v>
      </c>
      <c r="B138" s="43" t="s">
        <v>456</v>
      </c>
      <c r="C138" s="43"/>
      <c r="D138" s="35">
        <v>0</v>
      </c>
      <c r="E138" s="35">
        <v>0</v>
      </c>
      <c r="F138" s="35">
        <v>0</v>
      </c>
      <c r="G138" s="43">
        <f t="shared" si="16"/>
        <v>0</v>
      </c>
      <c r="H138" s="43"/>
      <c r="I138" s="22">
        <f t="shared" si="17"/>
        <v>0</v>
      </c>
      <c r="J138" s="47">
        <f>+[1]IFR!AD138</f>
        <v>0</v>
      </c>
      <c r="K138" s="14">
        <f t="shared" si="18"/>
        <v>0.95</v>
      </c>
      <c r="L138" s="22">
        <f t="shared" si="22"/>
        <v>0</v>
      </c>
      <c r="M138" s="14">
        <v>1</v>
      </c>
      <c r="N138" s="14">
        <v>1</v>
      </c>
      <c r="O138" s="43"/>
      <c r="P138" s="22">
        <f t="shared" si="23"/>
        <v>0</v>
      </c>
      <c r="Q138" s="43"/>
      <c r="R138" s="46">
        <f t="shared" si="19"/>
        <v>0</v>
      </c>
      <c r="S138" s="43"/>
      <c r="T138" s="5">
        <f>+R138*([1]assessment!$J$271*[1]assessment!$E$3)</f>
        <v>0</v>
      </c>
      <c r="U138" s="43"/>
      <c r="V138" s="47">
        <f>+T138/[1]payroll!F138</f>
        <v>0</v>
      </c>
      <c r="W138" s="43"/>
      <c r="X138" s="5">
        <f>IF(V138&lt;$X$2,T138, +[1]payroll!F138 * $X$2)</f>
        <v>0</v>
      </c>
      <c r="Y138" s="43"/>
      <c r="Z138" s="5">
        <f t="shared" si="20"/>
        <v>0</v>
      </c>
      <c r="AA138" s="43"/>
      <c r="AB138" s="43" t="e">
        <f t="shared" si="21"/>
        <v>#DIV/0!</v>
      </c>
    </row>
    <row r="139" spans="1:28" outlineLevel="1" x14ac:dyDescent="0.2">
      <c r="A139" s="43" t="s">
        <v>206</v>
      </c>
      <c r="B139" s="43" t="s">
        <v>207</v>
      </c>
      <c r="C139" s="43"/>
      <c r="D139" s="35">
        <v>0</v>
      </c>
      <c r="E139" s="35">
        <v>0</v>
      </c>
      <c r="F139" s="35">
        <v>0</v>
      </c>
      <c r="G139" s="43">
        <f t="shared" si="16"/>
        <v>0</v>
      </c>
      <c r="H139" s="43"/>
      <c r="I139" s="22">
        <f t="shared" si="17"/>
        <v>0</v>
      </c>
      <c r="J139" s="47">
        <f>+[1]IFR!AD139</f>
        <v>0</v>
      </c>
      <c r="K139" s="14">
        <f t="shared" si="18"/>
        <v>0.95</v>
      </c>
      <c r="L139" s="22">
        <f t="shared" si="22"/>
        <v>0</v>
      </c>
      <c r="M139" s="14">
        <v>1</v>
      </c>
      <c r="N139" s="14">
        <v>1</v>
      </c>
      <c r="O139" s="43"/>
      <c r="P139" s="22">
        <f t="shared" si="23"/>
        <v>0</v>
      </c>
      <c r="Q139" s="43"/>
      <c r="R139" s="46">
        <f t="shared" si="19"/>
        <v>0</v>
      </c>
      <c r="S139" s="43"/>
      <c r="T139" s="5">
        <f>+R139*([1]assessment!$J$271*[1]assessment!$E$3)</f>
        <v>0</v>
      </c>
      <c r="U139" s="43"/>
      <c r="V139" s="47">
        <f>+T139/[1]payroll!F139</f>
        <v>0</v>
      </c>
      <c r="W139" s="43"/>
      <c r="X139" s="5">
        <f>IF(V139&lt;$X$2,T139, +[1]payroll!F139 * $X$2)</f>
        <v>0</v>
      </c>
      <c r="Y139" s="43"/>
      <c r="Z139" s="5">
        <f t="shared" si="20"/>
        <v>0</v>
      </c>
      <c r="AA139" s="43"/>
      <c r="AB139" s="43" t="e">
        <f t="shared" si="21"/>
        <v>#DIV/0!</v>
      </c>
    </row>
    <row r="140" spans="1:28" outlineLevel="1" x14ac:dyDescent="0.2">
      <c r="A140" s="43" t="s">
        <v>208</v>
      </c>
      <c r="B140" s="43" t="s">
        <v>209</v>
      </c>
      <c r="C140" s="43"/>
      <c r="D140" s="35">
        <v>0</v>
      </c>
      <c r="E140" s="35">
        <v>0</v>
      </c>
      <c r="F140" s="35">
        <v>0</v>
      </c>
      <c r="G140" s="43">
        <f t="shared" si="16"/>
        <v>0</v>
      </c>
      <c r="H140" s="43"/>
      <c r="I140" s="22">
        <f t="shared" si="17"/>
        <v>0</v>
      </c>
      <c r="J140" s="47">
        <f>+[1]IFR!AD140</f>
        <v>0</v>
      </c>
      <c r="K140" s="14">
        <f t="shared" si="18"/>
        <v>0.95</v>
      </c>
      <c r="L140" s="22">
        <f t="shared" si="22"/>
        <v>0</v>
      </c>
      <c r="M140" s="14">
        <v>1</v>
      </c>
      <c r="N140" s="14">
        <v>1</v>
      </c>
      <c r="O140" s="43"/>
      <c r="P140" s="22">
        <f t="shared" si="23"/>
        <v>0</v>
      </c>
      <c r="Q140" s="43"/>
      <c r="R140" s="46">
        <f t="shared" si="19"/>
        <v>0</v>
      </c>
      <c r="S140" s="43"/>
      <c r="T140" s="5">
        <f>+R140*([1]assessment!$J$271*[1]assessment!$E$3)</f>
        <v>0</v>
      </c>
      <c r="U140" s="43"/>
      <c r="V140" s="47">
        <f>+T140/[1]payroll!F140</f>
        <v>0</v>
      </c>
      <c r="W140" s="43"/>
      <c r="X140" s="5">
        <f>IF(V140&lt;$X$2,T140, +[1]payroll!F140 * $X$2)</f>
        <v>0</v>
      </c>
      <c r="Y140" s="43"/>
      <c r="Z140" s="5">
        <f t="shared" si="20"/>
        <v>0</v>
      </c>
      <c r="AA140" s="43"/>
      <c r="AB140" s="43" t="e">
        <f t="shared" si="21"/>
        <v>#DIV/0!</v>
      </c>
    </row>
    <row r="141" spans="1:28" outlineLevel="1" x14ac:dyDescent="0.2">
      <c r="A141" s="43" t="s">
        <v>210</v>
      </c>
      <c r="B141" s="43" t="s">
        <v>211</v>
      </c>
      <c r="C141" s="43"/>
      <c r="D141" s="35">
        <v>0</v>
      </c>
      <c r="E141" s="35">
        <v>0</v>
      </c>
      <c r="F141" s="35">
        <v>0</v>
      </c>
      <c r="G141" s="43">
        <f t="shared" si="16"/>
        <v>0</v>
      </c>
      <c r="H141" s="43"/>
      <c r="I141" s="22">
        <f t="shared" si="17"/>
        <v>0</v>
      </c>
      <c r="J141" s="47">
        <f>+[1]IFR!AD141</f>
        <v>0</v>
      </c>
      <c r="K141" s="14">
        <f t="shared" si="18"/>
        <v>0.95</v>
      </c>
      <c r="L141" s="22">
        <f t="shared" si="22"/>
        <v>0</v>
      </c>
      <c r="M141" s="14">
        <v>1</v>
      </c>
      <c r="N141" s="14">
        <v>1</v>
      </c>
      <c r="O141" s="43"/>
      <c r="P141" s="22">
        <f t="shared" si="23"/>
        <v>0</v>
      </c>
      <c r="Q141" s="43"/>
      <c r="R141" s="46">
        <f t="shared" si="19"/>
        <v>0</v>
      </c>
      <c r="S141" s="43"/>
      <c r="T141" s="5">
        <f>+R141*([1]assessment!$J$271*[1]assessment!$E$3)</f>
        <v>0</v>
      </c>
      <c r="U141" s="43"/>
      <c r="V141" s="47">
        <f>+T141/[1]payroll!F141</f>
        <v>0</v>
      </c>
      <c r="W141" s="43"/>
      <c r="X141" s="5">
        <f>IF(V141&lt;$X$2,T141, +[1]payroll!F141 * $X$2)</f>
        <v>0</v>
      </c>
      <c r="Y141" s="43"/>
      <c r="Z141" s="5">
        <f t="shared" si="20"/>
        <v>0</v>
      </c>
      <c r="AA141" s="43"/>
      <c r="AB141" s="43" t="e">
        <f t="shared" si="21"/>
        <v>#DIV/0!</v>
      </c>
    </row>
    <row r="142" spans="1:28" outlineLevel="1" x14ac:dyDescent="0.2">
      <c r="A142" s="43" t="s">
        <v>499</v>
      </c>
      <c r="B142" s="43" t="s">
        <v>497</v>
      </c>
      <c r="C142" s="43"/>
      <c r="D142" s="35">
        <v>0</v>
      </c>
      <c r="E142" s="35">
        <v>0</v>
      </c>
      <c r="F142" s="35">
        <v>0</v>
      </c>
      <c r="G142" s="43">
        <f>SUM(D142:F142)</f>
        <v>0</v>
      </c>
      <c r="H142" s="43"/>
      <c r="I142" s="22">
        <f>AVERAGE(D142:F142)</f>
        <v>0</v>
      </c>
      <c r="J142" s="47">
        <f>+[1]IFR!AD142</f>
        <v>0</v>
      </c>
      <c r="K142" s="14">
        <f t="shared" si="18"/>
        <v>0.95</v>
      </c>
      <c r="L142" s="22">
        <f t="shared" si="22"/>
        <v>0</v>
      </c>
      <c r="M142" s="14">
        <v>1</v>
      </c>
      <c r="N142" s="14">
        <v>1</v>
      </c>
      <c r="O142" s="43"/>
      <c r="P142" s="22">
        <f t="shared" si="23"/>
        <v>0</v>
      </c>
      <c r="Q142" s="43"/>
      <c r="R142" s="46">
        <f t="shared" si="19"/>
        <v>0</v>
      </c>
      <c r="S142" s="43"/>
      <c r="T142" s="5">
        <f>+R142*([1]assessment!$J$271*[1]assessment!$E$3)</f>
        <v>0</v>
      </c>
      <c r="U142" s="43"/>
      <c r="V142" s="47">
        <f>+T142/[1]payroll!F142</f>
        <v>0</v>
      </c>
      <c r="W142" s="43"/>
      <c r="X142" s="5">
        <f>IF(V142&lt;$X$2,T142, +[1]payroll!F142 * $X$2)</f>
        <v>0</v>
      </c>
      <c r="Y142" s="43"/>
      <c r="Z142" s="5">
        <f t="shared" si="20"/>
        <v>0</v>
      </c>
      <c r="AA142" s="43"/>
      <c r="AB142" s="43" t="e">
        <f t="shared" si="21"/>
        <v>#DIV/0!</v>
      </c>
    </row>
    <row r="143" spans="1:28" outlineLevel="1" x14ac:dyDescent="0.2">
      <c r="A143" s="43" t="s">
        <v>212</v>
      </c>
      <c r="B143" s="43" t="s">
        <v>213</v>
      </c>
      <c r="C143" s="43"/>
      <c r="D143" s="35">
        <v>0</v>
      </c>
      <c r="E143" s="35">
        <v>0</v>
      </c>
      <c r="F143" s="35">
        <v>0</v>
      </c>
      <c r="G143" s="43">
        <f t="shared" si="16"/>
        <v>0</v>
      </c>
      <c r="H143" s="43"/>
      <c r="I143" s="22">
        <f t="shared" si="17"/>
        <v>0</v>
      </c>
      <c r="J143" s="47">
        <f>+[1]IFR!AD143</f>
        <v>0</v>
      </c>
      <c r="K143" s="14">
        <f t="shared" si="18"/>
        <v>0.95</v>
      </c>
      <c r="L143" s="22">
        <f t="shared" si="22"/>
        <v>0</v>
      </c>
      <c r="M143" s="14">
        <v>1</v>
      </c>
      <c r="N143" s="14">
        <v>1</v>
      </c>
      <c r="O143" s="43"/>
      <c r="P143" s="22">
        <f t="shared" si="23"/>
        <v>0</v>
      </c>
      <c r="Q143" s="43"/>
      <c r="R143" s="46">
        <f t="shared" si="19"/>
        <v>0</v>
      </c>
      <c r="S143" s="43"/>
      <c r="T143" s="5">
        <f>+R143*([1]assessment!$J$271*[1]assessment!$E$3)</f>
        <v>0</v>
      </c>
      <c r="U143" s="43"/>
      <c r="V143" s="47">
        <f>+T143/[1]payroll!F143</f>
        <v>0</v>
      </c>
      <c r="W143" s="43"/>
      <c r="X143" s="5">
        <f>IF(V143&lt;$X$2,T143, +[1]payroll!F143 * $X$2)</f>
        <v>0</v>
      </c>
      <c r="Y143" s="43"/>
      <c r="Z143" s="5">
        <f t="shared" si="20"/>
        <v>0</v>
      </c>
      <c r="AA143" s="43"/>
      <c r="AB143" s="43" t="e">
        <f t="shared" si="21"/>
        <v>#DIV/0!</v>
      </c>
    </row>
    <row r="144" spans="1:28" outlineLevel="1" x14ac:dyDescent="0.2">
      <c r="A144" s="43" t="s">
        <v>214</v>
      </c>
      <c r="B144" s="43" t="s">
        <v>215</v>
      </c>
      <c r="C144" s="43"/>
      <c r="D144" s="35">
        <v>0</v>
      </c>
      <c r="E144" s="35">
        <v>0</v>
      </c>
      <c r="F144" s="35">
        <v>0</v>
      </c>
      <c r="G144" s="43">
        <f t="shared" si="16"/>
        <v>0</v>
      </c>
      <c r="H144" s="43"/>
      <c r="I144" s="22">
        <f t="shared" si="17"/>
        <v>0</v>
      </c>
      <c r="J144" s="47">
        <f>+[1]IFR!AD144</f>
        <v>0</v>
      </c>
      <c r="K144" s="14">
        <f t="shared" si="18"/>
        <v>0.95</v>
      </c>
      <c r="L144" s="22">
        <f t="shared" si="22"/>
        <v>0</v>
      </c>
      <c r="M144" s="14">
        <v>1</v>
      </c>
      <c r="N144" s="14">
        <v>1</v>
      </c>
      <c r="O144" s="43"/>
      <c r="P144" s="22">
        <f t="shared" si="23"/>
        <v>0</v>
      </c>
      <c r="Q144" s="43"/>
      <c r="R144" s="46">
        <f t="shared" si="19"/>
        <v>0</v>
      </c>
      <c r="S144" s="43"/>
      <c r="T144" s="5">
        <f>+R144*([1]assessment!$J$271*[1]assessment!$E$3)</f>
        <v>0</v>
      </c>
      <c r="U144" s="43"/>
      <c r="V144" s="47">
        <f>+T144/[1]payroll!F144</f>
        <v>0</v>
      </c>
      <c r="W144" s="43"/>
      <c r="X144" s="5">
        <f>IF(V144&lt;$X$2,T144, +[1]payroll!F144 * $X$2)</f>
        <v>0</v>
      </c>
      <c r="Y144" s="43"/>
      <c r="Z144" s="5">
        <f t="shared" si="20"/>
        <v>0</v>
      </c>
      <c r="AA144" s="43"/>
      <c r="AB144" s="43" t="e">
        <f t="shared" si="21"/>
        <v>#DIV/0!</v>
      </c>
    </row>
    <row r="145" spans="1:28" outlineLevel="1" x14ac:dyDescent="0.2">
      <c r="A145" s="43" t="s">
        <v>216</v>
      </c>
      <c r="B145" s="43" t="s">
        <v>217</v>
      </c>
      <c r="C145" s="43"/>
      <c r="D145" s="35">
        <v>0</v>
      </c>
      <c r="E145" s="35">
        <v>0</v>
      </c>
      <c r="F145" s="35">
        <v>0</v>
      </c>
      <c r="G145" s="43">
        <f t="shared" si="16"/>
        <v>0</v>
      </c>
      <c r="H145" s="43"/>
      <c r="I145" s="22">
        <f t="shared" si="17"/>
        <v>0</v>
      </c>
      <c r="J145" s="47">
        <f>+[1]IFR!AD145</f>
        <v>0</v>
      </c>
      <c r="K145" s="14">
        <f t="shared" si="18"/>
        <v>0.95</v>
      </c>
      <c r="L145" s="22">
        <f t="shared" si="22"/>
        <v>0</v>
      </c>
      <c r="M145" s="14">
        <v>1</v>
      </c>
      <c r="N145" s="14">
        <v>1</v>
      </c>
      <c r="O145" s="43"/>
      <c r="P145" s="22">
        <f t="shared" si="23"/>
        <v>0</v>
      </c>
      <c r="Q145" s="43"/>
      <c r="R145" s="46">
        <f t="shared" si="19"/>
        <v>0</v>
      </c>
      <c r="S145" s="43"/>
      <c r="T145" s="5">
        <f>+R145*([1]assessment!$J$271*[1]assessment!$E$3)</f>
        <v>0</v>
      </c>
      <c r="U145" s="43"/>
      <c r="V145" s="47">
        <f>+T145/[1]payroll!F145</f>
        <v>0</v>
      </c>
      <c r="W145" s="43"/>
      <c r="X145" s="5">
        <f>IF(V145&lt;$X$2,T145, +[1]payroll!F145 * $X$2)</f>
        <v>0</v>
      </c>
      <c r="Y145" s="43"/>
      <c r="Z145" s="5">
        <f t="shared" si="20"/>
        <v>0</v>
      </c>
      <c r="AA145" s="43"/>
      <c r="AB145" s="43" t="e">
        <f t="shared" si="21"/>
        <v>#DIV/0!</v>
      </c>
    </row>
    <row r="146" spans="1:28" outlineLevel="1" x14ac:dyDescent="0.2">
      <c r="A146" s="43" t="s">
        <v>218</v>
      </c>
      <c r="B146" s="43" t="s">
        <v>219</v>
      </c>
      <c r="C146" s="43"/>
      <c r="D146" s="35">
        <v>11</v>
      </c>
      <c r="E146" s="35">
        <v>16</v>
      </c>
      <c r="F146" s="35">
        <v>6</v>
      </c>
      <c r="G146" s="43">
        <f t="shared" si="16"/>
        <v>33</v>
      </c>
      <c r="H146" s="43"/>
      <c r="I146" s="22">
        <f t="shared" si="17"/>
        <v>11</v>
      </c>
      <c r="J146" s="47">
        <f>+[1]IFR!AD146</f>
        <v>2.3080952544430555E-2</v>
      </c>
      <c r="K146" s="14">
        <f t="shared" si="18"/>
        <v>0.95</v>
      </c>
      <c r="L146" s="22">
        <f t="shared" si="22"/>
        <v>10.45</v>
      </c>
      <c r="M146" s="14">
        <v>1</v>
      </c>
      <c r="N146" s="14">
        <v>1</v>
      </c>
      <c r="O146" s="43"/>
      <c r="P146" s="22">
        <f t="shared" si="23"/>
        <v>10.45</v>
      </c>
      <c r="Q146" s="43"/>
      <c r="R146" s="46">
        <f t="shared" si="19"/>
        <v>1.7547885857579469E-3</v>
      </c>
      <c r="S146" s="43"/>
      <c r="T146" s="5">
        <f>+R146*([1]assessment!$J$271*[1]assessment!$E$3)</f>
        <v>13938.97106935754</v>
      </c>
      <c r="U146" s="43"/>
      <c r="V146" s="47">
        <f>+T146/[1]payroll!F146</f>
        <v>7.6592251076633541E-4</v>
      </c>
      <c r="W146" s="43"/>
      <c r="X146" s="5">
        <f>IF(V146&lt;$X$2,T146, +[1]payroll!F146 * $X$2)</f>
        <v>13938.97106935754</v>
      </c>
      <c r="Y146" s="43"/>
      <c r="Z146" s="5">
        <f t="shared" si="20"/>
        <v>0</v>
      </c>
      <c r="AA146" s="43"/>
      <c r="AB146" s="43">
        <f t="shared" si="21"/>
        <v>1</v>
      </c>
    </row>
    <row r="147" spans="1:28" outlineLevel="1" x14ac:dyDescent="0.2">
      <c r="A147" s="43" t="s">
        <v>220</v>
      </c>
      <c r="B147" s="43" t="s">
        <v>221</v>
      </c>
      <c r="C147" s="43"/>
      <c r="D147" s="35">
        <v>0</v>
      </c>
      <c r="E147" s="35">
        <v>0</v>
      </c>
      <c r="F147" s="35">
        <v>2</v>
      </c>
      <c r="G147" s="43">
        <f t="shared" si="16"/>
        <v>2</v>
      </c>
      <c r="H147" s="43"/>
      <c r="I147" s="22">
        <f t="shared" si="17"/>
        <v>0.66666666666666663</v>
      </c>
      <c r="J147" s="47">
        <f>+[1]IFR!AD147</f>
        <v>0.01</v>
      </c>
      <c r="K147" s="14">
        <f t="shared" si="18"/>
        <v>0.95</v>
      </c>
      <c r="L147" s="22">
        <f t="shared" si="22"/>
        <v>0.6333333333333333</v>
      </c>
      <c r="M147" s="14">
        <v>1</v>
      </c>
      <c r="N147" s="14">
        <v>1</v>
      </c>
      <c r="O147" s="43"/>
      <c r="P147" s="22">
        <f t="shared" si="23"/>
        <v>0.6333333333333333</v>
      </c>
      <c r="Q147" s="43"/>
      <c r="R147" s="46">
        <f t="shared" si="19"/>
        <v>1.0635082337926951E-4</v>
      </c>
      <c r="S147" s="43"/>
      <c r="T147" s="5">
        <f>+R147*([1]assessment!$J$271*[1]assessment!$E$3)</f>
        <v>844.78612541560847</v>
      </c>
      <c r="U147" s="43"/>
      <c r="V147" s="47">
        <f>+T147/[1]payroll!F147</f>
        <v>2.8616630826905668E-4</v>
      </c>
      <c r="W147" s="43"/>
      <c r="X147" s="5">
        <f>IF(V147&lt;$X$2,T147, +[1]payroll!F147 * $X$2)</f>
        <v>844.78612541560847</v>
      </c>
      <c r="Y147" s="43"/>
      <c r="Z147" s="5">
        <f t="shared" si="20"/>
        <v>0</v>
      </c>
      <c r="AA147" s="43"/>
      <c r="AB147" s="43">
        <f t="shared" si="21"/>
        <v>1</v>
      </c>
    </row>
    <row r="148" spans="1:28" outlineLevel="1" x14ac:dyDescent="0.2">
      <c r="A148" s="43" t="s">
        <v>222</v>
      </c>
      <c r="B148" s="43" t="s">
        <v>223</v>
      </c>
      <c r="C148" s="43"/>
      <c r="D148" s="35">
        <v>1</v>
      </c>
      <c r="E148" s="35">
        <v>0</v>
      </c>
      <c r="F148" s="35">
        <v>1</v>
      </c>
      <c r="G148" s="43">
        <f t="shared" si="16"/>
        <v>2</v>
      </c>
      <c r="H148" s="43"/>
      <c r="I148" s="22">
        <f t="shared" si="17"/>
        <v>0.66666666666666663</v>
      </c>
      <c r="J148" s="47">
        <f>+[1]IFR!AD148</f>
        <v>6.6666666666666671E-3</v>
      </c>
      <c r="K148" s="14">
        <f t="shared" si="18"/>
        <v>0.95</v>
      </c>
      <c r="L148" s="22">
        <f t="shared" si="22"/>
        <v>0.6333333333333333</v>
      </c>
      <c r="M148" s="14">
        <v>1</v>
      </c>
      <c r="N148" s="14">
        <v>1</v>
      </c>
      <c r="O148" s="43"/>
      <c r="P148" s="22">
        <f t="shared" si="23"/>
        <v>0.6333333333333333</v>
      </c>
      <c r="Q148" s="43"/>
      <c r="R148" s="46">
        <f t="shared" si="19"/>
        <v>1.0635082337926951E-4</v>
      </c>
      <c r="S148" s="43"/>
      <c r="T148" s="5">
        <f>+R148*([1]assessment!$J$271*[1]assessment!$E$3)</f>
        <v>844.78612541560847</v>
      </c>
      <c r="U148" s="43"/>
      <c r="V148" s="47">
        <f>+T148/[1]payroll!F148</f>
        <v>2.3434532389522906E-4</v>
      </c>
      <c r="W148" s="43"/>
      <c r="X148" s="5">
        <f>IF(V148&lt;$X$2,T148, +[1]payroll!F148 * $X$2)</f>
        <v>844.78612541560847</v>
      </c>
      <c r="Y148" s="43"/>
      <c r="Z148" s="5">
        <f t="shared" si="20"/>
        <v>0</v>
      </c>
      <c r="AA148" s="43"/>
      <c r="AB148" s="43">
        <f t="shared" si="21"/>
        <v>1</v>
      </c>
    </row>
    <row r="149" spans="1:28" outlineLevel="1" x14ac:dyDescent="0.2">
      <c r="A149" s="43" t="s">
        <v>224</v>
      </c>
      <c r="B149" s="43" t="s">
        <v>225</v>
      </c>
      <c r="C149" s="43"/>
      <c r="D149" s="35">
        <v>1</v>
      </c>
      <c r="E149" s="35">
        <v>1</v>
      </c>
      <c r="F149" s="35">
        <v>0</v>
      </c>
      <c r="G149" s="43">
        <f t="shared" si="16"/>
        <v>2</v>
      </c>
      <c r="H149" s="43"/>
      <c r="I149" s="22">
        <f t="shared" si="17"/>
        <v>0.66666666666666663</v>
      </c>
      <c r="J149" s="47">
        <f>+[1]IFR!AD149</f>
        <v>5.0000000000000001E-3</v>
      </c>
      <c r="K149" s="14">
        <f t="shared" si="18"/>
        <v>0.95</v>
      </c>
      <c r="L149" s="22">
        <f t="shared" si="22"/>
        <v>0.6333333333333333</v>
      </c>
      <c r="M149" s="14">
        <v>1</v>
      </c>
      <c r="N149" s="14">
        <v>1</v>
      </c>
      <c r="O149" s="43"/>
      <c r="P149" s="22">
        <f t="shared" si="23"/>
        <v>0.6333333333333333</v>
      </c>
      <c r="Q149" s="43"/>
      <c r="R149" s="46">
        <f t="shared" si="19"/>
        <v>1.0635082337926951E-4</v>
      </c>
      <c r="S149" s="43"/>
      <c r="T149" s="5">
        <f>+R149*([1]assessment!$J$271*[1]assessment!$E$3)</f>
        <v>844.78612541560847</v>
      </c>
      <c r="U149" s="43"/>
      <c r="V149" s="47">
        <f>+T149/[1]payroll!F149</f>
        <v>3.8356099951183524E-4</v>
      </c>
      <c r="W149" s="43"/>
      <c r="X149" s="5">
        <f>IF(V149&lt;$X$2,T149, +[1]payroll!F149 * $X$2)</f>
        <v>844.78612541560847</v>
      </c>
      <c r="Y149" s="43"/>
      <c r="Z149" s="5">
        <f t="shared" si="20"/>
        <v>0</v>
      </c>
      <c r="AA149" s="43"/>
      <c r="AB149" s="43">
        <f t="shared" si="21"/>
        <v>1</v>
      </c>
    </row>
    <row r="150" spans="1:28" outlineLevel="1" x14ac:dyDescent="0.2">
      <c r="A150" s="43" t="s">
        <v>226</v>
      </c>
      <c r="B150" s="43" t="s">
        <v>227</v>
      </c>
      <c r="C150" s="43"/>
      <c r="D150" s="35">
        <v>0</v>
      </c>
      <c r="E150" s="35">
        <v>0</v>
      </c>
      <c r="F150" s="35">
        <v>0</v>
      </c>
      <c r="G150" s="43">
        <f t="shared" si="16"/>
        <v>0</v>
      </c>
      <c r="H150" s="43"/>
      <c r="I150" s="22">
        <f t="shared" si="17"/>
        <v>0</v>
      </c>
      <c r="J150" s="47">
        <f>+[1]IFR!AD150</f>
        <v>0</v>
      </c>
      <c r="K150" s="14">
        <f t="shared" si="18"/>
        <v>0.95</v>
      </c>
      <c r="L150" s="22">
        <f t="shared" si="22"/>
        <v>0</v>
      </c>
      <c r="M150" s="14">
        <v>1</v>
      </c>
      <c r="N150" s="14">
        <v>1</v>
      </c>
      <c r="O150" s="43"/>
      <c r="P150" s="22">
        <f t="shared" si="23"/>
        <v>0</v>
      </c>
      <c r="Q150" s="43"/>
      <c r="R150" s="46">
        <f t="shared" si="19"/>
        <v>0</v>
      </c>
      <c r="S150" s="43"/>
      <c r="T150" s="5">
        <f>+R150*([1]assessment!$J$271*[1]assessment!$E$3)</f>
        <v>0</v>
      </c>
      <c r="U150" s="43"/>
      <c r="V150" s="47">
        <f>+T150/[1]payroll!F150</f>
        <v>0</v>
      </c>
      <c r="W150" s="43"/>
      <c r="X150" s="5">
        <f>IF(V150&lt;$X$2,T150, +[1]payroll!F150 * $X$2)</f>
        <v>0</v>
      </c>
      <c r="Y150" s="43"/>
      <c r="Z150" s="5">
        <f t="shared" si="20"/>
        <v>0</v>
      </c>
      <c r="AA150" s="43"/>
      <c r="AB150" s="43" t="e">
        <f t="shared" si="21"/>
        <v>#DIV/0!</v>
      </c>
    </row>
    <row r="151" spans="1:28" outlineLevel="1" x14ac:dyDescent="0.2">
      <c r="A151" s="43" t="s">
        <v>228</v>
      </c>
      <c r="B151" s="43" t="s">
        <v>229</v>
      </c>
      <c r="C151" s="43"/>
      <c r="D151" s="35">
        <v>1</v>
      </c>
      <c r="E151" s="35">
        <v>2</v>
      </c>
      <c r="F151" s="35">
        <v>0</v>
      </c>
      <c r="G151" s="43">
        <f t="shared" si="16"/>
        <v>3</v>
      </c>
      <c r="H151" s="43"/>
      <c r="I151" s="22">
        <f t="shared" si="17"/>
        <v>1</v>
      </c>
      <c r="J151" s="47">
        <f>+[1]IFR!AD151</f>
        <v>8.3333333333333332E-3</v>
      </c>
      <c r="K151" s="14">
        <f t="shared" si="18"/>
        <v>0.95</v>
      </c>
      <c r="L151" s="22">
        <f t="shared" si="22"/>
        <v>0.95</v>
      </c>
      <c r="M151" s="14">
        <v>1</v>
      </c>
      <c r="N151" s="14">
        <v>1</v>
      </c>
      <c r="O151" s="43"/>
      <c r="P151" s="22">
        <f t="shared" si="23"/>
        <v>0.95</v>
      </c>
      <c r="Q151" s="43"/>
      <c r="R151" s="46">
        <f t="shared" si="19"/>
        <v>1.5952623506890426E-4</v>
      </c>
      <c r="S151" s="43"/>
      <c r="T151" s="5">
        <f>+R151*([1]assessment!$J$271*[1]assessment!$E$3)</f>
        <v>1267.1791881234126</v>
      </c>
      <c r="U151" s="43"/>
      <c r="V151" s="47">
        <f>+T151/[1]payroll!F151</f>
        <v>7.2352528065628568E-4</v>
      </c>
      <c r="W151" s="43"/>
      <c r="X151" s="5">
        <f>IF(V151&lt;$X$2,T151, +[1]payroll!F151 * $X$2)</f>
        <v>1267.1791881234126</v>
      </c>
      <c r="Y151" s="43"/>
      <c r="Z151" s="5">
        <f t="shared" si="20"/>
        <v>0</v>
      </c>
      <c r="AA151" s="43"/>
      <c r="AB151" s="43">
        <f t="shared" si="21"/>
        <v>1</v>
      </c>
    </row>
    <row r="152" spans="1:28" outlineLevel="1" x14ac:dyDescent="0.2">
      <c r="A152" s="43" t="s">
        <v>230</v>
      </c>
      <c r="B152" s="43" t="s">
        <v>231</v>
      </c>
      <c r="C152" s="43"/>
      <c r="D152" s="35">
        <v>1</v>
      </c>
      <c r="E152" s="35">
        <v>0</v>
      </c>
      <c r="F152" s="35">
        <v>1</v>
      </c>
      <c r="G152" s="43">
        <f t="shared" si="16"/>
        <v>2</v>
      </c>
      <c r="H152" s="43"/>
      <c r="I152" s="22">
        <f t="shared" si="17"/>
        <v>0.66666666666666663</v>
      </c>
      <c r="J152" s="47">
        <f>+[1]IFR!AD152</f>
        <v>6.6666666666666671E-3</v>
      </c>
      <c r="K152" s="14">
        <f t="shared" si="18"/>
        <v>0.95</v>
      </c>
      <c r="L152" s="22">
        <f t="shared" si="22"/>
        <v>0.6333333333333333</v>
      </c>
      <c r="M152" s="14">
        <v>1</v>
      </c>
      <c r="N152" s="14">
        <v>1</v>
      </c>
      <c r="O152" s="43"/>
      <c r="P152" s="22">
        <f t="shared" si="23"/>
        <v>0.6333333333333333</v>
      </c>
      <c r="Q152" s="43"/>
      <c r="R152" s="46">
        <f t="shared" si="19"/>
        <v>1.0635082337926951E-4</v>
      </c>
      <c r="S152" s="43"/>
      <c r="T152" s="5">
        <f>+R152*([1]assessment!$J$271*[1]assessment!$E$3)</f>
        <v>844.78612541560847</v>
      </c>
      <c r="U152" s="43"/>
      <c r="V152" s="47">
        <f>+T152/[1]payroll!F152</f>
        <v>2.0168163745270775E-4</v>
      </c>
      <c r="W152" s="43"/>
      <c r="X152" s="5">
        <f>IF(V152&lt;$X$2,T152, +[1]payroll!F152 * $X$2)</f>
        <v>844.78612541560847</v>
      </c>
      <c r="Y152" s="43"/>
      <c r="Z152" s="5">
        <f t="shared" si="20"/>
        <v>0</v>
      </c>
      <c r="AA152" s="43"/>
      <c r="AB152" s="43">
        <f t="shared" si="21"/>
        <v>1</v>
      </c>
    </row>
    <row r="153" spans="1:28" outlineLevel="1" x14ac:dyDescent="0.2">
      <c r="A153" s="43" t="s">
        <v>232</v>
      </c>
      <c r="B153" s="43" t="s">
        <v>233</v>
      </c>
      <c r="C153" s="43"/>
      <c r="D153" s="35">
        <v>4</v>
      </c>
      <c r="E153" s="35">
        <v>3</v>
      </c>
      <c r="F153" s="35">
        <v>0</v>
      </c>
      <c r="G153" s="43">
        <f t="shared" si="16"/>
        <v>7</v>
      </c>
      <c r="H153" s="43"/>
      <c r="I153" s="22">
        <f t="shared" si="17"/>
        <v>2.3333333333333335</v>
      </c>
      <c r="J153" s="47">
        <f>+[1]IFR!AD153</f>
        <v>1.3753387533875339E-2</v>
      </c>
      <c r="K153" s="14">
        <f t="shared" si="18"/>
        <v>0.95</v>
      </c>
      <c r="L153" s="22">
        <f t="shared" si="22"/>
        <v>2.2166666666666668</v>
      </c>
      <c r="M153" s="14">
        <v>1</v>
      </c>
      <c r="N153" s="14">
        <v>1</v>
      </c>
      <c r="O153" s="43"/>
      <c r="P153" s="22">
        <f t="shared" si="23"/>
        <v>2.2166666666666668</v>
      </c>
      <c r="Q153" s="43"/>
      <c r="R153" s="46">
        <f t="shared" si="19"/>
        <v>3.722278818274433E-4</v>
      </c>
      <c r="S153" s="43"/>
      <c r="T153" s="5">
        <f>+R153*([1]assessment!$J$271*[1]assessment!$E$3)</f>
        <v>2956.75143895463</v>
      </c>
      <c r="U153" s="43"/>
      <c r="V153" s="47">
        <f>+T153/[1]payroll!F153</f>
        <v>5.6621103620580013E-4</v>
      </c>
      <c r="W153" s="43"/>
      <c r="X153" s="5">
        <f>IF(V153&lt;$X$2,T153, +[1]payroll!F153 * $X$2)</f>
        <v>2956.75143895463</v>
      </c>
      <c r="Y153" s="43"/>
      <c r="Z153" s="5">
        <f t="shared" si="20"/>
        <v>0</v>
      </c>
      <c r="AA153" s="43"/>
      <c r="AB153" s="43">
        <f t="shared" si="21"/>
        <v>1</v>
      </c>
    </row>
    <row r="154" spans="1:28" outlineLevel="1" x14ac:dyDescent="0.2">
      <c r="A154" s="43" t="s">
        <v>234</v>
      </c>
      <c r="B154" s="43" t="s">
        <v>235</v>
      </c>
      <c r="C154" s="43"/>
      <c r="D154" s="35">
        <v>0</v>
      </c>
      <c r="E154" s="35">
        <v>0</v>
      </c>
      <c r="F154" s="35">
        <v>0</v>
      </c>
      <c r="G154" s="43">
        <f t="shared" si="16"/>
        <v>0</v>
      </c>
      <c r="H154" s="43"/>
      <c r="I154" s="22">
        <f t="shared" si="17"/>
        <v>0</v>
      </c>
      <c r="J154" s="47">
        <f>+[1]IFR!AD154</f>
        <v>0</v>
      </c>
      <c r="K154" s="14">
        <f t="shared" si="18"/>
        <v>0.95</v>
      </c>
      <c r="L154" s="22">
        <f t="shared" si="22"/>
        <v>0</v>
      </c>
      <c r="M154" s="14">
        <v>1</v>
      </c>
      <c r="N154" s="14">
        <v>1</v>
      </c>
      <c r="O154" s="43"/>
      <c r="P154" s="22">
        <f t="shared" si="23"/>
        <v>0</v>
      </c>
      <c r="Q154" s="43"/>
      <c r="R154" s="46">
        <f t="shared" si="19"/>
        <v>0</v>
      </c>
      <c r="S154" s="43"/>
      <c r="T154" s="5">
        <f>+R154*([1]assessment!$J$271*[1]assessment!$E$3)</f>
        <v>0</v>
      </c>
      <c r="U154" s="43"/>
      <c r="V154" s="47">
        <f>+T154/[1]payroll!F154</f>
        <v>0</v>
      </c>
      <c r="W154" s="43"/>
      <c r="X154" s="5">
        <f>IF(V154&lt;$X$2,T154, +[1]payroll!F154 * $X$2)</f>
        <v>0</v>
      </c>
      <c r="Y154" s="43"/>
      <c r="Z154" s="5">
        <f t="shared" si="20"/>
        <v>0</v>
      </c>
      <c r="AA154" s="43"/>
      <c r="AB154" s="43" t="e">
        <f t="shared" si="21"/>
        <v>#DIV/0!</v>
      </c>
    </row>
    <row r="155" spans="1:28" outlineLevel="1" x14ac:dyDescent="0.2">
      <c r="A155" s="43" t="s">
        <v>236</v>
      </c>
      <c r="B155" s="43" t="s">
        <v>237</v>
      </c>
      <c r="C155" s="43"/>
      <c r="D155" s="35">
        <v>0</v>
      </c>
      <c r="E155" s="35">
        <v>0</v>
      </c>
      <c r="F155" s="35">
        <v>0</v>
      </c>
      <c r="G155" s="43">
        <f t="shared" si="16"/>
        <v>0</v>
      </c>
      <c r="H155" s="43"/>
      <c r="I155" s="22">
        <f t="shared" si="17"/>
        <v>0</v>
      </c>
      <c r="J155" s="47">
        <f>+[1]IFR!AD155</f>
        <v>0</v>
      </c>
      <c r="K155" s="14">
        <f t="shared" si="18"/>
        <v>0.95</v>
      </c>
      <c r="L155" s="22">
        <f t="shared" si="22"/>
        <v>0</v>
      </c>
      <c r="M155" s="14">
        <v>1</v>
      </c>
      <c r="N155" s="14">
        <v>1</v>
      </c>
      <c r="O155" s="43"/>
      <c r="P155" s="22">
        <f t="shared" si="23"/>
        <v>0</v>
      </c>
      <c r="Q155" s="43"/>
      <c r="R155" s="46">
        <f t="shared" si="19"/>
        <v>0</v>
      </c>
      <c r="S155" s="43"/>
      <c r="T155" s="5">
        <f>+R155*([1]assessment!$J$271*[1]assessment!$E$3)</f>
        <v>0</v>
      </c>
      <c r="U155" s="43"/>
      <c r="V155" s="47">
        <f>+T155/[1]payroll!F155</f>
        <v>0</v>
      </c>
      <c r="W155" s="43"/>
      <c r="X155" s="5">
        <f>IF(V155&lt;$X$2,T155, +[1]payroll!F155 * $X$2)</f>
        <v>0</v>
      </c>
      <c r="Y155" s="43"/>
      <c r="Z155" s="5">
        <f t="shared" si="20"/>
        <v>0</v>
      </c>
      <c r="AA155" s="43"/>
      <c r="AB155" s="43" t="e">
        <f t="shared" si="21"/>
        <v>#DIV/0!</v>
      </c>
    </row>
    <row r="156" spans="1:28" outlineLevel="1" x14ac:dyDescent="0.2">
      <c r="A156" s="43" t="s">
        <v>238</v>
      </c>
      <c r="B156" s="43" t="s">
        <v>239</v>
      </c>
      <c r="C156" s="43"/>
      <c r="D156" s="35">
        <v>0</v>
      </c>
      <c r="E156" s="35">
        <v>0</v>
      </c>
      <c r="F156" s="35">
        <v>0</v>
      </c>
      <c r="G156" s="43">
        <f t="shared" si="16"/>
        <v>0</v>
      </c>
      <c r="H156" s="43"/>
      <c r="I156" s="22">
        <f t="shared" si="17"/>
        <v>0</v>
      </c>
      <c r="J156" s="47">
        <f>+[1]IFR!AD156</f>
        <v>0</v>
      </c>
      <c r="K156" s="14">
        <f t="shared" si="18"/>
        <v>0.95</v>
      </c>
      <c r="L156" s="22">
        <f t="shared" si="22"/>
        <v>0</v>
      </c>
      <c r="M156" s="14">
        <v>1</v>
      </c>
      <c r="N156" s="14">
        <v>1</v>
      </c>
      <c r="O156" s="43"/>
      <c r="P156" s="22">
        <f t="shared" si="23"/>
        <v>0</v>
      </c>
      <c r="Q156" s="43"/>
      <c r="R156" s="46">
        <f t="shared" si="19"/>
        <v>0</v>
      </c>
      <c r="S156" s="43"/>
      <c r="T156" s="5">
        <f>+R156*([1]assessment!$J$271*[1]assessment!$E$3)</f>
        <v>0</v>
      </c>
      <c r="U156" s="43"/>
      <c r="V156" s="47">
        <f>+T156/[1]payroll!F156</f>
        <v>0</v>
      </c>
      <c r="W156" s="43"/>
      <c r="X156" s="5">
        <f>IF(V156&lt;$X$2,T156, +[1]payroll!F156 * $X$2)</f>
        <v>0</v>
      </c>
      <c r="Y156" s="43"/>
      <c r="Z156" s="5">
        <f t="shared" si="20"/>
        <v>0</v>
      </c>
      <c r="AA156" s="43"/>
      <c r="AB156" s="43" t="e">
        <f t="shared" si="21"/>
        <v>#DIV/0!</v>
      </c>
    </row>
    <row r="157" spans="1:28" outlineLevel="1" x14ac:dyDescent="0.2">
      <c r="A157" s="43" t="s">
        <v>240</v>
      </c>
      <c r="B157" s="43" t="s">
        <v>241</v>
      </c>
      <c r="C157" s="43"/>
      <c r="D157" s="35">
        <v>2</v>
      </c>
      <c r="E157" s="35">
        <v>0</v>
      </c>
      <c r="F157" s="35">
        <v>0</v>
      </c>
      <c r="G157" s="43">
        <f t="shared" si="16"/>
        <v>2</v>
      </c>
      <c r="H157" s="43"/>
      <c r="I157" s="22">
        <f t="shared" si="17"/>
        <v>0.66666666666666663</v>
      </c>
      <c r="J157" s="47">
        <f>+[1]IFR!AD157</f>
        <v>3.1446540880503142E-3</v>
      </c>
      <c r="K157" s="14">
        <f t="shared" si="18"/>
        <v>0.95</v>
      </c>
      <c r="L157" s="22">
        <f t="shared" si="22"/>
        <v>0.6333333333333333</v>
      </c>
      <c r="M157" s="14">
        <v>1</v>
      </c>
      <c r="N157" s="14">
        <v>1</v>
      </c>
      <c r="O157" s="43"/>
      <c r="P157" s="22">
        <f t="shared" si="23"/>
        <v>0.6333333333333333</v>
      </c>
      <c r="Q157" s="43"/>
      <c r="R157" s="46">
        <f t="shared" si="19"/>
        <v>1.0635082337926951E-4</v>
      </c>
      <c r="S157" s="43"/>
      <c r="T157" s="5">
        <f>+R157*([1]assessment!$J$271*[1]assessment!$E$3)</f>
        <v>844.78612541560847</v>
      </c>
      <c r="U157" s="43"/>
      <c r="V157" s="47">
        <f>+T157/[1]payroll!F157</f>
        <v>1.6698511159581438E-4</v>
      </c>
      <c r="W157" s="43"/>
      <c r="X157" s="5">
        <f>IF(V157&lt;$X$2,T157, +[1]payroll!F157 * $X$2)</f>
        <v>844.78612541560847</v>
      </c>
      <c r="Y157" s="43"/>
      <c r="Z157" s="5">
        <f t="shared" si="20"/>
        <v>0</v>
      </c>
      <c r="AA157" s="43"/>
      <c r="AB157" s="43">
        <f t="shared" si="21"/>
        <v>1</v>
      </c>
    </row>
    <row r="158" spans="1:28" outlineLevel="1" x14ac:dyDescent="0.2">
      <c r="A158" s="43" t="s">
        <v>242</v>
      </c>
      <c r="B158" s="43" t="s">
        <v>243</v>
      </c>
      <c r="C158" s="43"/>
      <c r="D158" s="35">
        <v>0</v>
      </c>
      <c r="E158" s="35">
        <v>0</v>
      </c>
      <c r="F158" s="35">
        <v>0</v>
      </c>
      <c r="G158" s="43">
        <f t="shared" si="16"/>
        <v>0</v>
      </c>
      <c r="H158" s="43"/>
      <c r="I158" s="22">
        <f t="shared" si="17"/>
        <v>0</v>
      </c>
      <c r="J158" s="47">
        <f>+[1]IFR!AD158</f>
        <v>0</v>
      </c>
      <c r="K158" s="14">
        <f t="shared" si="18"/>
        <v>0.95</v>
      </c>
      <c r="L158" s="22">
        <f t="shared" si="22"/>
        <v>0</v>
      </c>
      <c r="M158" s="14">
        <v>1</v>
      </c>
      <c r="N158" s="14">
        <v>1</v>
      </c>
      <c r="O158" s="43"/>
      <c r="P158" s="22">
        <f t="shared" si="23"/>
        <v>0</v>
      </c>
      <c r="Q158" s="43"/>
      <c r="R158" s="46">
        <f t="shared" si="19"/>
        <v>0</v>
      </c>
      <c r="S158" s="43"/>
      <c r="T158" s="5">
        <f>+R158*([1]assessment!$J$271*[1]assessment!$E$3)</f>
        <v>0</v>
      </c>
      <c r="U158" s="43"/>
      <c r="V158" s="47">
        <f>+T158/[1]payroll!F158</f>
        <v>0</v>
      </c>
      <c r="W158" s="43"/>
      <c r="X158" s="5">
        <f>IF(V158&lt;$X$2,T158, +[1]payroll!F158 * $X$2)</f>
        <v>0</v>
      </c>
      <c r="Y158" s="43"/>
      <c r="Z158" s="5">
        <f t="shared" si="20"/>
        <v>0</v>
      </c>
      <c r="AA158" s="43"/>
      <c r="AB158" s="43" t="e">
        <f t="shared" si="21"/>
        <v>#DIV/0!</v>
      </c>
    </row>
    <row r="159" spans="1:28" outlineLevel="1" x14ac:dyDescent="0.2">
      <c r="A159" s="43" t="s">
        <v>244</v>
      </c>
      <c r="B159" s="43" t="s">
        <v>245</v>
      </c>
      <c r="C159" s="43"/>
      <c r="D159" s="35">
        <v>0</v>
      </c>
      <c r="E159" s="35">
        <v>0</v>
      </c>
      <c r="F159" s="35">
        <v>0</v>
      </c>
      <c r="G159" s="43">
        <f t="shared" si="16"/>
        <v>0</v>
      </c>
      <c r="H159" s="43"/>
      <c r="I159" s="22">
        <f t="shared" si="17"/>
        <v>0</v>
      </c>
      <c r="J159" s="47">
        <f>+[1]IFR!AD159</f>
        <v>0</v>
      </c>
      <c r="K159" s="14">
        <f t="shared" si="18"/>
        <v>0.95</v>
      </c>
      <c r="L159" s="22">
        <f t="shared" si="22"/>
        <v>0</v>
      </c>
      <c r="M159" s="14">
        <v>1</v>
      </c>
      <c r="N159" s="14">
        <v>1</v>
      </c>
      <c r="O159" s="43"/>
      <c r="P159" s="22">
        <f t="shared" si="23"/>
        <v>0</v>
      </c>
      <c r="Q159" s="43"/>
      <c r="R159" s="46">
        <f t="shared" si="19"/>
        <v>0</v>
      </c>
      <c r="S159" s="43"/>
      <c r="T159" s="5">
        <f>+R159*([1]assessment!$J$271*[1]assessment!$E$3)</f>
        <v>0</v>
      </c>
      <c r="U159" s="43"/>
      <c r="V159" s="47">
        <f>+T159/[1]payroll!F159</f>
        <v>0</v>
      </c>
      <c r="W159" s="43"/>
      <c r="X159" s="5">
        <f>IF(V159&lt;$X$2,T159, +[1]payroll!F159 * $X$2)</f>
        <v>0</v>
      </c>
      <c r="Y159" s="43"/>
      <c r="Z159" s="5">
        <f t="shared" si="20"/>
        <v>0</v>
      </c>
      <c r="AA159" s="43"/>
      <c r="AB159" s="43" t="e">
        <f t="shared" si="21"/>
        <v>#DIV/0!</v>
      </c>
    </row>
    <row r="160" spans="1:28" outlineLevel="1" x14ac:dyDescent="0.2">
      <c r="A160" s="43" t="s">
        <v>246</v>
      </c>
      <c r="B160" s="43" t="s">
        <v>247</v>
      </c>
      <c r="C160" s="43"/>
      <c r="D160" s="35">
        <v>0</v>
      </c>
      <c r="E160" s="35">
        <v>0</v>
      </c>
      <c r="F160" s="35">
        <v>0</v>
      </c>
      <c r="G160" s="43">
        <f t="shared" si="16"/>
        <v>0</v>
      </c>
      <c r="H160" s="43"/>
      <c r="I160" s="22">
        <f t="shared" si="17"/>
        <v>0</v>
      </c>
      <c r="J160" s="47">
        <f>+[1]IFR!AD160</f>
        <v>0</v>
      </c>
      <c r="K160" s="14">
        <f t="shared" si="18"/>
        <v>0.95</v>
      </c>
      <c r="L160" s="22">
        <f t="shared" si="22"/>
        <v>0</v>
      </c>
      <c r="M160" s="14">
        <v>1</v>
      </c>
      <c r="N160" s="14">
        <v>1</v>
      </c>
      <c r="O160" s="43"/>
      <c r="P160" s="22">
        <f t="shared" si="23"/>
        <v>0</v>
      </c>
      <c r="Q160" s="43"/>
      <c r="R160" s="46">
        <f t="shared" si="19"/>
        <v>0</v>
      </c>
      <c r="S160" s="43"/>
      <c r="T160" s="5">
        <f>+R160*([1]assessment!$J$271*[1]assessment!$E$3)</f>
        <v>0</v>
      </c>
      <c r="U160" s="43"/>
      <c r="V160" s="47">
        <f>+T160/[1]payroll!F160</f>
        <v>0</v>
      </c>
      <c r="W160" s="43"/>
      <c r="X160" s="5">
        <f>IF(V160&lt;$X$2,T160, +[1]payroll!F160 * $X$2)</f>
        <v>0</v>
      </c>
      <c r="Y160" s="43"/>
      <c r="Z160" s="5">
        <f t="shared" si="20"/>
        <v>0</v>
      </c>
      <c r="AA160" s="43"/>
      <c r="AB160" s="43" t="e">
        <f t="shared" si="21"/>
        <v>#DIV/0!</v>
      </c>
    </row>
    <row r="161" spans="1:28" outlineLevel="1" x14ac:dyDescent="0.2">
      <c r="A161" s="43" t="s">
        <v>490</v>
      </c>
      <c r="B161" s="43" t="s">
        <v>491</v>
      </c>
      <c r="C161" s="43"/>
      <c r="D161" s="35">
        <v>0</v>
      </c>
      <c r="E161" s="35">
        <v>0</v>
      </c>
      <c r="F161" s="35">
        <v>0</v>
      </c>
      <c r="G161" s="43">
        <f>SUM(D161:F161)</f>
        <v>0</v>
      </c>
      <c r="H161" s="43"/>
      <c r="I161" s="22">
        <f>AVERAGE(D161:F161)</f>
        <v>0</v>
      </c>
      <c r="J161" s="47">
        <f>+[1]IFR!AD161</f>
        <v>0</v>
      </c>
      <c r="K161" s="14">
        <f t="shared" si="18"/>
        <v>0.95</v>
      </c>
      <c r="L161" s="22">
        <f t="shared" si="22"/>
        <v>0</v>
      </c>
      <c r="M161" s="14">
        <v>1</v>
      </c>
      <c r="N161" s="14">
        <v>1</v>
      </c>
      <c r="O161" s="43"/>
      <c r="P161" s="22">
        <f t="shared" si="23"/>
        <v>0</v>
      </c>
      <c r="Q161" s="43"/>
      <c r="R161" s="46">
        <f t="shared" si="19"/>
        <v>0</v>
      </c>
      <c r="S161" s="43"/>
      <c r="T161" s="5">
        <f>+R161*([1]assessment!$J$271*[1]assessment!$E$3)</f>
        <v>0</v>
      </c>
      <c r="U161" s="43"/>
      <c r="V161" s="47">
        <f>+T161/[1]payroll!F161</f>
        <v>0</v>
      </c>
      <c r="W161" s="43"/>
      <c r="X161" s="5">
        <f>IF(V161&lt;$X$2,T161, +[1]payroll!F161 * $X$2)</f>
        <v>0</v>
      </c>
      <c r="Y161" s="43"/>
      <c r="Z161" s="5">
        <f t="shared" si="20"/>
        <v>0</v>
      </c>
      <c r="AA161" s="43"/>
      <c r="AB161" s="43" t="e">
        <f t="shared" si="21"/>
        <v>#DIV/0!</v>
      </c>
    </row>
    <row r="162" spans="1:28" outlineLevel="1" x14ac:dyDescent="0.2">
      <c r="A162" s="43" t="s">
        <v>248</v>
      </c>
      <c r="B162" s="43" t="s">
        <v>249</v>
      </c>
      <c r="C162" s="43"/>
      <c r="D162" s="35">
        <v>5</v>
      </c>
      <c r="E162" s="35">
        <v>6</v>
      </c>
      <c r="F162" s="35">
        <v>4</v>
      </c>
      <c r="G162" s="43">
        <f t="shared" si="16"/>
        <v>15</v>
      </c>
      <c r="H162" s="43"/>
      <c r="I162" s="22">
        <f t="shared" si="17"/>
        <v>5</v>
      </c>
      <c r="J162" s="47">
        <f>+[1]IFR!AD162</f>
        <v>1.0237301507043254E-2</v>
      </c>
      <c r="K162" s="14">
        <f t="shared" si="18"/>
        <v>0.95</v>
      </c>
      <c r="L162" s="22">
        <f t="shared" si="22"/>
        <v>4.75</v>
      </c>
      <c r="M162" s="14">
        <v>1</v>
      </c>
      <c r="N162" s="14">
        <v>1</v>
      </c>
      <c r="O162" s="43"/>
      <c r="P162" s="22">
        <f t="shared" si="23"/>
        <v>4.75</v>
      </c>
      <c r="Q162" s="43"/>
      <c r="R162" s="46">
        <f t="shared" si="19"/>
        <v>7.9763117534452127E-4</v>
      </c>
      <c r="S162" s="43"/>
      <c r="T162" s="5">
        <f>+R162*([1]assessment!$J$271*[1]assessment!$E$3)</f>
        <v>6335.8959406170634</v>
      </c>
      <c r="U162" s="43"/>
      <c r="V162" s="47">
        <f>+T162/[1]payroll!F162</f>
        <v>2.6317753525768883E-4</v>
      </c>
      <c r="W162" s="43"/>
      <c r="X162" s="5">
        <f>IF(V162&lt;$X$2,T162, +[1]payroll!F162 * $X$2)</f>
        <v>6335.8959406170634</v>
      </c>
      <c r="Y162" s="43"/>
      <c r="Z162" s="5">
        <f t="shared" si="20"/>
        <v>0</v>
      </c>
      <c r="AA162" s="43"/>
      <c r="AB162" s="43">
        <f t="shared" si="21"/>
        <v>1</v>
      </c>
    </row>
    <row r="163" spans="1:28" outlineLevel="1" x14ac:dyDescent="0.2">
      <c r="A163" s="43" t="s">
        <v>250</v>
      </c>
      <c r="B163" s="43" t="s">
        <v>251</v>
      </c>
      <c r="C163" s="43"/>
      <c r="D163" s="35">
        <v>0</v>
      </c>
      <c r="E163" s="35">
        <v>0</v>
      </c>
      <c r="F163" s="35">
        <v>0</v>
      </c>
      <c r="G163" s="43">
        <f t="shared" si="16"/>
        <v>0</v>
      </c>
      <c r="H163" s="43"/>
      <c r="I163" s="22">
        <f t="shared" si="17"/>
        <v>0</v>
      </c>
      <c r="J163" s="47">
        <f>+[1]IFR!AD163</f>
        <v>0</v>
      </c>
      <c r="K163" s="14">
        <f t="shared" si="18"/>
        <v>0.95</v>
      </c>
      <c r="L163" s="22">
        <f t="shared" si="22"/>
        <v>0</v>
      </c>
      <c r="M163" s="14">
        <v>1</v>
      </c>
      <c r="N163" s="14">
        <v>1</v>
      </c>
      <c r="O163" s="43"/>
      <c r="P163" s="22">
        <f t="shared" si="23"/>
        <v>0</v>
      </c>
      <c r="Q163" s="43"/>
      <c r="R163" s="46">
        <f t="shared" si="19"/>
        <v>0</v>
      </c>
      <c r="S163" s="43"/>
      <c r="T163" s="5">
        <f>+R163*([1]assessment!$J$271*[1]assessment!$E$3)</f>
        <v>0</v>
      </c>
      <c r="U163" s="43"/>
      <c r="V163" s="47">
        <f>+T163/[1]payroll!F163</f>
        <v>0</v>
      </c>
      <c r="W163" s="43"/>
      <c r="X163" s="5">
        <f>IF(V163&lt;$X$2,T163, +[1]payroll!F163 * $X$2)</f>
        <v>0</v>
      </c>
      <c r="Y163" s="43"/>
      <c r="Z163" s="5">
        <f t="shared" si="20"/>
        <v>0</v>
      </c>
      <c r="AA163" s="43"/>
      <c r="AB163" s="43" t="e">
        <f t="shared" si="21"/>
        <v>#DIV/0!</v>
      </c>
    </row>
    <row r="164" spans="1:28" outlineLevel="1" x14ac:dyDescent="0.2">
      <c r="A164" s="43" t="s">
        <v>252</v>
      </c>
      <c r="B164" s="43" t="s">
        <v>253</v>
      </c>
      <c r="C164" s="43"/>
      <c r="D164" s="35">
        <v>0</v>
      </c>
      <c r="E164" s="35">
        <v>0</v>
      </c>
      <c r="F164" s="35">
        <v>0</v>
      </c>
      <c r="G164" s="43">
        <f t="shared" si="16"/>
        <v>0</v>
      </c>
      <c r="H164" s="43"/>
      <c r="I164" s="22">
        <f t="shared" si="17"/>
        <v>0</v>
      </c>
      <c r="J164" s="47">
        <f>+[1]IFR!AD164</f>
        <v>0</v>
      </c>
      <c r="K164" s="14">
        <f t="shared" si="18"/>
        <v>0.95</v>
      </c>
      <c r="L164" s="22">
        <f t="shared" si="22"/>
        <v>0</v>
      </c>
      <c r="M164" s="14">
        <v>1</v>
      </c>
      <c r="N164" s="14">
        <v>1</v>
      </c>
      <c r="O164" s="43"/>
      <c r="P164" s="22">
        <f t="shared" si="23"/>
        <v>0</v>
      </c>
      <c r="Q164" s="43"/>
      <c r="R164" s="46">
        <f t="shared" si="19"/>
        <v>0</v>
      </c>
      <c r="S164" s="43"/>
      <c r="T164" s="5">
        <f>+R164*([1]assessment!$J$271*[1]assessment!$E$3)</f>
        <v>0</v>
      </c>
      <c r="U164" s="43"/>
      <c r="V164" s="47">
        <f>+T164/[1]payroll!F164</f>
        <v>0</v>
      </c>
      <c r="W164" s="43"/>
      <c r="X164" s="5">
        <f>IF(V164&lt;$X$2,T164, +[1]payroll!F164 * $X$2)</f>
        <v>0</v>
      </c>
      <c r="Y164" s="43"/>
      <c r="Z164" s="5">
        <f t="shared" si="20"/>
        <v>0</v>
      </c>
      <c r="AA164" s="43"/>
      <c r="AB164" s="43" t="e">
        <f t="shared" si="21"/>
        <v>#DIV/0!</v>
      </c>
    </row>
    <row r="165" spans="1:28" outlineLevel="1" x14ac:dyDescent="0.2">
      <c r="A165" s="43" t="s">
        <v>254</v>
      </c>
      <c r="B165" s="43" t="s">
        <v>255</v>
      </c>
      <c r="C165" s="43"/>
      <c r="D165" s="35">
        <v>0</v>
      </c>
      <c r="E165" s="35">
        <v>0</v>
      </c>
      <c r="F165" s="35">
        <v>0</v>
      </c>
      <c r="G165" s="43">
        <f t="shared" ref="G165:G227" si="24">SUM(D165:F165)</f>
        <v>0</v>
      </c>
      <c r="H165" s="43"/>
      <c r="I165" s="22">
        <f t="shared" ref="I165:I227" si="25">AVERAGE(D165:F165)</f>
        <v>0</v>
      </c>
      <c r="J165" s="47">
        <f>+[1]IFR!AD165</f>
        <v>0</v>
      </c>
      <c r="K165" s="14">
        <f t="shared" si="18"/>
        <v>0.95</v>
      </c>
      <c r="L165" s="22">
        <f t="shared" si="22"/>
        <v>0</v>
      </c>
      <c r="M165" s="14">
        <v>1</v>
      </c>
      <c r="N165" s="14">
        <v>1</v>
      </c>
      <c r="O165" s="43"/>
      <c r="P165" s="22">
        <f t="shared" si="23"/>
        <v>0</v>
      </c>
      <c r="Q165" s="43"/>
      <c r="R165" s="46">
        <f t="shared" si="19"/>
        <v>0</v>
      </c>
      <c r="S165" s="43"/>
      <c r="T165" s="5">
        <f>+R165*([1]assessment!$J$271*[1]assessment!$E$3)</f>
        <v>0</v>
      </c>
      <c r="U165" s="43"/>
      <c r="V165" s="47">
        <f>+T165/[1]payroll!F165</f>
        <v>0</v>
      </c>
      <c r="W165" s="43"/>
      <c r="X165" s="5">
        <f>IF(V165&lt;$X$2,T165, +[1]payroll!F165 * $X$2)</f>
        <v>0</v>
      </c>
      <c r="Y165" s="43"/>
      <c r="Z165" s="5">
        <f t="shared" si="20"/>
        <v>0</v>
      </c>
      <c r="AA165" s="43"/>
      <c r="AB165" s="43" t="e">
        <f t="shared" si="21"/>
        <v>#DIV/0!</v>
      </c>
    </row>
    <row r="166" spans="1:28" outlineLevel="1" x14ac:dyDescent="0.2">
      <c r="A166" s="43" t="s">
        <v>256</v>
      </c>
      <c r="B166" s="43" t="s">
        <v>257</v>
      </c>
      <c r="C166" s="43"/>
      <c r="D166" s="35">
        <v>0</v>
      </c>
      <c r="E166" s="35">
        <v>0</v>
      </c>
      <c r="F166" s="35">
        <v>0</v>
      </c>
      <c r="G166" s="43">
        <f t="shared" si="24"/>
        <v>0</v>
      </c>
      <c r="H166" s="43"/>
      <c r="I166" s="22">
        <f t="shared" si="25"/>
        <v>0</v>
      </c>
      <c r="J166" s="47">
        <f>+[1]IFR!AD166</f>
        <v>0</v>
      </c>
      <c r="K166" s="14">
        <f t="shared" si="18"/>
        <v>0.95</v>
      </c>
      <c r="L166" s="22">
        <f t="shared" si="22"/>
        <v>0</v>
      </c>
      <c r="M166" s="14">
        <v>1</v>
      </c>
      <c r="N166" s="14">
        <v>1</v>
      </c>
      <c r="O166" s="43"/>
      <c r="P166" s="22">
        <f t="shared" si="23"/>
        <v>0</v>
      </c>
      <c r="Q166" s="43"/>
      <c r="R166" s="46">
        <f t="shared" si="19"/>
        <v>0</v>
      </c>
      <c r="S166" s="43"/>
      <c r="T166" s="5">
        <f>+R166*([1]assessment!$J$271*[1]assessment!$E$3)</f>
        <v>0</v>
      </c>
      <c r="U166" s="43"/>
      <c r="V166" s="47">
        <f>+T166/[1]payroll!F166</f>
        <v>0</v>
      </c>
      <c r="W166" s="43"/>
      <c r="X166" s="5">
        <f>IF(V166&lt;$X$2,T166, +[1]payroll!F166 * $X$2)</f>
        <v>0</v>
      </c>
      <c r="Y166" s="43"/>
      <c r="Z166" s="5">
        <f t="shared" si="20"/>
        <v>0</v>
      </c>
      <c r="AA166" s="43"/>
      <c r="AB166" s="43" t="e">
        <f t="shared" si="21"/>
        <v>#DIV/0!</v>
      </c>
    </row>
    <row r="167" spans="1:28" outlineLevel="1" x14ac:dyDescent="0.2">
      <c r="A167" s="43" t="s">
        <v>258</v>
      </c>
      <c r="B167" s="43" t="s">
        <v>259</v>
      </c>
      <c r="C167" s="43"/>
      <c r="D167" s="35">
        <v>0</v>
      </c>
      <c r="E167" s="35">
        <v>0</v>
      </c>
      <c r="F167" s="35">
        <v>0</v>
      </c>
      <c r="G167" s="43">
        <f t="shared" si="24"/>
        <v>0</v>
      </c>
      <c r="H167" s="43"/>
      <c r="I167" s="22">
        <f t="shared" si="25"/>
        <v>0</v>
      </c>
      <c r="J167" s="47">
        <f>+[1]IFR!AD167</f>
        <v>0</v>
      </c>
      <c r="K167" s="14">
        <f t="shared" si="18"/>
        <v>0.95</v>
      </c>
      <c r="L167" s="22">
        <f t="shared" si="22"/>
        <v>0</v>
      </c>
      <c r="M167" s="14">
        <v>1</v>
      </c>
      <c r="N167" s="14">
        <v>1</v>
      </c>
      <c r="O167" s="43"/>
      <c r="P167" s="22">
        <f t="shared" si="23"/>
        <v>0</v>
      </c>
      <c r="Q167" s="43"/>
      <c r="R167" s="46">
        <f t="shared" si="19"/>
        <v>0</v>
      </c>
      <c r="S167" s="43"/>
      <c r="T167" s="5">
        <f>+R167*([1]assessment!$J$271*[1]assessment!$E$3)</f>
        <v>0</v>
      </c>
      <c r="U167" s="43"/>
      <c r="V167" s="47">
        <f>+T167/[1]payroll!F167</f>
        <v>0</v>
      </c>
      <c r="W167" s="43"/>
      <c r="X167" s="5">
        <f>IF(V167&lt;$X$2,T167, +[1]payroll!F167 * $X$2)</f>
        <v>0</v>
      </c>
      <c r="Y167" s="43"/>
      <c r="Z167" s="5">
        <f t="shared" si="20"/>
        <v>0</v>
      </c>
      <c r="AA167" s="43"/>
      <c r="AB167" s="43" t="e">
        <f t="shared" si="21"/>
        <v>#DIV/0!</v>
      </c>
    </row>
    <row r="168" spans="1:28" outlineLevel="1" x14ac:dyDescent="0.2">
      <c r="A168" s="43" t="s">
        <v>260</v>
      </c>
      <c r="B168" s="43" t="s">
        <v>261</v>
      </c>
      <c r="C168" s="43"/>
      <c r="D168" s="35">
        <v>1</v>
      </c>
      <c r="E168" s="35">
        <v>1</v>
      </c>
      <c r="F168" s="35">
        <v>0</v>
      </c>
      <c r="G168" s="43">
        <f t="shared" si="24"/>
        <v>2</v>
      </c>
      <c r="H168" s="43"/>
      <c r="I168" s="22">
        <f t="shared" si="25"/>
        <v>0.66666666666666663</v>
      </c>
      <c r="J168" s="47">
        <f>+[1]IFR!AD168</f>
        <v>5.0000000000000001E-3</v>
      </c>
      <c r="K168" s="14">
        <f t="shared" si="18"/>
        <v>0.95</v>
      </c>
      <c r="L168" s="22">
        <f t="shared" si="22"/>
        <v>0.6333333333333333</v>
      </c>
      <c r="M168" s="14">
        <v>1</v>
      </c>
      <c r="N168" s="14">
        <v>1</v>
      </c>
      <c r="O168" s="43"/>
      <c r="P168" s="22">
        <f t="shared" si="23"/>
        <v>0.6333333333333333</v>
      </c>
      <c r="Q168" s="43"/>
      <c r="R168" s="46">
        <f t="shared" si="19"/>
        <v>1.0635082337926951E-4</v>
      </c>
      <c r="S168" s="43"/>
      <c r="T168" s="5">
        <f>+R168*([1]assessment!$J$271*[1]assessment!$E$3)</f>
        <v>844.78612541560847</v>
      </c>
      <c r="U168" s="43"/>
      <c r="V168" s="47">
        <f>+T168/[1]payroll!F168</f>
        <v>5.5589577001055818E-4</v>
      </c>
      <c r="W168" s="43"/>
      <c r="X168" s="5">
        <f>IF(V168&lt;$X$2,T168, +[1]payroll!F168 * $X$2)</f>
        <v>844.78612541560847</v>
      </c>
      <c r="Y168" s="43"/>
      <c r="Z168" s="5">
        <f t="shared" si="20"/>
        <v>0</v>
      </c>
      <c r="AA168" s="43"/>
      <c r="AB168" s="43">
        <f t="shared" si="21"/>
        <v>1</v>
      </c>
    </row>
    <row r="169" spans="1:28" outlineLevel="1" x14ac:dyDescent="0.2">
      <c r="A169" s="43" t="s">
        <v>262</v>
      </c>
      <c r="B169" s="43" t="s">
        <v>263</v>
      </c>
      <c r="C169" s="43"/>
      <c r="D169" s="35">
        <v>7</v>
      </c>
      <c r="E169" s="35">
        <v>6</v>
      </c>
      <c r="F169" s="35">
        <v>12</v>
      </c>
      <c r="G169" s="43">
        <f t="shared" si="24"/>
        <v>25</v>
      </c>
      <c r="H169" s="43"/>
      <c r="I169" s="22">
        <f t="shared" si="25"/>
        <v>8.3333333333333339</v>
      </c>
      <c r="J169" s="47">
        <f>+[1]IFR!AD169</f>
        <v>5.1315417414411681E-2</v>
      </c>
      <c r="K169" s="14">
        <f t="shared" si="18"/>
        <v>1</v>
      </c>
      <c r="L169" s="22">
        <f t="shared" si="22"/>
        <v>8.3333333333333339</v>
      </c>
      <c r="M169" s="14">
        <v>1</v>
      </c>
      <c r="N169" s="14">
        <v>1</v>
      </c>
      <c r="O169" s="43"/>
      <c r="P169" s="22">
        <f t="shared" si="23"/>
        <v>8.3333333333333339</v>
      </c>
      <c r="Q169" s="43"/>
      <c r="R169" s="46">
        <f t="shared" si="19"/>
        <v>1.3993529392009147E-3</v>
      </c>
      <c r="S169" s="43"/>
      <c r="T169" s="5">
        <f>+R169*([1]assessment!$J$271*[1]assessment!$E$3)</f>
        <v>11115.60691336327</v>
      </c>
      <c r="U169" s="43"/>
      <c r="V169" s="47">
        <f>+T169/[1]payroll!F169</f>
        <v>1.4499806930645246E-3</v>
      </c>
      <c r="W169" s="43"/>
      <c r="X169" s="5">
        <f>IF(V169&lt;$X$2,T169, +[1]payroll!F169 * $X$2)</f>
        <v>11115.60691336327</v>
      </c>
      <c r="Y169" s="43"/>
      <c r="Z169" s="5">
        <f t="shared" si="20"/>
        <v>0</v>
      </c>
      <c r="AA169" s="43"/>
      <c r="AB169" s="43">
        <f t="shared" si="21"/>
        <v>1</v>
      </c>
    </row>
    <row r="170" spans="1:28" outlineLevel="1" x14ac:dyDescent="0.2">
      <c r="A170" s="43" t="s">
        <v>264</v>
      </c>
      <c r="B170" s="43" t="s">
        <v>265</v>
      </c>
      <c r="C170" s="43"/>
      <c r="D170" s="35">
        <v>0</v>
      </c>
      <c r="E170" s="35">
        <v>0</v>
      </c>
      <c r="F170" s="35">
        <v>0</v>
      </c>
      <c r="G170" s="43">
        <f t="shared" si="24"/>
        <v>0</v>
      </c>
      <c r="H170" s="43"/>
      <c r="I170" s="22">
        <f t="shared" si="25"/>
        <v>0</v>
      </c>
      <c r="J170" s="47">
        <f>+[1]IFR!AD170</f>
        <v>0</v>
      </c>
      <c r="K170" s="14">
        <f t="shared" si="18"/>
        <v>0.95</v>
      </c>
      <c r="L170" s="22">
        <f t="shared" si="22"/>
        <v>0</v>
      </c>
      <c r="M170" s="14">
        <v>1</v>
      </c>
      <c r="N170" s="14">
        <v>1</v>
      </c>
      <c r="O170" s="43"/>
      <c r="P170" s="22">
        <f t="shared" si="23"/>
        <v>0</v>
      </c>
      <c r="Q170" s="43"/>
      <c r="R170" s="46">
        <f t="shared" si="19"/>
        <v>0</v>
      </c>
      <c r="S170" s="43"/>
      <c r="T170" s="5">
        <f>+R170*([1]assessment!$J$271*[1]assessment!$E$3)</f>
        <v>0</v>
      </c>
      <c r="U170" s="43"/>
      <c r="V170" s="47">
        <f>+T170/[1]payroll!F170</f>
        <v>0</v>
      </c>
      <c r="W170" s="43"/>
      <c r="X170" s="5">
        <f>IF(V170&lt;$X$2,T170, +[1]payroll!F170 * $X$2)</f>
        <v>0</v>
      </c>
      <c r="Y170" s="43"/>
      <c r="Z170" s="5">
        <f t="shared" si="20"/>
        <v>0</v>
      </c>
      <c r="AA170" s="43"/>
      <c r="AB170" s="43" t="e">
        <f t="shared" si="21"/>
        <v>#DIV/0!</v>
      </c>
    </row>
    <row r="171" spans="1:28" outlineLevel="1" x14ac:dyDescent="0.2">
      <c r="A171" s="43" t="s">
        <v>266</v>
      </c>
      <c r="B171" s="43" t="s">
        <v>267</v>
      </c>
      <c r="C171" s="43"/>
      <c r="D171" s="35">
        <v>0</v>
      </c>
      <c r="E171" s="35">
        <v>0</v>
      </c>
      <c r="F171" s="35">
        <v>0</v>
      </c>
      <c r="G171" s="43">
        <f t="shared" si="24"/>
        <v>0</v>
      </c>
      <c r="H171" s="43"/>
      <c r="I171" s="22">
        <f t="shared" si="25"/>
        <v>0</v>
      </c>
      <c r="J171" s="47">
        <f>+[1]IFR!AD171</f>
        <v>0</v>
      </c>
      <c r="K171" s="14">
        <f t="shared" si="18"/>
        <v>0.95</v>
      </c>
      <c r="L171" s="22">
        <f t="shared" si="22"/>
        <v>0</v>
      </c>
      <c r="M171" s="14">
        <v>1</v>
      </c>
      <c r="N171" s="14">
        <v>1</v>
      </c>
      <c r="O171" s="43"/>
      <c r="P171" s="22">
        <f t="shared" si="23"/>
        <v>0</v>
      </c>
      <c r="Q171" s="43"/>
      <c r="R171" s="46">
        <f t="shared" si="19"/>
        <v>0</v>
      </c>
      <c r="S171" s="43"/>
      <c r="T171" s="5">
        <f>+R171*([1]assessment!$J$271*[1]assessment!$E$3)</f>
        <v>0</v>
      </c>
      <c r="U171" s="43"/>
      <c r="V171" s="47">
        <f>+T171/[1]payroll!F171</f>
        <v>0</v>
      </c>
      <c r="W171" s="43"/>
      <c r="X171" s="5">
        <f>IF(V171&lt;$X$2,T171, +[1]payroll!F171 * $X$2)</f>
        <v>0</v>
      </c>
      <c r="Y171" s="43"/>
      <c r="Z171" s="5">
        <f t="shared" si="20"/>
        <v>0</v>
      </c>
      <c r="AA171" s="43"/>
      <c r="AB171" s="43" t="e">
        <f t="shared" si="21"/>
        <v>#DIV/0!</v>
      </c>
    </row>
    <row r="172" spans="1:28" outlineLevel="1" x14ac:dyDescent="0.2">
      <c r="A172" s="43" t="s">
        <v>268</v>
      </c>
      <c r="B172" s="43" t="s">
        <v>269</v>
      </c>
      <c r="C172" s="43"/>
      <c r="D172" s="35">
        <v>0</v>
      </c>
      <c r="E172" s="35">
        <v>0</v>
      </c>
      <c r="F172" s="35">
        <v>0</v>
      </c>
      <c r="G172" s="43">
        <f t="shared" si="24"/>
        <v>0</v>
      </c>
      <c r="H172" s="43"/>
      <c r="I172" s="22">
        <f t="shared" si="25"/>
        <v>0</v>
      </c>
      <c r="J172" s="47">
        <f>+[1]IFR!AD172</f>
        <v>0</v>
      </c>
      <c r="K172" s="14">
        <f t="shared" si="18"/>
        <v>0.95</v>
      </c>
      <c r="L172" s="22">
        <f t="shared" si="22"/>
        <v>0</v>
      </c>
      <c r="M172" s="14">
        <v>1</v>
      </c>
      <c r="N172" s="14">
        <v>1</v>
      </c>
      <c r="O172" s="43"/>
      <c r="P172" s="22">
        <f t="shared" si="23"/>
        <v>0</v>
      </c>
      <c r="Q172" s="43"/>
      <c r="R172" s="46">
        <f t="shared" si="19"/>
        <v>0</v>
      </c>
      <c r="S172" s="43"/>
      <c r="T172" s="5">
        <f>+R172*([1]assessment!$J$271*[1]assessment!$E$3)</f>
        <v>0</v>
      </c>
      <c r="U172" s="43"/>
      <c r="V172" s="47">
        <f>+T172/[1]payroll!F172</f>
        <v>0</v>
      </c>
      <c r="W172" s="43"/>
      <c r="X172" s="5">
        <f>IF(V172&lt;$X$2,T172, +[1]payroll!F172 * $X$2)</f>
        <v>0</v>
      </c>
      <c r="Y172" s="43"/>
      <c r="Z172" s="5">
        <f t="shared" si="20"/>
        <v>0</v>
      </c>
      <c r="AA172" s="43"/>
      <c r="AB172" s="43" t="e">
        <f t="shared" si="21"/>
        <v>#DIV/0!</v>
      </c>
    </row>
    <row r="173" spans="1:28" outlineLevel="1" x14ac:dyDescent="0.2">
      <c r="A173" s="43" t="s">
        <v>270</v>
      </c>
      <c r="B173" s="43" t="s">
        <v>271</v>
      </c>
      <c r="C173" s="43"/>
      <c r="D173" s="35">
        <v>0</v>
      </c>
      <c r="E173" s="35">
        <v>0</v>
      </c>
      <c r="F173" s="35">
        <v>0</v>
      </c>
      <c r="G173" s="43">
        <f t="shared" si="24"/>
        <v>0</v>
      </c>
      <c r="H173" s="43"/>
      <c r="I173" s="22">
        <f t="shared" si="25"/>
        <v>0</v>
      </c>
      <c r="J173" s="47">
        <f>+[1]IFR!AD173</f>
        <v>0</v>
      </c>
      <c r="K173" s="14">
        <f t="shared" si="18"/>
        <v>0.95</v>
      </c>
      <c r="L173" s="22">
        <f t="shared" si="22"/>
        <v>0</v>
      </c>
      <c r="M173" s="14">
        <v>1</v>
      </c>
      <c r="N173" s="14">
        <v>1</v>
      </c>
      <c r="O173" s="43"/>
      <c r="P173" s="22">
        <f t="shared" si="23"/>
        <v>0</v>
      </c>
      <c r="Q173" s="43"/>
      <c r="R173" s="46">
        <f t="shared" si="19"/>
        <v>0</v>
      </c>
      <c r="S173" s="43"/>
      <c r="T173" s="5">
        <f>+R173*([1]assessment!$J$271*[1]assessment!$E$3)</f>
        <v>0</v>
      </c>
      <c r="U173" s="43"/>
      <c r="V173" s="47">
        <f>+T173/[1]payroll!F173</f>
        <v>0</v>
      </c>
      <c r="W173" s="43"/>
      <c r="X173" s="5">
        <f>IF(V173&lt;$X$2,T173, +[1]payroll!F173 * $X$2)</f>
        <v>0</v>
      </c>
      <c r="Y173" s="43"/>
      <c r="Z173" s="5">
        <f t="shared" si="20"/>
        <v>0</v>
      </c>
      <c r="AA173" s="43"/>
      <c r="AB173" s="43" t="e">
        <f t="shared" si="21"/>
        <v>#DIV/0!</v>
      </c>
    </row>
    <row r="174" spans="1:28" outlineLevel="1" x14ac:dyDescent="0.2">
      <c r="A174" s="43" t="s">
        <v>272</v>
      </c>
      <c r="B174" s="43" t="s">
        <v>273</v>
      </c>
      <c r="C174" s="43"/>
      <c r="D174" s="35">
        <v>0</v>
      </c>
      <c r="E174" s="35">
        <v>0</v>
      </c>
      <c r="F174" s="35">
        <v>0</v>
      </c>
      <c r="G174" s="43">
        <f t="shared" si="24"/>
        <v>0</v>
      </c>
      <c r="H174" s="43"/>
      <c r="I174" s="22">
        <f t="shared" si="25"/>
        <v>0</v>
      </c>
      <c r="J174" s="47">
        <f>+[1]IFR!AD174</f>
        <v>0</v>
      </c>
      <c r="K174" s="14">
        <f t="shared" si="18"/>
        <v>0.95</v>
      </c>
      <c r="L174" s="22">
        <f t="shared" si="22"/>
        <v>0</v>
      </c>
      <c r="M174" s="14">
        <v>1</v>
      </c>
      <c r="N174" s="14">
        <v>1</v>
      </c>
      <c r="O174" s="43"/>
      <c r="P174" s="22">
        <f t="shared" si="23"/>
        <v>0</v>
      </c>
      <c r="Q174" s="43"/>
      <c r="R174" s="46">
        <f t="shared" si="19"/>
        <v>0</v>
      </c>
      <c r="S174" s="43"/>
      <c r="T174" s="5">
        <f>+R174*([1]assessment!$J$271*[1]assessment!$E$3)</f>
        <v>0</v>
      </c>
      <c r="U174" s="43"/>
      <c r="V174" s="47">
        <f>+T174/[1]payroll!F174</f>
        <v>0</v>
      </c>
      <c r="W174" s="43"/>
      <c r="X174" s="5">
        <f>IF(V174&lt;$X$2,T174, +[1]payroll!F174 * $X$2)</f>
        <v>0</v>
      </c>
      <c r="Y174" s="43"/>
      <c r="Z174" s="5">
        <f t="shared" si="20"/>
        <v>0</v>
      </c>
      <c r="AA174" s="43"/>
      <c r="AB174" s="43" t="e">
        <f t="shared" si="21"/>
        <v>#DIV/0!</v>
      </c>
    </row>
    <row r="175" spans="1:28" outlineLevel="1" x14ac:dyDescent="0.2">
      <c r="A175" s="43" t="s">
        <v>274</v>
      </c>
      <c r="B175" s="43" t="s">
        <v>275</v>
      </c>
      <c r="C175" s="43"/>
      <c r="D175" s="35">
        <v>1</v>
      </c>
      <c r="E175" s="35">
        <v>0</v>
      </c>
      <c r="F175" s="35">
        <v>0</v>
      </c>
      <c r="G175" s="43">
        <f t="shared" si="24"/>
        <v>1</v>
      </c>
      <c r="H175" s="43"/>
      <c r="I175" s="22">
        <f t="shared" si="25"/>
        <v>0.33333333333333331</v>
      </c>
      <c r="J175" s="47">
        <f>+[1]IFR!AD175</f>
        <v>1.6666666666666668E-3</v>
      </c>
      <c r="K175" s="14">
        <f t="shared" si="18"/>
        <v>0.95</v>
      </c>
      <c r="L175" s="22">
        <f t="shared" si="22"/>
        <v>0.31666666666666665</v>
      </c>
      <c r="M175" s="14">
        <v>1</v>
      </c>
      <c r="N175" s="14">
        <v>1</v>
      </c>
      <c r="O175" s="43"/>
      <c r="P175" s="22">
        <f t="shared" si="23"/>
        <v>0.31666666666666665</v>
      </c>
      <c r="Q175" s="43"/>
      <c r="R175" s="46">
        <f t="shared" si="19"/>
        <v>5.3175411689634753E-5</v>
      </c>
      <c r="S175" s="43"/>
      <c r="T175" s="5">
        <f>+R175*([1]assessment!$J$271*[1]assessment!$E$3)</f>
        <v>422.39306270780423</v>
      </c>
      <c r="U175" s="43"/>
      <c r="V175" s="47">
        <f>+T175/[1]payroll!F175</f>
        <v>1.19560346124243E-4</v>
      </c>
      <c r="W175" s="43"/>
      <c r="X175" s="5">
        <f>IF(V175&lt;$X$2,T175, +[1]payroll!F175 * $X$2)</f>
        <v>422.39306270780423</v>
      </c>
      <c r="Y175" s="43"/>
      <c r="Z175" s="5">
        <f t="shared" si="20"/>
        <v>0</v>
      </c>
      <c r="AA175" s="43"/>
      <c r="AB175" s="43">
        <f t="shared" si="21"/>
        <v>1</v>
      </c>
    </row>
    <row r="176" spans="1:28" outlineLevel="1" x14ac:dyDescent="0.2">
      <c r="A176" s="43" t="s">
        <v>276</v>
      </c>
      <c r="B176" s="43" t="s">
        <v>277</v>
      </c>
      <c r="C176" s="43"/>
      <c r="D176" s="35">
        <v>0</v>
      </c>
      <c r="E176" s="35">
        <v>1</v>
      </c>
      <c r="F176" s="35">
        <v>0</v>
      </c>
      <c r="G176" s="43">
        <f t="shared" si="24"/>
        <v>1</v>
      </c>
      <c r="H176" s="43"/>
      <c r="I176" s="22">
        <f t="shared" si="25"/>
        <v>0.33333333333333331</v>
      </c>
      <c r="J176" s="47">
        <f>+[1]IFR!AD176</f>
        <v>3.3333333333333335E-3</v>
      </c>
      <c r="K176" s="14">
        <f t="shared" si="18"/>
        <v>0.95</v>
      </c>
      <c r="L176" s="22">
        <f t="shared" si="22"/>
        <v>0.31666666666666665</v>
      </c>
      <c r="M176" s="14">
        <v>1</v>
      </c>
      <c r="N176" s="14">
        <v>1</v>
      </c>
      <c r="O176" s="43"/>
      <c r="P176" s="22">
        <f t="shared" si="23"/>
        <v>0.31666666666666665</v>
      </c>
      <c r="Q176" s="43"/>
      <c r="R176" s="46">
        <f t="shared" si="19"/>
        <v>5.3175411689634753E-5</v>
      </c>
      <c r="S176" s="43"/>
      <c r="T176" s="5">
        <f>+R176*([1]assessment!$J$271*[1]assessment!$E$3)</f>
        <v>422.39306270780423</v>
      </c>
      <c r="U176" s="43"/>
      <c r="V176" s="47">
        <f>+T176/[1]payroll!F176</f>
        <v>1.7564638041710887E-4</v>
      </c>
      <c r="W176" s="43"/>
      <c r="X176" s="5">
        <f>IF(V176&lt;$X$2,T176, +[1]payroll!F176 * $X$2)</f>
        <v>422.39306270780423</v>
      </c>
      <c r="Y176" s="43"/>
      <c r="Z176" s="5">
        <f t="shared" si="20"/>
        <v>0</v>
      </c>
      <c r="AA176" s="43"/>
      <c r="AB176" s="43">
        <f t="shared" si="21"/>
        <v>1</v>
      </c>
    </row>
    <row r="177" spans="1:28" outlineLevel="1" x14ac:dyDescent="0.2">
      <c r="A177" s="43" t="s">
        <v>278</v>
      </c>
      <c r="B177" s="43" t="s">
        <v>279</v>
      </c>
      <c r="C177" s="43"/>
      <c r="D177" s="35">
        <v>0</v>
      </c>
      <c r="E177" s="35">
        <v>0</v>
      </c>
      <c r="F177" s="35">
        <v>0</v>
      </c>
      <c r="G177" s="43">
        <f t="shared" si="24"/>
        <v>0</v>
      </c>
      <c r="H177" s="43"/>
      <c r="I177" s="22">
        <f t="shared" si="25"/>
        <v>0</v>
      </c>
      <c r="J177" s="47">
        <f>+[1]IFR!AD177</f>
        <v>0</v>
      </c>
      <c r="K177" s="14">
        <f t="shared" si="18"/>
        <v>0.95</v>
      </c>
      <c r="L177" s="22">
        <f t="shared" si="22"/>
        <v>0</v>
      </c>
      <c r="M177" s="14">
        <v>1</v>
      </c>
      <c r="N177" s="14">
        <v>1</v>
      </c>
      <c r="O177" s="43"/>
      <c r="P177" s="22">
        <f t="shared" si="23"/>
        <v>0</v>
      </c>
      <c r="Q177" s="43"/>
      <c r="R177" s="46">
        <f t="shared" si="19"/>
        <v>0</v>
      </c>
      <c r="S177" s="43"/>
      <c r="T177" s="5">
        <f>+R177*([1]assessment!$J$271*[1]assessment!$E$3)</f>
        <v>0</v>
      </c>
      <c r="U177" s="43"/>
      <c r="V177" s="47">
        <f>+T177/[1]payroll!F177</f>
        <v>0</v>
      </c>
      <c r="W177" s="43"/>
      <c r="X177" s="5">
        <f>IF(V177&lt;$X$2,T177, +[1]payroll!F177 * $X$2)</f>
        <v>0</v>
      </c>
      <c r="Y177" s="43"/>
      <c r="Z177" s="5">
        <f t="shared" si="20"/>
        <v>0</v>
      </c>
      <c r="AA177" s="43"/>
      <c r="AB177" s="43" t="e">
        <f t="shared" si="21"/>
        <v>#DIV/0!</v>
      </c>
    </row>
    <row r="178" spans="1:28" outlineLevel="1" x14ac:dyDescent="0.2">
      <c r="A178" s="43" t="s">
        <v>280</v>
      </c>
      <c r="B178" s="43" t="s">
        <v>281</v>
      </c>
      <c r="C178" s="43"/>
      <c r="D178" s="35">
        <v>0</v>
      </c>
      <c r="E178" s="35">
        <v>2</v>
      </c>
      <c r="F178" s="35">
        <v>0</v>
      </c>
      <c r="G178" s="43">
        <f t="shared" si="24"/>
        <v>2</v>
      </c>
      <c r="H178" s="43"/>
      <c r="I178" s="22">
        <f t="shared" si="25"/>
        <v>0.66666666666666663</v>
      </c>
      <c r="J178" s="47">
        <f>+[1]IFR!AD178</f>
        <v>6.6666666666666671E-3</v>
      </c>
      <c r="K178" s="14">
        <f t="shared" si="18"/>
        <v>0.95</v>
      </c>
      <c r="L178" s="22">
        <f t="shared" si="22"/>
        <v>0.6333333333333333</v>
      </c>
      <c r="M178" s="14">
        <v>1</v>
      </c>
      <c r="N178" s="14">
        <v>1</v>
      </c>
      <c r="O178" s="43"/>
      <c r="P178" s="22">
        <f t="shared" si="23"/>
        <v>0.6333333333333333</v>
      </c>
      <c r="Q178" s="43"/>
      <c r="R178" s="46">
        <f t="shared" si="19"/>
        <v>1.0635082337926951E-4</v>
      </c>
      <c r="S178" s="43"/>
      <c r="T178" s="5">
        <f>+R178*([1]assessment!$J$271*[1]assessment!$E$3)</f>
        <v>844.78612541560847</v>
      </c>
      <c r="U178" s="43"/>
      <c r="V178" s="47">
        <f>+T178/[1]payroll!F178</f>
        <v>4.7316628937445849E-4</v>
      </c>
      <c r="W178" s="43"/>
      <c r="X178" s="5">
        <f>IF(V178&lt;$X$2,T178, +[1]payroll!F178 * $X$2)</f>
        <v>844.78612541560847</v>
      </c>
      <c r="Y178" s="43"/>
      <c r="Z178" s="5">
        <f t="shared" si="20"/>
        <v>0</v>
      </c>
      <c r="AA178" s="43"/>
      <c r="AB178" s="43">
        <f t="shared" si="21"/>
        <v>1</v>
      </c>
    </row>
    <row r="179" spans="1:28" outlineLevel="1" x14ac:dyDescent="0.2">
      <c r="A179" s="43" t="s">
        <v>282</v>
      </c>
      <c r="B179" s="43" t="s">
        <v>283</v>
      </c>
      <c r="C179" s="43"/>
      <c r="D179" s="35">
        <v>0</v>
      </c>
      <c r="E179" s="35">
        <v>1</v>
      </c>
      <c r="F179" s="35">
        <v>0</v>
      </c>
      <c r="G179" s="43">
        <f t="shared" si="24"/>
        <v>1</v>
      </c>
      <c r="H179" s="43"/>
      <c r="I179" s="22">
        <f t="shared" si="25"/>
        <v>0.33333333333333331</v>
      </c>
      <c r="J179" s="47">
        <f>+[1]IFR!AD179</f>
        <v>3.3333333333333335E-3</v>
      </c>
      <c r="K179" s="14">
        <f t="shared" si="18"/>
        <v>0.95</v>
      </c>
      <c r="L179" s="22">
        <f t="shared" si="22"/>
        <v>0.31666666666666665</v>
      </c>
      <c r="M179" s="14">
        <v>1</v>
      </c>
      <c r="N179" s="14">
        <v>1</v>
      </c>
      <c r="O179" s="43"/>
      <c r="P179" s="22">
        <f t="shared" si="23"/>
        <v>0.31666666666666665</v>
      </c>
      <c r="Q179" s="43"/>
      <c r="R179" s="46">
        <f t="shared" si="19"/>
        <v>5.3175411689634753E-5</v>
      </c>
      <c r="S179" s="43"/>
      <c r="T179" s="5">
        <f>+R179*([1]assessment!$J$271*[1]assessment!$E$3)</f>
        <v>422.39306270780423</v>
      </c>
      <c r="U179" s="43"/>
      <c r="V179" s="47">
        <f>+T179/[1]payroll!F179</f>
        <v>2.8925399292418694E-4</v>
      </c>
      <c r="W179" s="43"/>
      <c r="X179" s="5">
        <f>IF(V179&lt;$X$2,T179, +[1]payroll!F179 * $X$2)</f>
        <v>422.39306270780423</v>
      </c>
      <c r="Y179" s="43"/>
      <c r="Z179" s="5">
        <f t="shared" si="20"/>
        <v>0</v>
      </c>
      <c r="AA179" s="43"/>
      <c r="AB179" s="43">
        <f t="shared" si="21"/>
        <v>1</v>
      </c>
    </row>
    <row r="180" spans="1:28" outlineLevel="1" x14ac:dyDescent="0.2">
      <c r="A180" s="43" t="s">
        <v>284</v>
      </c>
      <c r="B180" s="43" t="s">
        <v>285</v>
      </c>
      <c r="C180" s="43"/>
      <c r="D180" s="35">
        <v>0</v>
      </c>
      <c r="E180" s="35">
        <v>0</v>
      </c>
      <c r="F180" s="35">
        <v>0</v>
      </c>
      <c r="G180" s="43">
        <f t="shared" si="24"/>
        <v>0</v>
      </c>
      <c r="H180" s="43"/>
      <c r="I180" s="22">
        <f t="shared" si="25"/>
        <v>0</v>
      </c>
      <c r="J180" s="47">
        <f>+[1]IFR!AD180</f>
        <v>0</v>
      </c>
      <c r="K180" s="14">
        <f t="shared" si="18"/>
        <v>0.95</v>
      </c>
      <c r="L180" s="22">
        <f t="shared" si="22"/>
        <v>0</v>
      </c>
      <c r="M180" s="14">
        <v>1</v>
      </c>
      <c r="N180" s="14">
        <v>1</v>
      </c>
      <c r="O180" s="43"/>
      <c r="P180" s="22">
        <f t="shared" si="23"/>
        <v>0</v>
      </c>
      <c r="Q180" s="43"/>
      <c r="R180" s="46">
        <f t="shared" si="19"/>
        <v>0</v>
      </c>
      <c r="S180" s="43"/>
      <c r="T180" s="5">
        <f>+R180*([1]assessment!$J$271*[1]assessment!$E$3)</f>
        <v>0</v>
      </c>
      <c r="U180" s="43"/>
      <c r="V180" s="47">
        <f>+T180/[1]payroll!F180</f>
        <v>0</v>
      </c>
      <c r="W180" s="43"/>
      <c r="X180" s="5">
        <f>IF(V180&lt;$X$2,T180, +[1]payroll!F180 * $X$2)</f>
        <v>0</v>
      </c>
      <c r="Y180" s="43"/>
      <c r="Z180" s="5">
        <f t="shared" si="20"/>
        <v>0</v>
      </c>
      <c r="AA180" s="43"/>
      <c r="AB180" s="43" t="e">
        <f t="shared" si="21"/>
        <v>#DIV/0!</v>
      </c>
    </row>
    <row r="181" spans="1:28" outlineLevel="1" x14ac:dyDescent="0.2">
      <c r="A181" s="43" t="s">
        <v>286</v>
      </c>
      <c r="B181" s="43" t="s">
        <v>287</v>
      </c>
      <c r="C181" s="43"/>
      <c r="D181" s="35">
        <v>1</v>
      </c>
      <c r="E181" s="35">
        <v>0</v>
      </c>
      <c r="F181" s="35">
        <v>0</v>
      </c>
      <c r="G181" s="43">
        <f t="shared" si="24"/>
        <v>1</v>
      </c>
      <c r="H181" s="43"/>
      <c r="I181" s="22">
        <f t="shared" si="25"/>
        <v>0.33333333333333331</v>
      </c>
      <c r="J181" s="47">
        <f>+[1]IFR!AD181</f>
        <v>1.6666666666666668E-3</v>
      </c>
      <c r="K181" s="14">
        <f t="shared" si="18"/>
        <v>0.95</v>
      </c>
      <c r="L181" s="22">
        <f t="shared" si="22"/>
        <v>0.31666666666666665</v>
      </c>
      <c r="M181" s="14">
        <v>1</v>
      </c>
      <c r="N181" s="14">
        <v>1</v>
      </c>
      <c r="O181" s="43"/>
      <c r="P181" s="22">
        <f t="shared" si="23"/>
        <v>0.31666666666666665</v>
      </c>
      <c r="Q181" s="43"/>
      <c r="R181" s="46">
        <f t="shared" si="19"/>
        <v>5.3175411689634753E-5</v>
      </c>
      <c r="S181" s="43"/>
      <c r="T181" s="5">
        <f>+R181*([1]assessment!$J$271*[1]assessment!$E$3)</f>
        <v>422.39306270780423</v>
      </c>
      <c r="U181" s="43"/>
      <c r="V181" s="47">
        <f>+T181/[1]payroll!F181</f>
        <v>8.4574457282486442E-4</v>
      </c>
      <c r="W181" s="43"/>
      <c r="X181" s="5">
        <f>IF(V181&lt;$X$2,T181, +[1]payroll!F181 * $X$2)</f>
        <v>422.39306270780423</v>
      </c>
      <c r="Y181" s="43"/>
      <c r="Z181" s="5">
        <f t="shared" si="20"/>
        <v>0</v>
      </c>
      <c r="AA181" s="43"/>
      <c r="AB181" s="43">
        <f t="shared" si="21"/>
        <v>1</v>
      </c>
    </row>
    <row r="182" spans="1:28" outlineLevel="1" x14ac:dyDescent="0.2">
      <c r="A182" s="43" t="s">
        <v>288</v>
      </c>
      <c r="B182" s="43" t="s">
        <v>289</v>
      </c>
      <c r="C182" s="43"/>
      <c r="D182" s="35">
        <v>0</v>
      </c>
      <c r="E182" s="35">
        <v>0</v>
      </c>
      <c r="F182" s="35">
        <v>0</v>
      </c>
      <c r="G182" s="43">
        <f t="shared" si="24"/>
        <v>0</v>
      </c>
      <c r="H182" s="43"/>
      <c r="I182" s="22">
        <f t="shared" si="25"/>
        <v>0</v>
      </c>
      <c r="J182" s="47">
        <f>+[1]IFR!AD182</f>
        <v>0</v>
      </c>
      <c r="K182" s="14">
        <f t="shared" si="18"/>
        <v>0.95</v>
      </c>
      <c r="L182" s="22">
        <f t="shared" si="22"/>
        <v>0</v>
      </c>
      <c r="M182" s="14">
        <v>1</v>
      </c>
      <c r="N182" s="14">
        <v>1</v>
      </c>
      <c r="O182" s="43"/>
      <c r="P182" s="22">
        <f t="shared" si="23"/>
        <v>0</v>
      </c>
      <c r="Q182" s="43"/>
      <c r="R182" s="46">
        <f t="shared" si="19"/>
        <v>0</v>
      </c>
      <c r="S182" s="43"/>
      <c r="T182" s="5">
        <f>+R182*([1]assessment!$J$271*[1]assessment!$E$3)</f>
        <v>0</v>
      </c>
      <c r="U182" s="43"/>
      <c r="V182" s="47">
        <f>+T182/[1]payroll!F182</f>
        <v>0</v>
      </c>
      <c r="W182" s="43"/>
      <c r="X182" s="5">
        <f>IF(V182&lt;$X$2,T182, +[1]payroll!F182 * $X$2)</f>
        <v>0</v>
      </c>
      <c r="Y182" s="43"/>
      <c r="Z182" s="5">
        <f t="shared" si="20"/>
        <v>0</v>
      </c>
      <c r="AA182" s="43"/>
      <c r="AB182" s="43" t="e">
        <f t="shared" si="21"/>
        <v>#DIV/0!</v>
      </c>
    </row>
    <row r="183" spans="1:28" outlineLevel="1" x14ac:dyDescent="0.2">
      <c r="A183" s="43" t="s">
        <v>290</v>
      </c>
      <c r="B183" s="43" t="s">
        <v>291</v>
      </c>
      <c r="C183" s="43"/>
      <c r="D183" s="35">
        <v>3</v>
      </c>
      <c r="E183" s="35">
        <v>13</v>
      </c>
      <c r="F183" s="35">
        <v>6</v>
      </c>
      <c r="G183" s="43">
        <f t="shared" si="24"/>
        <v>22</v>
      </c>
      <c r="H183" s="43"/>
      <c r="I183" s="22">
        <f t="shared" si="25"/>
        <v>7.333333333333333</v>
      </c>
      <c r="J183" s="47">
        <f>+[1]IFR!AD183</f>
        <v>1.2611830256998047E-2</v>
      </c>
      <c r="K183" s="14">
        <f t="shared" si="18"/>
        <v>0.95</v>
      </c>
      <c r="L183" s="22">
        <f t="shared" si="22"/>
        <v>6.9666666666666659</v>
      </c>
      <c r="M183" s="14">
        <v>1</v>
      </c>
      <c r="N183" s="14">
        <v>1</v>
      </c>
      <c r="O183" s="43"/>
      <c r="P183" s="22">
        <f t="shared" si="23"/>
        <v>6.9666666666666659</v>
      </c>
      <c r="Q183" s="43"/>
      <c r="R183" s="46">
        <f t="shared" si="19"/>
        <v>1.1698590571719645E-3</v>
      </c>
      <c r="S183" s="43"/>
      <c r="T183" s="5">
        <f>+R183*([1]assessment!$J$271*[1]assessment!$E$3)</f>
        <v>9292.647379571692</v>
      </c>
      <c r="U183" s="43"/>
      <c r="V183" s="47">
        <f>+T183/[1]payroll!F183</f>
        <v>3.174572179479411E-4</v>
      </c>
      <c r="W183" s="43"/>
      <c r="X183" s="5">
        <f>IF(V183&lt;$X$2,T183, +[1]payroll!F183 * $X$2)</f>
        <v>9292.647379571692</v>
      </c>
      <c r="Y183" s="43"/>
      <c r="Z183" s="5">
        <f t="shared" si="20"/>
        <v>0</v>
      </c>
      <c r="AA183" s="43"/>
      <c r="AB183" s="43">
        <f t="shared" si="21"/>
        <v>1</v>
      </c>
    </row>
    <row r="184" spans="1:28" outlineLevel="1" x14ac:dyDescent="0.2">
      <c r="A184" s="43" t="s">
        <v>292</v>
      </c>
      <c r="B184" s="43" t="s">
        <v>293</v>
      </c>
      <c r="C184" s="43"/>
      <c r="D184" s="35">
        <v>0</v>
      </c>
      <c r="E184" s="35">
        <v>0</v>
      </c>
      <c r="F184" s="35">
        <v>0</v>
      </c>
      <c r="G184" s="43">
        <f t="shared" si="24"/>
        <v>0</v>
      </c>
      <c r="H184" s="43"/>
      <c r="I184" s="22">
        <f t="shared" si="25"/>
        <v>0</v>
      </c>
      <c r="J184" s="47">
        <f>+[1]IFR!AD184</f>
        <v>0</v>
      </c>
      <c r="K184" s="14">
        <f t="shared" si="18"/>
        <v>0.95</v>
      </c>
      <c r="L184" s="22">
        <f t="shared" si="22"/>
        <v>0</v>
      </c>
      <c r="M184" s="14">
        <v>1</v>
      </c>
      <c r="N184" s="14">
        <v>1</v>
      </c>
      <c r="O184" s="43"/>
      <c r="P184" s="22">
        <f t="shared" si="23"/>
        <v>0</v>
      </c>
      <c r="Q184" s="43"/>
      <c r="R184" s="46">
        <f t="shared" si="19"/>
        <v>0</v>
      </c>
      <c r="S184" s="43"/>
      <c r="T184" s="5">
        <f>+R184*([1]assessment!$J$271*[1]assessment!$E$3)</f>
        <v>0</v>
      </c>
      <c r="U184" s="43"/>
      <c r="V184" s="47">
        <f>+T184/[1]payroll!F184</f>
        <v>0</v>
      </c>
      <c r="W184" s="43"/>
      <c r="X184" s="5">
        <f>IF(V184&lt;$X$2,T184, +[1]payroll!F184 * $X$2)</f>
        <v>0</v>
      </c>
      <c r="Y184" s="43"/>
      <c r="Z184" s="5">
        <f t="shared" si="20"/>
        <v>0</v>
      </c>
      <c r="AA184" s="43"/>
      <c r="AB184" s="43" t="e">
        <f t="shared" si="21"/>
        <v>#DIV/0!</v>
      </c>
    </row>
    <row r="185" spans="1:28" outlineLevel="1" x14ac:dyDescent="0.2">
      <c r="A185" s="43" t="s">
        <v>294</v>
      </c>
      <c r="B185" s="43" t="s">
        <v>295</v>
      </c>
      <c r="C185" s="43"/>
      <c r="D185" s="35">
        <v>0</v>
      </c>
      <c r="E185" s="35">
        <v>0</v>
      </c>
      <c r="F185" s="35">
        <v>0</v>
      </c>
      <c r="G185" s="43">
        <f t="shared" si="24"/>
        <v>0</v>
      </c>
      <c r="H185" s="43"/>
      <c r="I185" s="22">
        <f t="shared" si="25"/>
        <v>0</v>
      </c>
      <c r="J185" s="47">
        <f>+[1]IFR!AD185</f>
        <v>0</v>
      </c>
      <c r="K185" s="14">
        <f t="shared" si="18"/>
        <v>0.95</v>
      </c>
      <c r="L185" s="22">
        <f t="shared" si="22"/>
        <v>0</v>
      </c>
      <c r="M185" s="14">
        <v>1</v>
      </c>
      <c r="N185" s="14">
        <v>1</v>
      </c>
      <c r="O185" s="43"/>
      <c r="P185" s="22">
        <f t="shared" si="23"/>
        <v>0</v>
      </c>
      <c r="Q185" s="43"/>
      <c r="R185" s="46">
        <f t="shared" si="19"/>
        <v>0</v>
      </c>
      <c r="S185" s="43"/>
      <c r="T185" s="5">
        <f>+R185*([1]assessment!$J$271*[1]assessment!$E$3)</f>
        <v>0</v>
      </c>
      <c r="U185" s="43"/>
      <c r="V185" s="47">
        <f>+T185/[1]payroll!F185</f>
        <v>0</v>
      </c>
      <c r="W185" s="43"/>
      <c r="X185" s="5">
        <f>IF(V185&lt;$X$2,T185, +[1]payroll!F185 * $X$2)</f>
        <v>0</v>
      </c>
      <c r="Y185" s="43"/>
      <c r="Z185" s="5">
        <f t="shared" si="20"/>
        <v>0</v>
      </c>
      <c r="AA185" s="43"/>
      <c r="AB185" s="43" t="e">
        <f t="shared" si="21"/>
        <v>#DIV/0!</v>
      </c>
    </row>
    <row r="186" spans="1:28" outlineLevel="1" x14ac:dyDescent="0.2">
      <c r="A186" s="43" t="s">
        <v>296</v>
      </c>
      <c r="B186" s="43" t="s">
        <v>297</v>
      </c>
      <c r="C186" s="43"/>
      <c r="D186" s="35">
        <v>0</v>
      </c>
      <c r="E186" s="35">
        <v>0</v>
      </c>
      <c r="F186" s="35">
        <v>0</v>
      </c>
      <c r="G186" s="43">
        <f t="shared" si="24"/>
        <v>0</v>
      </c>
      <c r="H186" s="43"/>
      <c r="I186" s="22">
        <f t="shared" si="25"/>
        <v>0</v>
      </c>
      <c r="J186" s="47">
        <f>+[1]IFR!AD186</f>
        <v>0</v>
      </c>
      <c r="K186" s="14">
        <f t="shared" si="18"/>
        <v>0.95</v>
      </c>
      <c r="L186" s="22">
        <f t="shared" si="22"/>
        <v>0</v>
      </c>
      <c r="M186" s="14">
        <v>1</v>
      </c>
      <c r="N186" s="14">
        <v>1</v>
      </c>
      <c r="O186" s="43"/>
      <c r="P186" s="22">
        <f t="shared" si="23"/>
        <v>0</v>
      </c>
      <c r="Q186" s="43"/>
      <c r="R186" s="46">
        <f t="shared" si="19"/>
        <v>0</v>
      </c>
      <c r="S186" s="43"/>
      <c r="T186" s="5">
        <f>+R186*([1]assessment!$J$271*[1]assessment!$E$3)</f>
        <v>0</v>
      </c>
      <c r="U186" s="43"/>
      <c r="V186" s="47">
        <f>+T186/[1]payroll!F186</f>
        <v>0</v>
      </c>
      <c r="W186" s="43"/>
      <c r="X186" s="5">
        <f>IF(V186&lt;$X$2,T186, +[1]payroll!F186 * $X$2)</f>
        <v>0</v>
      </c>
      <c r="Y186" s="43"/>
      <c r="Z186" s="5">
        <f t="shared" si="20"/>
        <v>0</v>
      </c>
      <c r="AA186" s="43"/>
      <c r="AB186" s="43" t="e">
        <f t="shared" si="21"/>
        <v>#DIV/0!</v>
      </c>
    </row>
    <row r="187" spans="1:28" outlineLevel="1" x14ac:dyDescent="0.2">
      <c r="A187" s="43" t="s">
        <v>298</v>
      </c>
      <c r="B187" s="43" t="s">
        <v>299</v>
      </c>
      <c r="C187" s="43"/>
      <c r="D187" s="35">
        <v>1</v>
      </c>
      <c r="E187" s="35">
        <v>1</v>
      </c>
      <c r="F187" s="35">
        <v>2</v>
      </c>
      <c r="G187" s="43">
        <f t="shared" si="24"/>
        <v>4</v>
      </c>
      <c r="H187" s="43"/>
      <c r="I187" s="22">
        <f t="shared" si="25"/>
        <v>1.3333333333333333</v>
      </c>
      <c r="J187" s="47">
        <f>+[1]IFR!AD187</f>
        <v>6.3877919849420388E-3</v>
      </c>
      <c r="K187" s="14">
        <f t="shared" si="18"/>
        <v>0.95</v>
      </c>
      <c r="L187" s="22">
        <f t="shared" si="22"/>
        <v>1.2666666666666666</v>
      </c>
      <c r="M187" s="14">
        <v>1</v>
      </c>
      <c r="N187" s="14">
        <v>1</v>
      </c>
      <c r="O187" s="43"/>
      <c r="P187" s="22">
        <f t="shared" si="23"/>
        <v>1.2666666666666666</v>
      </c>
      <c r="Q187" s="43"/>
      <c r="R187" s="46">
        <f t="shared" si="19"/>
        <v>2.1270164675853901E-4</v>
      </c>
      <c r="S187" s="43"/>
      <c r="T187" s="5">
        <f>+R187*([1]assessment!$J$271*[1]assessment!$E$3)</f>
        <v>1689.5722508312169</v>
      </c>
      <c r="U187" s="43"/>
      <c r="V187" s="47">
        <f>+T187/[1]payroll!F187</f>
        <v>1.8039775863913911E-4</v>
      </c>
      <c r="W187" s="43"/>
      <c r="X187" s="5">
        <f>IF(V187&lt;$X$2,T187, +[1]payroll!F187 * $X$2)</f>
        <v>1689.5722508312169</v>
      </c>
      <c r="Y187" s="43"/>
      <c r="Z187" s="5">
        <f t="shared" si="20"/>
        <v>0</v>
      </c>
      <c r="AA187" s="43"/>
      <c r="AB187" s="43">
        <f t="shared" si="21"/>
        <v>1</v>
      </c>
    </row>
    <row r="188" spans="1:28" outlineLevel="1" x14ac:dyDescent="0.2">
      <c r="A188" s="43" t="s">
        <v>300</v>
      </c>
      <c r="B188" s="43" t="s">
        <v>301</v>
      </c>
      <c r="C188" s="43"/>
      <c r="D188" s="35">
        <v>0</v>
      </c>
      <c r="E188" s="35">
        <v>0</v>
      </c>
      <c r="F188" s="35">
        <v>0</v>
      </c>
      <c r="G188" s="43">
        <f t="shared" si="24"/>
        <v>0</v>
      </c>
      <c r="H188" s="43"/>
      <c r="I188" s="22">
        <f t="shared" si="25"/>
        <v>0</v>
      </c>
      <c r="J188" s="47">
        <f>+[1]IFR!AD188</f>
        <v>0</v>
      </c>
      <c r="K188" s="14">
        <f t="shared" si="18"/>
        <v>0.95</v>
      </c>
      <c r="L188" s="22">
        <f t="shared" si="22"/>
        <v>0</v>
      </c>
      <c r="M188" s="14">
        <v>1</v>
      </c>
      <c r="N188" s="14">
        <v>1</v>
      </c>
      <c r="O188" s="43"/>
      <c r="P188" s="22">
        <f t="shared" si="23"/>
        <v>0</v>
      </c>
      <c r="Q188" s="43"/>
      <c r="R188" s="46">
        <f t="shared" si="19"/>
        <v>0</v>
      </c>
      <c r="S188" s="43"/>
      <c r="T188" s="5">
        <f>+R188*([1]assessment!$J$271*[1]assessment!$E$3)</f>
        <v>0</v>
      </c>
      <c r="U188" s="43"/>
      <c r="V188" s="47">
        <f>+T188/[1]payroll!F188</f>
        <v>0</v>
      </c>
      <c r="W188" s="43"/>
      <c r="X188" s="5">
        <f>IF(V188&lt;$X$2,T188, +[1]payroll!F188 * $X$2)</f>
        <v>0</v>
      </c>
      <c r="Y188" s="43"/>
      <c r="Z188" s="5">
        <f t="shared" si="20"/>
        <v>0</v>
      </c>
      <c r="AA188" s="43"/>
      <c r="AB188" s="43" t="e">
        <f t="shared" si="21"/>
        <v>#DIV/0!</v>
      </c>
    </row>
    <row r="189" spans="1:28" outlineLevel="1" x14ac:dyDescent="0.2">
      <c r="A189" s="43" t="s">
        <v>302</v>
      </c>
      <c r="B189" s="43" t="s">
        <v>303</v>
      </c>
      <c r="C189" s="43"/>
      <c r="D189" s="35">
        <v>0</v>
      </c>
      <c r="E189" s="35">
        <v>0</v>
      </c>
      <c r="F189" s="35">
        <v>0</v>
      </c>
      <c r="G189" s="43">
        <f t="shared" si="24"/>
        <v>0</v>
      </c>
      <c r="H189" s="43"/>
      <c r="I189" s="22">
        <f t="shared" si="25"/>
        <v>0</v>
      </c>
      <c r="J189" s="47">
        <f>+[1]IFR!AD189</f>
        <v>0</v>
      </c>
      <c r="K189" s="14">
        <f t="shared" si="18"/>
        <v>0.95</v>
      </c>
      <c r="L189" s="22">
        <f t="shared" si="22"/>
        <v>0</v>
      </c>
      <c r="M189" s="14">
        <v>1</v>
      </c>
      <c r="N189" s="14">
        <v>1</v>
      </c>
      <c r="O189" s="43"/>
      <c r="P189" s="22">
        <f t="shared" si="23"/>
        <v>0</v>
      </c>
      <c r="Q189" s="43"/>
      <c r="R189" s="46">
        <f t="shared" si="19"/>
        <v>0</v>
      </c>
      <c r="S189" s="43"/>
      <c r="T189" s="5">
        <f>+R189*([1]assessment!$J$271*[1]assessment!$E$3)</f>
        <v>0</v>
      </c>
      <c r="U189" s="43"/>
      <c r="V189" s="47">
        <f>+T189/[1]payroll!F189</f>
        <v>0</v>
      </c>
      <c r="W189" s="43"/>
      <c r="X189" s="5">
        <f>IF(V189&lt;$X$2,T189, +[1]payroll!F189 * $X$2)</f>
        <v>0</v>
      </c>
      <c r="Y189" s="43"/>
      <c r="Z189" s="5">
        <f t="shared" si="20"/>
        <v>0</v>
      </c>
      <c r="AA189" s="43"/>
      <c r="AB189" s="43" t="e">
        <f t="shared" si="21"/>
        <v>#DIV/0!</v>
      </c>
    </row>
    <row r="190" spans="1:28" outlineLevel="1" x14ac:dyDescent="0.2">
      <c r="A190" s="43" t="s">
        <v>304</v>
      </c>
      <c r="B190" s="43" t="s">
        <v>305</v>
      </c>
      <c r="C190" s="43"/>
      <c r="D190" s="35">
        <v>0</v>
      </c>
      <c r="E190" s="35">
        <v>0</v>
      </c>
      <c r="F190" s="35">
        <v>0</v>
      </c>
      <c r="G190" s="43">
        <f t="shared" si="24"/>
        <v>0</v>
      </c>
      <c r="H190" s="43"/>
      <c r="I190" s="22">
        <f t="shared" si="25"/>
        <v>0</v>
      </c>
      <c r="J190" s="47">
        <f>+[1]IFR!AD190</f>
        <v>0</v>
      </c>
      <c r="K190" s="14">
        <f t="shared" si="18"/>
        <v>0.95</v>
      </c>
      <c r="L190" s="22">
        <f t="shared" si="22"/>
        <v>0</v>
      </c>
      <c r="M190" s="14">
        <v>1</v>
      </c>
      <c r="N190" s="14">
        <v>1</v>
      </c>
      <c r="O190" s="43"/>
      <c r="P190" s="22">
        <f t="shared" si="23"/>
        <v>0</v>
      </c>
      <c r="Q190" s="43"/>
      <c r="R190" s="46">
        <f t="shared" si="19"/>
        <v>0</v>
      </c>
      <c r="S190" s="43"/>
      <c r="T190" s="5">
        <f>+R190*([1]assessment!$J$271*[1]assessment!$E$3)</f>
        <v>0</v>
      </c>
      <c r="U190" s="43"/>
      <c r="V190" s="47">
        <f>+T190/[1]payroll!F190</f>
        <v>0</v>
      </c>
      <c r="W190" s="43"/>
      <c r="X190" s="5">
        <f>IF(V190&lt;$X$2,T190, +[1]payroll!F190 * $X$2)</f>
        <v>0</v>
      </c>
      <c r="Y190" s="43"/>
      <c r="Z190" s="5">
        <f t="shared" si="20"/>
        <v>0</v>
      </c>
      <c r="AA190" s="43"/>
      <c r="AB190" s="43" t="e">
        <f t="shared" si="21"/>
        <v>#DIV/0!</v>
      </c>
    </row>
    <row r="191" spans="1:28" outlineLevel="1" x14ac:dyDescent="0.2">
      <c r="A191" s="43" t="s">
        <v>306</v>
      </c>
      <c r="B191" s="43" t="s">
        <v>307</v>
      </c>
      <c r="C191" s="43"/>
      <c r="D191" s="35">
        <v>0</v>
      </c>
      <c r="E191" s="35">
        <v>0</v>
      </c>
      <c r="F191" s="35">
        <v>0</v>
      </c>
      <c r="G191" s="43">
        <f t="shared" si="24"/>
        <v>0</v>
      </c>
      <c r="H191" s="43"/>
      <c r="I191" s="22">
        <f t="shared" si="25"/>
        <v>0</v>
      </c>
      <c r="J191" s="47">
        <f>+[1]IFR!AD191</f>
        <v>0</v>
      </c>
      <c r="K191" s="14">
        <f t="shared" si="18"/>
        <v>0.95</v>
      </c>
      <c r="L191" s="22">
        <f t="shared" si="22"/>
        <v>0</v>
      </c>
      <c r="M191" s="14">
        <v>1</v>
      </c>
      <c r="N191" s="14">
        <v>1</v>
      </c>
      <c r="O191" s="43"/>
      <c r="P191" s="22">
        <f t="shared" si="23"/>
        <v>0</v>
      </c>
      <c r="Q191" s="43"/>
      <c r="R191" s="46">
        <f t="shared" si="19"/>
        <v>0</v>
      </c>
      <c r="S191" s="43"/>
      <c r="T191" s="5">
        <f>+R191*([1]assessment!$J$271*[1]assessment!$E$3)</f>
        <v>0</v>
      </c>
      <c r="U191" s="43"/>
      <c r="V191" s="47">
        <f>+T191/[1]payroll!F191</f>
        <v>0</v>
      </c>
      <c r="W191" s="43"/>
      <c r="X191" s="5">
        <f>IF(V191&lt;$X$2,T191, +[1]payroll!F191 * $X$2)</f>
        <v>0</v>
      </c>
      <c r="Y191" s="43"/>
      <c r="Z191" s="5">
        <f t="shared" si="20"/>
        <v>0</v>
      </c>
      <c r="AA191" s="43"/>
      <c r="AB191" s="43" t="e">
        <f t="shared" si="21"/>
        <v>#DIV/0!</v>
      </c>
    </row>
    <row r="192" spans="1:28" outlineLevel="1" x14ac:dyDescent="0.2">
      <c r="A192" s="43" t="s">
        <v>308</v>
      </c>
      <c r="B192" s="43" t="s">
        <v>309</v>
      </c>
      <c r="C192" s="43"/>
      <c r="D192" s="35">
        <v>0</v>
      </c>
      <c r="E192" s="35">
        <v>0</v>
      </c>
      <c r="F192" s="35">
        <v>0</v>
      </c>
      <c r="G192" s="43">
        <f t="shared" si="24"/>
        <v>0</v>
      </c>
      <c r="H192" s="43"/>
      <c r="I192" s="22">
        <f t="shared" si="25"/>
        <v>0</v>
      </c>
      <c r="J192" s="47">
        <f>+[1]IFR!AD192</f>
        <v>0</v>
      </c>
      <c r="K192" s="14">
        <f t="shared" si="18"/>
        <v>0.95</v>
      </c>
      <c r="L192" s="22">
        <f t="shared" si="22"/>
        <v>0</v>
      </c>
      <c r="M192" s="14">
        <v>1</v>
      </c>
      <c r="N192" s="14">
        <v>1</v>
      </c>
      <c r="O192" s="43"/>
      <c r="P192" s="22">
        <f t="shared" si="23"/>
        <v>0</v>
      </c>
      <c r="Q192" s="43"/>
      <c r="R192" s="46">
        <f t="shared" si="19"/>
        <v>0</v>
      </c>
      <c r="S192" s="43"/>
      <c r="T192" s="5">
        <f>+R192*([1]assessment!$J$271*[1]assessment!$E$3)</f>
        <v>0</v>
      </c>
      <c r="U192" s="43"/>
      <c r="V192" s="47">
        <f>+T192/[1]payroll!F192</f>
        <v>0</v>
      </c>
      <c r="W192" s="43"/>
      <c r="X192" s="5">
        <f>IF(V192&lt;$X$2,T192, +[1]payroll!F192 * $X$2)</f>
        <v>0</v>
      </c>
      <c r="Y192" s="43"/>
      <c r="Z192" s="5">
        <f t="shared" si="20"/>
        <v>0</v>
      </c>
      <c r="AA192" s="43"/>
      <c r="AB192" s="43" t="e">
        <f t="shared" si="21"/>
        <v>#DIV/0!</v>
      </c>
    </row>
    <row r="193" spans="1:28" outlineLevel="1" x14ac:dyDescent="0.2">
      <c r="A193" s="43" t="s">
        <v>310</v>
      </c>
      <c r="B193" s="43" t="s">
        <v>311</v>
      </c>
      <c r="C193" s="43"/>
      <c r="D193" s="35">
        <v>0</v>
      </c>
      <c r="E193" s="35">
        <v>0</v>
      </c>
      <c r="F193" s="35">
        <v>0</v>
      </c>
      <c r="G193" s="43">
        <f t="shared" si="24"/>
        <v>0</v>
      </c>
      <c r="H193" s="43"/>
      <c r="I193" s="22">
        <f t="shared" si="25"/>
        <v>0</v>
      </c>
      <c r="J193" s="47">
        <f>+[1]IFR!AD193</f>
        <v>0</v>
      </c>
      <c r="K193" s="14">
        <f t="shared" si="18"/>
        <v>0.95</v>
      </c>
      <c r="L193" s="22">
        <f t="shared" si="22"/>
        <v>0</v>
      </c>
      <c r="M193" s="14">
        <v>1</v>
      </c>
      <c r="N193" s="14">
        <v>1</v>
      </c>
      <c r="O193" s="43"/>
      <c r="P193" s="22">
        <f t="shared" si="23"/>
        <v>0</v>
      </c>
      <c r="Q193" s="43"/>
      <c r="R193" s="46">
        <f t="shared" si="19"/>
        <v>0</v>
      </c>
      <c r="S193" s="43"/>
      <c r="T193" s="5">
        <f>+R193*([1]assessment!$J$271*[1]assessment!$E$3)</f>
        <v>0</v>
      </c>
      <c r="U193" s="43"/>
      <c r="V193" s="47">
        <f>+T193/[1]payroll!F193</f>
        <v>0</v>
      </c>
      <c r="W193" s="43"/>
      <c r="X193" s="5">
        <f>IF(V193&lt;$X$2,T193, +[1]payroll!F193 * $X$2)</f>
        <v>0</v>
      </c>
      <c r="Y193" s="43"/>
      <c r="Z193" s="5">
        <f t="shared" si="20"/>
        <v>0</v>
      </c>
      <c r="AA193" s="43"/>
      <c r="AB193" s="43" t="e">
        <f t="shared" si="21"/>
        <v>#DIV/0!</v>
      </c>
    </row>
    <row r="194" spans="1:28" outlineLevel="1" x14ac:dyDescent="0.2">
      <c r="A194" s="43" t="s">
        <v>312</v>
      </c>
      <c r="B194" s="43" t="s">
        <v>313</v>
      </c>
      <c r="C194" s="43"/>
      <c r="D194" s="35">
        <v>0</v>
      </c>
      <c r="E194" s="35">
        <v>1</v>
      </c>
      <c r="F194" s="35">
        <v>0</v>
      </c>
      <c r="G194" s="43">
        <f t="shared" si="24"/>
        <v>1</v>
      </c>
      <c r="H194" s="43"/>
      <c r="I194" s="22">
        <f t="shared" si="25"/>
        <v>0.33333333333333331</v>
      </c>
      <c r="J194" s="47">
        <f>+[1]IFR!AD194</f>
        <v>3.3333333333333335E-3</v>
      </c>
      <c r="K194" s="14">
        <f t="shared" si="18"/>
        <v>0.95</v>
      </c>
      <c r="L194" s="22">
        <f t="shared" si="22"/>
        <v>0.31666666666666665</v>
      </c>
      <c r="M194" s="14">
        <v>1</v>
      </c>
      <c r="N194" s="14">
        <v>1</v>
      </c>
      <c r="O194" s="43"/>
      <c r="P194" s="22">
        <f t="shared" si="23"/>
        <v>0.31666666666666665</v>
      </c>
      <c r="Q194" s="43"/>
      <c r="R194" s="46">
        <f t="shared" si="19"/>
        <v>5.3175411689634753E-5</v>
      </c>
      <c r="S194" s="43"/>
      <c r="T194" s="5">
        <f>+R194*([1]assessment!$J$271*[1]assessment!$E$3)</f>
        <v>422.39306270780423</v>
      </c>
      <c r="U194" s="43"/>
      <c r="V194" s="47">
        <f>+T194/[1]payroll!F194</f>
        <v>1.4182294850222223E-3</v>
      </c>
      <c r="W194" s="43"/>
      <c r="X194" s="5">
        <f>IF(V194&lt;$X$2,T194, +[1]payroll!F194 * $X$2)</f>
        <v>422.39306270780423</v>
      </c>
      <c r="Y194" s="43"/>
      <c r="Z194" s="5">
        <f t="shared" si="20"/>
        <v>0</v>
      </c>
      <c r="AA194" s="43"/>
      <c r="AB194" s="43">
        <f t="shared" si="21"/>
        <v>1</v>
      </c>
    </row>
    <row r="195" spans="1:28" outlineLevel="1" x14ac:dyDescent="0.2">
      <c r="A195" s="43" t="s">
        <v>314</v>
      </c>
      <c r="B195" s="43" t="s">
        <v>315</v>
      </c>
      <c r="C195" s="43"/>
      <c r="D195" s="35">
        <v>0</v>
      </c>
      <c r="E195" s="35">
        <v>0</v>
      </c>
      <c r="F195" s="35">
        <v>0</v>
      </c>
      <c r="G195" s="43">
        <f t="shared" si="24"/>
        <v>0</v>
      </c>
      <c r="H195" s="43"/>
      <c r="I195" s="22">
        <f t="shared" si="25"/>
        <v>0</v>
      </c>
      <c r="J195" s="47">
        <f>+[1]IFR!AD195</f>
        <v>0</v>
      </c>
      <c r="K195" s="14">
        <f t="shared" si="18"/>
        <v>0.95</v>
      </c>
      <c r="L195" s="22">
        <f t="shared" si="22"/>
        <v>0</v>
      </c>
      <c r="M195" s="14">
        <v>1</v>
      </c>
      <c r="N195" s="14">
        <v>1</v>
      </c>
      <c r="O195" s="43"/>
      <c r="P195" s="22">
        <f t="shared" si="23"/>
        <v>0</v>
      </c>
      <c r="Q195" s="43"/>
      <c r="R195" s="46">
        <f t="shared" si="19"/>
        <v>0</v>
      </c>
      <c r="S195" s="43"/>
      <c r="T195" s="5">
        <f>+R195*([1]assessment!$J$271*[1]assessment!$E$3)</f>
        <v>0</v>
      </c>
      <c r="U195" s="43"/>
      <c r="V195" s="47">
        <f>+T195/[1]payroll!F195</f>
        <v>0</v>
      </c>
      <c r="W195" s="43"/>
      <c r="X195" s="5">
        <f>IF(V195&lt;$X$2,T195, +[1]payroll!F195 * $X$2)</f>
        <v>0</v>
      </c>
      <c r="Y195" s="43"/>
      <c r="Z195" s="5">
        <f t="shared" si="20"/>
        <v>0</v>
      </c>
      <c r="AA195" s="43"/>
      <c r="AB195" s="43" t="e">
        <f t="shared" si="21"/>
        <v>#DIV/0!</v>
      </c>
    </row>
    <row r="196" spans="1:28" outlineLevel="1" x14ac:dyDescent="0.2">
      <c r="A196" s="43" t="s">
        <v>316</v>
      </c>
      <c r="B196" s="43" t="s">
        <v>317</v>
      </c>
      <c r="C196" s="43"/>
      <c r="D196" s="35">
        <v>0</v>
      </c>
      <c r="E196" s="35">
        <v>0</v>
      </c>
      <c r="F196" s="35">
        <v>0</v>
      </c>
      <c r="G196" s="43">
        <f t="shared" si="24"/>
        <v>0</v>
      </c>
      <c r="H196" s="43"/>
      <c r="I196" s="22">
        <f t="shared" si="25"/>
        <v>0</v>
      </c>
      <c r="J196" s="47">
        <f>+[1]IFR!AD196</f>
        <v>0</v>
      </c>
      <c r="K196" s="14">
        <f t="shared" si="18"/>
        <v>0.95</v>
      </c>
      <c r="L196" s="22">
        <f t="shared" si="22"/>
        <v>0</v>
      </c>
      <c r="M196" s="14">
        <v>1</v>
      </c>
      <c r="N196" s="14">
        <v>1</v>
      </c>
      <c r="O196" s="43"/>
      <c r="P196" s="22">
        <f t="shared" si="23"/>
        <v>0</v>
      </c>
      <c r="Q196" s="43"/>
      <c r="R196" s="46">
        <f t="shared" si="19"/>
        <v>0</v>
      </c>
      <c r="S196" s="43"/>
      <c r="T196" s="5">
        <f>+R196*([1]assessment!$J$271*[1]assessment!$E$3)</f>
        <v>0</v>
      </c>
      <c r="U196" s="43"/>
      <c r="V196" s="47">
        <f>+T196/[1]payroll!F196</f>
        <v>0</v>
      </c>
      <c r="W196" s="43"/>
      <c r="X196" s="5">
        <f>IF(V196&lt;$X$2,T196, +[1]payroll!F196 * $X$2)</f>
        <v>0</v>
      </c>
      <c r="Y196" s="43"/>
      <c r="Z196" s="5">
        <f t="shared" si="20"/>
        <v>0</v>
      </c>
      <c r="AA196" s="43"/>
      <c r="AB196" s="43" t="e">
        <f t="shared" si="21"/>
        <v>#DIV/0!</v>
      </c>
    </row>
    <row r="197" spans="1:28" outlineLevel="1" x14ac:dyDescent="0.2">
      <c r="A197" s="43" t="s">
        <v>318</v>
      </c>
      <c r="B197" s="43" t="s">
        <v>319</v>
      </c>
      <c r="C197" s="43"/>
      <c r="D197" s="35">
        <v>0</v>
      </c>
      <c r="E197" s="35">
        <v>0</v>
      </c>
      <c r="F197" s="35">
        <v>0</v>
      </c>
      <c r="G197" s="43">
        <f t="shared" si="24"/>
        <v>0</v>
      </c>
      <c r="H197" s="43"/>
      <c r="I197" s="22">
        <f t="shared" si="25"/>
        <v>0</v>
      </c>
      <c r="J197" s="47">
        <f>+[1]IFR!AD197</f>
        <v>0</v>
      </c>
      <c r="K197" s="14">
        <f t="shared" ref="K197:K260" si="26">IF(+J197&lt;$E$266,$I$266,IF(J197&gt;$E$268,$I$268,$I$267))</f>
        <v>0.95</v>
      </c>
      <c r="L197" s="22">
        <f t="shared" si="22"/>
        <v>0</v>
      </c>
      <c r="M197" s="14">
        <v>1</v>
      </c>
      <c r="N197" s="14">
        <v>1</v>
      </c>
      <c r="O197" s="43"/>
      <c r="P197" s="22">
        <f t="shared" si="23"/>
        <v>0</v>
      </c>
      <c r="Q197" s="43"/>
      <c r="R197" s="46">
        <f t="shared" ref="R197:R260" si="27">+P197/$P$263</f>
        <v>0</v>
      </c>
      <c r="S197" s="43"/>
      <c r="T197" s="5">
        <f>+R197*([1]assessment!$J$271*[1]assessment!$E$3)</f>
        <v>0</v>
      </c>
      <c r="U197" s="43"/>
      <c r="V197" s="47">
        <f>+T197/[1]payroll!F197</f>
        <v>0</v>
      </c>
      <c r="W197" s="43"/>
      <c r="X197" s="5">
        <f>IF(V197&lt;$X$2,T197, +[1]payroll!F197 * $X$2)</f>
        <v>0</v>
      </c>
      <c r="Y197" s="43"/>
      <c r="Z197" s="5">
        <f t="shared" ref="Z197:Z260" si="28">+T197-X197</f>
        <v>0</v>
      </c>
      <c r="AA197" s="43"/>
      <c r="AB197" s="43" t="e">
        <f t="shared" ref="AB197:AB260" si="29">+X197/T197</f>
        <v>#DIV/0!</v>
      </c>
    </row>
    <row r="198" spans="1:28" outlineLevel="1" x14ac:dyDescent="0.2">
      <c r="A198" s="43" t="s">
        <v>320</v>
      </c>
      <c r="B198" s="43" t="s">
        <v>321</v>
      </c>
      <c r="C198" s="43"/>
      <c r="D198" s="35">
        <v>0</v>
      </c>
      <c r="E198" s="35">
        <v>1</v>
      </c>
      <c r="F198" s="35">
        <v>0</v>
      </c>
      <c r="G198" s="43">
        <f t="shared" si="24"/>
        <v>1</v>
      </c>
      <c r="H198" s="43"/>
      <c r="I198" s="22">
        <f t="shared" si="25"/>
        <v>0.33333333333333331</v>
      </c>
      <c r="J198" s="47">
        <f>+[1]IFR!AD198</f>
        <v>3.3333333333333335E-3</v>
      </c>
      <c r="K198" s="14">
        <f t="shared" si="26"/>
        <v>0.95</v>
      </c>
      <c r="L198" s="22">
        <f t="shared" ref="L198:L260" si="30">+I198*K198</f>
        <v>0.31666666666666665</v>
      </c>
      <c r="M198" s="14">
        <v>1</v>
      </c>
      <c r="N198" s="14">
        <v>1</v>
      </c>
      <c r="O198" s="43"/>
      <c r="P198" s="22">
        <f t="shared" ref="P198:P260" si="31">+L198*M198*N198</f>
        <v>0.31666666666666665</v>
      </c>
      <c r="Q198" s="43"/>
      <c r="R198" s="46">
        <f t="shared" si="27"/>
        <v>5.3175411689634753E-5</v>
      </c>
      <c r="S198" s="43"/>
      <c r="T198" s="5">
        <f>+R198*([1]assessment!$J$271*[1]assessment!$E$3)</f>
        <v>422.39306270780423</v>
      </c>
      <c r="U198" s="43"/>
      <c r="V198" s="47">
        <f>+T198/[1]payroll!F198</f>
        <v>1.811051415406844E-4</v>
      </c>
      <c r="W198" s="43"/>
      <c r="X198" s="5">
        <f>IF(V198&lt;$X$2,T198, +[1]payroll!F198 * $X$2)</f>
        <v>422.39306270780423</v>
      </c>
      <c r="Y198" s="43"/>
      <c r="Z198" s="5">
        <f t="shared" si="28"/>
        <v>0</v>
      </c>
      <c r="AA198" s="43"/>
      <c r="AB198" s="43">
        <f t="shared" si="29"/>
        <v>1</v>
      </c>
    </row>
    <row r="199" spans="1:28" outlineLevel="1" x14ac:dyDescent="0.2">
      <c r="A199" s="43" t="s">
        <v>322</v>
      </c>
      <c r="B199" s="43" t="s">
        <v>323</v>
      </c>
      <c r="C199" s="43"/>
      <c r="D199" s="35">
        <v>0</v>
      </c>
      <c r="E199" s="35">
        <v>0</v>
      </c>
      <c r="F199" s="35">
        <v>0</v>
      </c>
      <c r="G199" s="43">
        <f t="shared" si="24"/>
        <v>0</v>
      </c>
      <c r="H199" s="43"/>
      <c r="I199" s="22">
        <f t="shared" si="25"/>
        <v>0</v>
      </c>
      <c r="J199" s="47">
        <f>+[1]IFR!AD199</f>
        <v>0</v>
      </c>
      <c r="K199" s="14">
        <f t="shared" si="26"/>
        <v>0.95</v>
      </c>
      <c r="L199" s="22">
        <f t="shared" si="30"/>
        <v>0</v>
      </c>
      <c r="M199" s="14">
        <v>1</v>
      </c>
      <c r="N199" s="14">
        <v>1</v>
      </c>
      <c r="O199" s="43"/>
      <c r="P199" s="22">
        <f t="shared" si="31"/>
        <v>0</v>
      </c>
      <c r="Q199" s="43"/>
      <c r="R199" s="46">
        <f t="shared" si="27"/>
        <v>0</v>
      </c>
      <c r="S199" s="43"/>
      <c r="T199" s="5">
        <f>+R199*([1]assessment!$J$271*[1]assessment!$E$3)</f>
        <v>0</v>
      </c>
      <c r="U199" s="43"/>
      <c r="V199" s="47">
        <f>+T199/[1]payroll!F199</f>
        <v>0</v>
      </c>
      <c r="W199" s="43"/>
      <c r="X199" s="5">
        <f>IF(V199&lt;$X$2,T199, +[1]payroll!F199 * $X$2)</f>
        <v>0</v>
      </c>
      <c r="Y199" s="43"/>
      <c r="Z199" s="5">
        <f t="shared" si="28"/>
        <v>0</v>
      </c>
      <c r="AA199" s="43"/>
      <c r="AB199" s="43" t="e">
        <f t="shared" si="29"/>
        <v>#DIV/0!</v>
      </c>
    </row>
    <row r="200" spans="1:28" outlineLevel="1" x14ac:dyDescent="0.2">
      <c r="A200" s="43" t="s">
        <v>324</v>
      </c>
      <c r="B200" s="43" t="s">
        <v>325</v>
      </c>
      <c r="C200" s="43"/>
      <c r="D200" s="35">
        <v>0</v>
      </c>
      <c r="E200" s="35">
        <v>0</v>
      </c>
      <c r="F200" s="35">
        <v>0</v>
      </c>
      <c r="G200" s="43">
        <f t="shared" si="24"/>
        <v>0</v>
      </c>
      <c r="H200" s="43"/>
      <c r="I200" s="22">
        <f t="shared" si="25"/>
        <v>0</v>
      </c>
      <c r="J200" s="47">
        <f>+[1]IFR!AD200</f>
        <v>0</v>
      </c>
      <c r="K200" s="14">
        <f t="shared" si="26"/>
        <v>0.95</v>
      </c>
      <c r="L200" s="22">
        <f t="shared" si="30"/>
        <v>0</v>
      </c>
      <c r="M200" s="14">
        <v>1</v>
      </c>
      <c r="N200" s="14">
        <v>1</v>
      </c>
      <c r="O200" s="43"/>
      <c r="P200" s="22">
        <f t="shared" si="31"/>
        <v>0</v>
      </c>
      <c r="Q200" s="43"/>
      <c r="R200" s="46">
        <f t="shared" si="27"/>
        <v>0</v>
      </c>
      <c r="S200" s="43"/>
      <c r="T200" s="5">
        <f>+R200*([1]assessment!$J$271*[1]assessment!$E$3)</f>
        <v>0</v>
      </c>
      <c r="U200" s="43"/>
      <c r="V200" s="47">
        <f>+T200/[1]payroll!F200</f>
        <v>0</v>
      </c>
      <c r="W200" s="43"/>
      <c r="X200" s="5">
        <f>IF(V200&lt;$X$2,T200, +[1]payroll!F200 * $X$2)</f>
        <v>0</v>
      </c>
      <c r="Y200" s="43"/>
      <c r="Z200" s="5">
        <f t="shared" si="28"/>
        <v>0</v>
      </c>
      <c r="AA200" s="43"/>
      <c r="AB200" s="43" t="e">
        <f t="shared" si="29"/>
        <v>#DIV/0!</v>
      </c>
    </row>
    <row r="201" spans="1:28" outlineLevel="1" x14ac:dyDescent="0.2">
      <c r="A201" s="43" t="s">
        <v>500</v>
      </c>
      <c r="B201" s="43" t="s">
        <v>498</v>
      </c>
      <c r="C201" s="43"/>
      <c r="D201" s="35">
        <v>0</v>
      </c>
      <c r="E201" s="35">
        <v>1</v>
      </c>
      <c r="F201" s="35">
        <v>0</v>
      </c>
      <c r="G201" s="43">
        <f>SUM(D201:F201)</f>
        <v>1</v>
      </c>
      <c r="H201" s="43"/>
      <c r="I201" s="22">
        <f>AVERAGE(D201:F201)</f>
        <v>0.33333333333333331</v>
      </c>
      <c r="J201" s="47">
        <f>+[1]IFR!AD201</f>
        <v>3.3333333333333335E-3</v>
      </c>
      <c r="K201" s="14">
        <f t="shared" si="26"/>
        <v>0.95</v>
      </c>
      <c r="L201" s="22">
        <f t="shared" si="30"/>
        <v>0.31666666666666665</v>
      </c>
      <c r="M201" s="14">
        <v>1</v>
      </c>
      <c r="N201" s="14">
        <v>1</v>
      </c>
      <c r="O201" s="43"/>
      <c r="P201" s="22">
        <f t="shared" si="31"/>
        <v>0.31666666666666665</v>
      </c>
      <c r="Q201" s="43"/>
      <c r="R201" s="46">
        <f t="shared" si="27"/>
        <v>5.3175411689634753E-5</v>
      </c>
      <c r="S201" s="43"/>
      <c r="T201" s="5">
        <f>+R201*([1]assessment!$J$271*[1]assessment!$E$3)</f>
        <v>422.39306270780423</v>
      </c>
      <c r="U201" s="43"/>
      <c r="V201" s="47">
        <f>+T201/[1]payroll!F201</f>
        <v>1.347455420119748E-3</v>
      </c>
      <c r="W201" s="43"/>
      <c r="X201" s="5">
        <f>IF(V201&lt;$X$2,T201, +[1]payroll!F201 * $X$2)</f>
        <v>422.39306270780423</v>
      </c>
      <c r="Y201" s="43"/>
      <c r="Z201" s="5">
        <f t="shared" si="28"/>
        <v>0</v>
      </c>
      <c r="AA201" s="43"/>
      <c r="AB201" s="43">
        <f t="shared" si="29"/>
        <v>1</v>
      </c>
    </row>
    <row r="202" spans="1:28" outlineLevel="1" x14ac:dyDescent="0.2">
      <c r="A202" s="43" t="s">
        <v>326</v>
      </c>
      <c r="B202" s="43" t="s">
        <v>327</v>
      </c>
      <c r="C202" s="43"/>
      <c r="D202" s="35">
        <v>0</v>
      </c>
      <c r="E202" s="35">
        <v>0</v>
      </c>
      <c r="F202" s="35">
        <v>0</v>
      </c>
      <c r="G202" s="43">
        <f t="shared" si="24"/>
        <v>0</v>
      </c>
      <c r="H202" s="43"/>
      <c r="I202" s="22">
        <f t="shared" si="25"/>
        <v>0</v>
      </c>
      <c r="J202" s="47">
        <f>+[1]IFR!AD202</f>
        <v>0</v>
      </c>
      <c r="K202" s="14">
        <f t="shared" si="26"/>
        <v>0.95</v>
      </c>
      <c r="L202" s="22">
        <f t="shared" si="30"/>
        <v>0</v>
      </c>
      <c r="M202" s="14">
        <v>1</v>
      </c>
      <c r="N202" s="14">
        <v>1</v>
      </c>
      <c r="O202" s="43"/>
      <c r="P202" s="22">
        <f t="shared" si="31"/>
        <v>0</v>
      </c>
      <c r="Q202" s="43"/>
      <c r="R202" s="46">
        <f t="shared" si="27"/>
        <v>0</v>
      </c>
      <c r="S202" s="43"/>
      <c r="T202" s="5">
        <f>+R202*([1]assessment!$J$271*[1]assessment!$E$3)</f>
        <v>0</v>
      </c>
      <c r="U202" s="43"/>
      <c r="V202" s="47">
        <f>+T202/[1]payroll!F202</f>
        <v>0</v>
      </c>
      <c r="W202" s="43"/>
      <c r="X202" s="5">
        <f>IF(V202&lt;$X$2,T202, +[1]payroll!F202 * $X$2)</f>
        <v>0</v>
      </c>
      <c r="Y202" s="43"/>
      <c r="Z202" s="5">
        <f t="shared" si="28"/>
        <v>0</v>
      </c>
      <c r="AA202" s="43"/>
      <c r="AB202" s="43" t="e">
        <f t="shared" si="29"/>
        <v>#DIV/0!</v>
      </c>
    </row>
    <row r="203" spans="1:28" outlineLevel="1" x14ac:dyDescent="0.2">
      <c r="A203" s="43" t="s">
        <v>328</v>
      </c>
      <c r="B203" s="43" t="s">
        <v>329</v>
      </c>
      <c r="C203" s="43"/>
      <c r="D203" s="35">
        <v>0</v>
      </c>
      <c r="E203" s="35">
        <v>0</v>
      </c>
      <c r="F203" s="35">
        <v>0</v>
      </c>
      <c r="G203" s="43">
        <f t="shared" si="24"/>
        <v>0</v>
      </c>
      <c r="H203" s="43"/>
      <c r="I203" s="22">
        <f t="shared" si="25"/>
        <v>0</v>
      </c>
      <c r="J203" s="47">
        <f>+[1]IFR!AD203</f>
        <v>0</v>
      </c>
      <c r="K203" s="14">
        <f t="shared" si="26"/>
        <v>0.95</v>
      </c>
      <c r="L203" s="22">
        <f t="shared" si="30"/>
        <v>0</v>
      </c>
      <c r="M203" s="14">
        <v>1</v>
      </c>
      <c r="N203" s="14">
        <v>1</v>
      </c>
      <c r="O203" s="43"/>
      <c r="P203" s="22">
        <f t="shared" si="31"/>
        <v>0</v>
      </c>
      <c r="Q203" s="43"/>
      <c r="R203" s="46">
        <f t="shared" si="27"/>
        <v>0</v>
      </c>
      <c r="S203" s="43"/>
      <c r="T203" s="5">
        <f>+R203*([1]assessment!$J$271*[1]assessment!$E$3)</f>
        <v>0</v>
      </c>
      <c r="U203" s="43"/>
      <c r="V203" s="47">
        <f>+T203/[1]payroll!F203</f>
        <v>0</v>
      </c>
      <c r="W203" s="43"/>
      <c r="X203" s="5">
        <f>IF(V203&lt;$X$2,T203, +[1]payroll!F203 * $X$2)</f>
        <v>0</v>
      </c>
      <c r="Y203" s="43"/>
      <c r="Z203" s="5">
        <f t="shared" si="28"/>
        <v>0</v>
      </c>
      <c r="AA203" s="43"/>
      <c r="AB203" s="43" t="e">
        <f t="shared" si="29"/>
        <v>#DIV/0!</v>
      </c>
    </row>
    <row r="204" spans="1:28" outlineLevel="1" x14ac:dyDescent="0.2">
      <c r="A204" s="43" t="s">
        <v>330</v>
      </c>
      <c r="B204" s="43" t="s">
        <v>331</v>
      </c>
      <c r="C204" s="43"/>
      <c r="D204" s="35">
        <v>0</v>
      </c>
      <c r="E204" s="35">
        <v>0</v>
      </c>
      <c r="F204" s="35">
        <v>0</v>
      </c>
      <c r="G204" s="43">
        <f t="shared" si="24"/>
        <v>0</v>
      </c>
      <c r="H204" s="43"/>
      <c r="I204" s="22">
        <f t="shared" si="25"/>
        <v>0</v>
      </c>
      <c r="J204" s="47">
        <f>+[1]IFR!AD204</f>
        <v>0</v>
      </c>
      <c r="K204" s="14">
        <f t="shared" si="26"/>
        <v>0.95</v>
      </c>
      <c r="L204" s="22">
        <f t="shared" si="30"/>
        <v>0</v>
      </c>
      <c r="M204" s="14">
        <v>1</v>
      </c>
      <c r="N204" s="14">
        <v>1</v>
      </c>
      <c r="O204" s="43"/>
      <c r="P204" s="22">
        <f t="shared" si="31"/>
        <v>0</v>
      </c>
      <c r="Q204" s="43"/>
      <c r="R204" s="46">
        <f t="shared" si="27"/>
        <v>0</v>
      </c>
      <c r="S204" s="43"/>
      <c r="T204" s="5">
        <f>+R204*([1]assessment!$J$271*[1]assessment!$E$3)</f>
        <v>0</v>
      </c>
      <c r="U204" s="43"/>
      <c r="V204" s="47">
        <f>+T204/[1]payroll!F204</f>
        <v>0</v>
      </c>
      <c r="W204" s="43"/>
      <c r="X204" s="5">
        <f>IF(V204&lt;$X$2,T204, +[1]payroll!F204 * $X$2)</f>
        <v>0</v>
      </c>
      <c r="Y204" s="43"/>
      <c r="Z204" s="5">
        <f t="shared" si="28"/>
        <v>0</v>
      </c>
      <c r="AA204" s="43"/>
      <c r="AB204" s="43" t="e">
        <f t="shared" si="29"/>
        <v>#DIV/0!</v>
      </c>
    </row>
    <row r="205" spans="1:28" outlineLevel="1" x14ac:dyDescent="0.2">
      <c r="A205" s="43" t="s">
        <v>332</v>
      </c>
      <c r="B205" s="43" t="s">
        <v>333</v>
      </c>
      <c r="C205" s="43"/>
      <c r="D205" s="35">
        <v>0</v>
      </c>
      <c r="E205" s="35">
        <v>0</v>
      </c>
      <c r="F205" s="35">
        <v>0</v>
      </c>
      <c r="G205" s="43">
        <f t="shared" si="24"/>
        <v>0</v>
      </c>
      <c r="H205" s="43"/>
      <c r="I205" s="22">
        <f t="shared" si="25"/>
        <v>0</v>
      </c>
      <c r="J205" s="47">
        <f>+[1]IFR!AD205</f>
        <v>0</v>
      </c>
      <c r="K205" s="14">
        <f t="shared" si="26"/>
        <v>0.95</v>
      </c>
      <c r="L205" s="22">
        <f t="shared" si="30"/>
        <v>0</v>
      </c>
      <c r="M205" s="14">
        <v>1</v>
      </c>
      <c r="N205" s="14">
        <v>1</v>
      </c>
      <c r="O205" s="43"/>
      <c r="P205" s="22">
        <f t="shared" si="31"/>
        <v>0</v>
      </c>
      <c r="Q205" s="43"/>
      <c r="R205" s="46">
        <f t="shared" si="27"/>
        <v>0</v>
      </c>
      <c r="S205" s="43"/>
      <c r="T205" s="5">
        <f>+R205*([1]assessment!$J$271*[1]assessment!$E$3)</f>
        <v>0</v>
      </c>
      <c r="U205" s="43"/>
      <c r="V205" s="47">
        <f>+T205/[1]payroll!F205</f>
        <v>0</v>
      </c>
      <c r="W205" s="43"/>
      <c r="X205" s="5">
        <f>IF(V205&lt;$X$2,T205, +[1]payroll!F205 * $X$2)</f>
        <v>0</v>
      </c>
      <c r="Y205" s="43"/>
      <c r="Z205" s="5">
        <f t="shared" si="28"/>
        <v>0</v>
      </c>
      <c r="AA205" s="43"/>
      <c r="AB205" s="43" t="e">
        <f t="shared" si="29"/>
        <v>#DIV/0!</v>
      </c>
    </row>
    <row r="206" spans="1:28" outlineLevel="1" x14ac:dyDescent="0.2">
      <c r="A206" s="43" t="s">
        <v>334</v>
      </c>
      <c r="B206" s="43" t="s">
        <v>335</v>
      </c>
      <c r="C206" s="43"/>
      <c r="D206" s="35">
        <v>0</v>
      </c>
      <c r="E206" s="35">
        <v>1</v>
      </c>
      <c r="F206" s="35">
        <v>2</v>
      </c>
      <c r="G206" s="43">
        <f t="shared" si="24"/>
        <v>3</v>
      </c>
      <c r="H206" s="43"/>
      <c r="I206" s="22">
        <f t="shared" si="25"/>
        <v>1</v>
      </c>
      <c r="J206" s="47">
        <f>+[1]IFR!AD206</f>
        <v>1.3333333333333334E-2</v>
      </c>
      <c r="K206" s="14">
        <f t="shared" si="26"/>
        <v>0.95</v>
      </c>
      <c r="L206" s="22">
        <f t="shared" si="30"/>
        <v>0.95</v>
      </c>
      <c r="M206" s="14">
        <v>1</v>
      </c>
      <c r="N206" s="14">
        <v>1</v>
      </c>
      <c r="O206" s="43"/>
      <c r="P206" s="22">
        <f t="shared" si="31"/>
        <v>0.95</v>
      </c>
      <c r="Q206" s="43"/>
      <c r="R206" s="46">
        <f t="shared" si="27"/>
        <v>1.5952623506890426E-4</v>
      </c>
      <c r="S206" s="43"/>
      <c r="T206" s="5">
        <f>+R206*([1]assessment!$J$271*[1]assessment!$E$3)</f>
        <v>1267.1791881234126</v>
      </c>
      <c r="U206" s="43"/>
      <c r="V206" s="47">
        <f>+T206/[1]payroll!F206</f>
        <v>7.1376653457377306E-4</v>
      </c>
      <c r="W206" s="43"/>
      <c r="X206" s="5">
        <f>IF(V206&lt;$X$2,T206, +[1]payroll!F206 * $X$2)</f>
        <v>1267.1791881234126</v>
      </c>
      <c r="Y206" s="43"/>
      <c r="Z206" s="5">
        <f t="shared" si="28"/>
        <v>0</v>
      </c>
      <c r="AA206" s="43"/>
      <c r="AB206" s="43">
        <f t="shared" si="29"/>
        <v>1</v>
      </c>
    </row>
    <row r="207" spans="1:28" outlineLevel="1" x14ac:dyDescent="0.2">
      <c r="A207" s="43" t="s">
        <v>336</v>
      </c>
      <c r="B207" s="43" t="s">
        <v>337</v>
      </c>
      <c r="C207" s="43"/>
      <c r="D207" s="35">
        <v>1</v>
      </c>
      <c r="E207" s="35">
        <v>1</v>
      </c>
      <c r="F207" s="35">
        <v>0</v>
      </c>
      <c r="G207" s="43">
        <f t="shared" si="24"/>
        <v>2</v>
      </c>
      <c r="H207" s="43"/>
      <c r="I207" s="22">
        <f t="shared" si="25"/>
        <v>0.66666666666666663</v>
      </c>
      <c r="J207" s="47">
        <f>+[1]IFR!AD207</f>
        <v>5.0000000000000001E-3</v>
      </c>
      <c r="K207" s="14">
        <f t="shared" si="26"/>
        <v>0.95</v>
      </c>
      <c r="L207" s="22">
        <f t="shared" si="30"/>
        <v>0.6333333333333333</v>
      </c>
      <c r="M207" s="14">
        <v>1</v>
      </c>
      <c r="N207" s="14">
        <v>1</v>
      </c>
      <c r="O207" s="43"/>
      <c r="P207" s="22">
        <f t="shared" si="31"/>
        <v>0.6333333333333333</v>
      </c>
      <c r="Q207" s="43"/>
      <c r="R207" s="46">
        <f t="shared" si="27"/>
        <v>1.0635082337926951E-4</v>
      </c>
      <c r="S207" s="43"/>
      <c r="T207" s="5">
        <f>+R207*([1]assessment!$J$271*[1]assessment!$E$3)</f>
        <v>844.78612541560847</v>
      </c>
      <c r="U207" s="43"/>
      <c r="V207" s="47">
        <f>+T207/[1]payroll!F207</f>
        <v>5.6087435456995992E-4</v>
      </c>
      <c r="W207" s="43"/>
      <c r="X207" s="5">
        <f>IF(V207&lt;$X$2,T207, +[1]payroll!F207 * $X$2)</f>
        <v>844.78612541560847</v>
      </c>
      <c r="Y207" s="43"/>
      <c r="Z207" s="5">
        <f t="shared" si="28"/>
        <v>0</v>
      </c>
      <c r="AA207" s="43"/>
      <c r="AB207" s="43">
        <f t="shared" si="29"/>
        <v>1</v>
      </c>
    </row>
    <row r="208" spans="1:28" outlineLevel="1" x14ac:dyDescent="0.2">
      <c r="A208" s="43" t="s">
        <v>338</v>
      </c>
      <c r="B208" s="43" t="s">
        <v>339</v>
      </c>
      <c r="C208" s="43"/>
      <c r="D208" s="35">
        <v>0</v>
      </c>
      <c r="E208" s="35">
        <v>0</v>
      </c>
      <c r="F208" s="35">
        <v>0</v>
      </c>
      <c r="G208" s="43">
        <f t="shared" si="24"/>
        <v>0</v>
      </c>
      <c r="H208" s="43"/>
      <c r="I208" s="22">
        <f t="shared" si="25"/>
        <v>0</v>
      </c>
      <c r="J208" s="47">
        <f>+[1]IFR!AD208</f>
        <v>0</v>
      </c>
      <c r="K208" s="14">
        <f t="shared" si="26"/>
        <v>0.95</v>
      </c>
      <c r="L208" s="22">
        <f t="shared" si="30"/>
        <v>0</v>
      </c>
      <c r="M208" s="14">
        <v>1</v>
      </c>
      <c r="N208" s="14">
        <v>1</v>
      </c>
      <c r="O208" s="43"/>
      <c r="P208" s="22">
        <f t="shared" si="31"/>
        <v>0</v>
      </c>
      <c r="Q208" s="43"/>
      <c r="R208" s="46">
        <f t="shared" si="27"/>
        <v>0</v>
      </c>
      <c r="S208" s="43"/>
      <c r="T208" s="5">
        <f>+R208*([1]assessment!$J$271*[1]assessment!$E$3)</f>
        <v>0</v>
      </c>
      <c r="U208" s="43"/>
      <c r="V208" s="47">
        <f>+T208/[1]payroll!F208</f>
        <v>0</v>
      </c>
      <c r="W208" s="43"/>
      <c r="X208" s="5">
        <f>IF(V208&lt;$X$2,T208, +[1]payroll!F208 * $X$2)</f>
        <v>0</v>
      </c>
      <c r="Y208" s="43"/>
      <c r="Z208" s="5">
        <f t="shared" si="28"/>
        <v>0</v>
      </c>
      <c r="AA208" s="43"/>
      <c r="AB208" s="43" t="e">
        <f t="shared" si="29"/>
        <v>#DIV/0!</v>
      </c>
    </row>
    <row r="209" spans="1:28" outlineLevel="1" x14ac:dyDescent="0.2">
      <c r="A209" s="43" t="s">
        <v>340</v>
      </c>
      <c r="B209" s="43" t="s">
        <v>341</v>
      </c>
      <c r="C209" s="43"/>
      <c r="D209" s="35">
        <v>3</v>
      </c>
      <c r="E209" s="35">
        <v>5</v>
      </c>
      <c r="F209" s="35">
        <v>1</v>
      </c>
      <c r="G209" s="43">
        <f t="shared" si="24"/>
        <v>9</v>
      </c>
      <c r="H209" s="43"/>
      <c r="I209" s="22">
        <f t="shared" si="25"/>
        <v>3</v>
      </c>
      <c r="J209" s="47">
        <f>+[1]IFR!AD209</f>
        <v>1.8798457888791472E-2</v>
      </c>
      <c r="K209" s="14">
        <f t="shared" si="26"/>
        <v>0.95</v>
      </c>
      <c r="L209" s="22">
        <f t="shared" si="30"/>
        <v>2.8499999999999996</v>
      </c>
      <c r="M209" s="14">
        <v>1</v>
      </c>
      <c r="N209" s="14">
        <v>1</v>
      </c>
      <c r="O209" s="43"/>
      <c r="P209" s="22">
        <f t="shared" si="31"/>
        <v>2.8499999999999996</v>
      </c>
      <c r="Q209" s="43"/>
      <c r="R209" s="46">
        <f t="shared" si="27"/>
        <v>4.7857870520671275E-4</v>
      </c>
      <c r="S209" s="43"/>
      <c r="T209" s="5">
        <f>+R209*([1]assessment!$J$271*[1]assessment!$E$3)</f>
        <v>3801.5375643702378</v>
      </c>
      <c r="U209" s="43"/>
      <c r="V209" s="47">
        <f>+T209/[1]payroll!F209</f>
        <v>6.8983182318367467E-4</v>
      </c>
      <c r="W209" s="43"/>
      <c r="X209" s="5">
        <f>IF(V209&lt;$X$2,T209, +[1]payroll!F209 * $X$2)</f>
        <v>3801.5375643702378</v>
      </c>
      <c r="Y209" s="43"/>
      <c r="Z209" s="5">
        <f t="shared" si="28"/>
        <v>0</v>
      </c>
      <c r="AA209" s="43"/>
      <c r="AB209" s="43">
        <f t="shared" si="29"/>
        <v>1</v>
      </c>
    </row>
    <row r="210" spans="1:28" outlineLevel="1" x14ac:dyDescent="0.2">
      <c r="A210" s="43" t="s">
        <v>481</v>
      </c>
      <c r="B210" s="43" t="s">
        <v>345</v>
      </c>
      <c r="C210" s="43"/>
      <c r="D210" s="35">
        <v>0</v>
      </c>
      <c r="E210" s="35">
        <v>0</v>
      </c>
      <c r="F210" s="35">
        <v>0</v>
      </c>
      <c r="G210" s="43">
        <f>SUM(D210:F210)</f>
        <v>0</v>
      </c>
      <c r="H210" s="43"/>
      <c r="I210" s="22">
        <f>AVERAGE(D210:F210)</f>
        <v>0</v>
      </c>
      <c r="J210" s="47">
        <f>+[1]IFR!AD210</f>
        <v>0</v>
      </c>
      <c r="K210" s="14">
        <f t="shared" si="26"/>
        <v>0.95</v>
      </c>
      <c r="L210" s="22">
        <f t="shared" si="30"/>
        <v>0</v>
      </c>
      <c r="M210" s="14">
        <v>1</v>
      </c>
      <c r="N210" s="14">
        <v>1</v>
      </c>
      <c r="O210" s="43"/>
      <c r="P210" s="22">
        <f t="shared" si="31"/>
        <v>0</v>
      </c>
      <c r="Q210" s="43"/>
      <c r="R210" s="46">
        <f t="shared" si="27"/>
        <v>0</v>
      </c>
      <c r="S210" s="43"/>
      <c r="T210" s="5">
        <f>+R210*([1]assessment!$J$271*[1]assessment!$E$3)</f>
        <v>0</v>
      </c>
      <c r="U210" s="43"/>
      <c r="V210" s="47">
        <f>+T210/[1]payroll!F210</f>
        <v>0</v>
      </c>
      <c r="W210" s="43"/>
      <c r="X210" s="5">
        <f>IF(V210&lt;$X$2,T210, +[1]payroll!F210 * $X$2)</f>
        <v>0</v>
      </c>
      <c r="Y210" s="43"/>
      <c r="Z210" s="5">
        <f t="shared" si="28"/>
        <v>0</v>
      </c>
      <c r="AA210" s="43"/>
      <c r="AB210" s="43" t="e">
        <f t="shared" si="29"/>
        <v>#DIV/0!</v>
      </c>
    </row>
    <row r="211" spans="1:28" outlineLevel="1" x14ac:dyDescent="0.2">
      <c r="A211" s="43" t="s">
        <v>482</v>
      </c>
      <c r="B211" s="43" t="s">
        <v>346</v>
      </c>
      <c r="C211" s="43"/>
      <c r="D211" s="35">
        <v>0</v>
      </c>
      <c r="E211" s="35">
        <v>0</v>
      </c>
      <c r="F211" s="35">
        <v>0</v>
      </c>
      <c r="G211" s="43">
        <f>SUM(D211:F211)</f>
        <v>0</v>
      </c>
      <c r="H211" s="43"/>
      <c r="I211" s="22">
        <f>AVERAGE(D211:F211)</f>
        <v>0</v>
      </c>
      <c r="J211" s="47">
        <f>+[1]IFR!AD211</f>
        <v>0</v>
      </c>
      <c r="K211" s="14">
        <f t="shared" si="26"/>
        <v>0.95</v>
      </c>
      <c r="L211" s="22">
        <f t="shared" si="30"/>
        <v>0</v>
      </c>
      <c r="M211" s="14">
        <v>1</v>
      </c>
      <c r="N211" s="14">
        <v>1</v>
      </c>
      <c r="O211" s="43"/>
      <c r="P211" s="22">
        <f t="shared" si="31"/>
        <v>0</v>
      </c>
      <c r="Q211" s="43"/>
      <c r="R211" s="46">
        <f t="shared" si="27"/>
        <v>0</v>
      </c>
      <c r="S211" s="43"/>
      <c r="T211" s="5">
        <f>+R211*([1]assessment!$J$271*[1]assessment!$E$3)</f>
        <v>0</v>
      </c>
      <c r="U211" s="43"/>
      <c r="V211" s="47">
        <f>+T211/[1]payroll!F211</f>
        <v>0</v>
      </c>
      <c r="W211" s="43"/>
      <c r="X211" s="5">
        <f>IF(V211&lt;$X$2,T211, +[1]payroll!F211 * $X$2)</f>
        <v>0</v>
      </c>
      <c r="Y211" s="43"/>
      <c r="Z211" s="5">
        <f t="shared" si="28"/>
        <v>0</v>
      </c>
      <c r="AA211" s="43"/>
      <c r="AB211" s="43" t="e">
        <f t="shared" si="29"/>
        <v>#DIV/0!</v>
      </c>
    </row>
    <row r="212" spans="1:28" outlineLevel="1" x14ac:dyDescent="0.2">
      <c r="A212" s="43" t="s">
        <v>483</v>
      </c>
      <c r="B212" s="43" t="s">
        <v>342</v>
      </c>
      <c r="C212" s="43"/>
      <c r="D212" s="35">
        <v>0</v>
      </c>
      <c r="E212" s="35">
        <v>0</v>
      </c>
      <c r="F212" s="35">
        <v>0</v>
      </c>
      <c r="G212" s="43">
        <f t="shared" si="24"/>
        <v>0</v>
      </c>
      <c r="H212" s="43"/>
      <c r="I212" s="22">
        <f t="shared" si="25"/>
        <v>0</v>
      </c>
      <c r="J212" s="47">
        <f>+[1]IFR!AD212</f>
        <v>0</v>
      </c>
      <c r="K212" s="14">
        <f t="shared" si="26"/>
        <v>0.95</v>
      </c>
      <c r="L212" s="22">
        <f t="shared" si="30"/>
        <v>0</v>
      </c>
      <c r="M212" s="14">
        <v>1</v>
      </c>
      <c r="N212" s="14">
        <v>1</v>
      </c>
      <c r="O212" s="43"/>
      <c r="P212" s="22">
        <f t="shared" si="31"/>
        <v>0</v>
      </c>
      <c r="Q212" s="43"/>
      <c r="R212" s="46">
        <f t="shared" si="27"/>
        <v>0</v>
      </c>
      <c r="S212" s="43"/>
      <c r="T212" s="5">
        <f>+R212*([1]assessment!$J$271*[1]assessment!$E$3)</f>
        <v>0</v>
      </c>
      <c r="U212" s="43"/>
      <c r="V212" s="47">
        <f>+T212/[1]payroll!F212</f>
        <v>0</v>
      </c>
      <c r="W212" s="43"/>
      <c r="X212" s="5">
        <f>IF(V212&lt;$X$2,T212, +[1]payroll!F212 * $X$2)</f>
        <v>0</v>
      </c>
      <c r="Y212" s="43"/>
      <c r="Z212" s="5">
        <f t="shared" si="28"/>
        <v>0</v>
      </c>
      <c r="AA212" s="43"/>
      <c r="AB212" s="43" t="e">
        <f t="shared" si="29"/>
        <v>#DIV/0!</v>
      </c>
    </row>
    <row r="213" spans="1:28" outlineLevel="1" x14ac:dyDescent="0.2">
      <c r="A213" s="43" t="s">
        <v>344</v>
      </c>
      <c r="B213" s="43" t="s">
        <v>343</v>
      </c>
      <c r="C213" s="43"/>
      <c r="D213" s="35">
        <v>0</v>
      </c>
      <c r="E213" s="35">
        <v>1</v>
      </c>
      <c r="F213" s="35">
        <v>1</v>
      </c>
      <c r="G213" s="43">
        <f t="shared" si="24"/>
        <v>2</v>
      </c>
      <c r="H213" s="43"/>
      <c r="I213" s="22">
        <f t="shared" si="25"/>
        <v>0.66666666666666663</v>
      </c>
      <c r="J213" s="47">
        <f>+[1]IFR!AD213</f>
        <v>8.3333333333333332E-3</v>
      </c>
      <c r="K213" s="14">
        <f t="shared" si="26"/>
        <v>0.95</v>
      </c>
      <c r="L213" s="22">
        <f t="shared" si="30"/>
        <v>0.6333333333333333</v>
      </c>
      <c r="M213" s="14">
        <v>1</v>
      </c>
      <c r="N213" s="14">
        <v>1</v>
      </c>
      <c r="O213" s="43"/>
      <c r="P213" s="22">
        <f t="shared" si="31"/>
        <v>0.6333333333333333</v>
      </c>
      <c r="Q213" s="43"/>
      <c r="R213" s="46">
        <f t="shared" si="27"/>
        <v>1.0635082337926951E-4</v>
      </c>
      <c r="S213" s="43"/>
      <c r="T213" s="5">
        <f>+R213*([1]assessment!$J$271*[1]assessment!$E$3)</f>
        <v>844.78612541560847</v>
      </c>
      <c r="U213" s="43"/>
      <c r="V213" s="47">
        <f>+T213/[1]payroll!F213</f>
        <v>2.4570935544233761E-4</v>
      </c>
      <c r="W213" s="43"/>
      <c r="X213" s="5">
        <f>IF(V213&lt;$X$2,T213, +[1]payroll!F213 * $X$2)</f>
        <v>844.78612541560847</v>
      </c>
      <c r="Y213" s="43"/>
      <c r="Z213" s="5">
        <f t="shared" si="28"/>
        <v>0</v>
      </c>
      <c r="AA213" s="43"/>
      <c r="AB213" s="43">
        <f t="shared" si="29"/>
        <v>1</v>
      </c>
    </row>
    <row r="214" spans="1:28" outlineLevel="1" x14ac:dyDescent="0.2">
      <c r="A214" s="43" t="s">
        <v>347</v>
      </c>
      <c r="B214" s="43" t="s">
        <v>348</v>
      </c>
      <c r="C214" s="43"/>
      <c r="D214" s="35">
        <v>1</v>
      </c>
      <c r="E214" s="35">
        <v>0</v>
      </c>
      <c r="F214" s="35">
        <v>0</v>
      </c>
      <c r="G214" s="43">
        <f t="shared" si="24"/>
        <v>1</v>
      </c>
      <c r="H214" s="43"/>
      <c r="I214" s="22">
        <f t="shared" si="25"/>
        <v>0.33333333333333331</v>
      </c>
      <c r="J214" s="47">
        <f>+[1]IFR!AD214</f>
        <v>1.6666666666666668E-3</v>
      </c>
      <c r="K214" s="14">
        <f t="shared" si="26"/>
        <v>0.95</v>
      </c>
      <c r="L214" s="22">
        <f t="shared" si="30"/>
        <v>0.31666666666666665</v>
      </c>
      <c r="M214" s="14">
        <v>1</v>
      </c>
      <c r="N214" s="14">
        <v>1</v>
      </c>
      <c r="O214" s="43"/>
      <c r="P214" s="22">
        <f t="shared" si="31"/>
        <v>0.31666666666666665</v>
      </c>
      <c r="Q214" s="43"/>
      <c r="R214" s="46">
        <f t="shared" si="27"/>
        <v>5.3175411689634753E-5</v>
      </c>
      <c r="S214" s="43"/>
      <c r="T214" s="5">
        <f>+R214*([1]assessment!$J$271*[1]assessment!$E$3)</f>
        <v>422.39306270780423</v>
      </c>
      <c r="U214" s="43"/>
      <c r="V214" s="47">
        <f>+T214/[1]payroll!F214</f>
        <v>1.9964964150202315E-4</v>
      </c>
      <c r="W214" s="43"/>
      <c r="X214" s="5">
        <f>IF(V214&lt;$X$2,T214, +[1]payroll!F214 * $X$2)</f>
        <v>422.39306270780423</v>
      </c>
      <c r="Y214" s="43"/>
      <c r="Z214" s="5">
        <f t="shared" si="28"/>
        <v>0</v>
      </c>
      <c r="AA214" s="43"/>
      <c r="AB214" s="43">
        <f t="shared" si="29"/>
        <v>1</v>
      </c>
    </row>
    <row r="215" spans="1:28" outlineLevel="1" x14ac:dyDescent="0.2">
      <c r="A215" s="43" t="s">
        <v>349</v>
      </c>
      <c r="B215" s="43" t="s">
        <v>350</v>
      </c>
      <c r="C215" s="43"/>
      <c r="D215" s="35">
        <v>0</v>
      </c>
      <c r="E215" s="35">
        <v>0</v>
      </c>
      <c r="F215" s="35">
        <v>0</v>
      </c>
      <c r="G215" s="43">
        <f t="shared" si="24"/>
        <v>0</v>
      </c>
      <c r="H215" s="43"/>
      <c r="I215" s="22">
        <f t="shared" si="25"/>
        <v>0</v>
      </c>
      <c r="J215" s="47">
        <f>+[1]IFR!AD215</f>
        <v>0</v>
      </c>
      <c r="K215" s="14">
        <f t="shared" si="26"/>
        <v>0.95</v>
      </c>
      <c r="L215" s="22">
        <f t="shared" si="30"/>
        <v>0</v>
      </c>
      <c r="M215" s="14">
        <v>1</v>
      </c>
      <c r="N215" s="14">
        <v>1</v>
      </c>
      <c r="O215" s="43"/>
      <c r="P215" s="22">
        <f t="shared" si="31"/>
        <v>0</v>
      </c>
      <c r="Q215" s="43"/>
      <c r="R215" s="46">
        <f t="shared" si="27"/>
        <v>0</v>
      </c>
      <c r="S215" s="43"/>
      <c r="T215" s="5">
        <f>+R215*([1]assessment!$J$271*[1]assessment!$E$3)</f>
        <v>0</v>
      </c>
      <c r="U215" s="43"/>
      <c r="V215" s="47">
        <f>+T215/[1]payroll!F215</f>
        <v>0</v>
      </c>
      <c r="W215" s="43"/>
      <c r="X215" s="5">
        <f>IF(V215&lt;$X$2,T215, +[1]payroll!F215 * $X$2)</f>
        <v>0</v>
      </c>
      <c r="Y215" s="43"/>
      <c r="Z215" s="5">
        <f t="shared" si="28"/>
        <v>0</v>
      </c>
      <c r="AA215" s="43"/>
      <c r="AB215" s="43" t="e">
        <f t="shared" si="29"/>
        <v>#DIV/0!</v>
      </c>
    </row>
    <row r="216" spans="1:28" outlineLevel="1" x14ac:dyDescent="0.2">
      <c r="A216" s="43" t="s">
        <v>351</v>
      </c>
      <c r="B216" s="43" t="s">
        <v>352</v>
      </c>
      <c r="C216" s="43"/>
      <c r="D216" s="35">
        <v>0</v>
      </c>
      <c r="E216" s="35">
        <v>0</v>
      </c>
      <c r="F216" s="35">
        <v>0</v>
      </c>
      <c r="G216" s="43">
        <f t="shared" si="24"/>
        <v>0</v>
      </c>
      <c r="H216" s="43"/>
      <c r="I216" s="22">
        <f t="shared" si="25"/>
        <v>0</v>
      </c>
      <c r="J216" s="47">
        <f>+[1]IFR!AD216</f>
        <v>0</v>
      </c>
      <c r="K216" s="14">
        <f t="shared" si="26"/>
        <v>0.95</v>
      </c>
      <c r="L216" s="22">
        <f t="shared" si="30"/>
        <v>0</v>
      </c>
      <c r="M216" s="14">
        <v>1</v>
      </c>
      <c r="N216" s="14">
        <v>1</v>
      </c>
      <c r="O216" s="43"/>
      <c r="P216" s="22">
        <f t="shared" si="31"/>
        <v>0</v>
      </c>
      <c r="Q216" s="43"/>
      <c r="R216" s="46">
        <f t="shared" si="27"/>
        <v>0</v>
      </c>
      <c r="S216" s="43"/>
      <c r="T216" s="5">
        <f>+R216*([1]assessment!$J$271*[1]assessment!$E$3)</f>
        <v>0</v>
      </c>
      <c r="U216" s="43"/>
      <c r="V216" s="47">
        <f>+T216/[1]payroll!F216</f>
        <v>0</v>
      </c>
      <c r="W216" s="43"/>
      <c r="X216" s="5">
        <f>IF(V216&lt;$X$2,T216, +[1]payroll!F216 * $X$2)</f>
        <v>0</v>
      </c>
      <c r="Y216" s="43"/>
      <c r="Z216" s="5">
        <f t="shared" si="28"/>
        <v>0</v>
      </c>
      <c r="AA216" s="43"/>
      <c r="AB216" s="43" t="e">
        <f t="shared" si="29"/>
        <v>#DIV/0!</v>
      </c>
    </row>
    <row r="217" spans="1:28" outlineLevel="1" x14ac:dyDescent="0.2">
      <c r="A217" s="43" t="s">
        <v>353</v>
      </c>
      <c r="B217" s="43" t="s">
        <v>354</v>
      </c>
      <c r="C217" s="43"/>
      <c r="D217" s="35">
        <v>1</v>
      </c>
      <c r="E217" s="35">
        <v>0</v>
      </c>
      <c r="F217" s="35">
        <v>0</v>
      </c>
      <c r="G217" s="43">
        <f t="shared" si="24"/>
        <v>1</v>
      </c>
      <c r="H217" s="43"/>
      <c r="I217" s="22">
        <f t="shared" si="25"/>
        <v>0.33333333333333331</v>
      </c>
      <c r="J217" s="47">
        <f>+[1]IFR!AD217</f>
        <v>1.6666666666666668E-3</v>
      </c>
      <c r="K217" s="14">
        <f t="shared" si="26"/>
        <v>0.95</v>
      </c>
      <c r="L217" s="22">
        <f t="shared" si="30"/>
        <v>0.31666666666666665</v>
      </c>
      <c r="M217" s="14">
        <v>1</v>
      </c>
      <c r="N217" s="14">
        <v>1</v>
      </c>
      <c r="O217" s="43"/>
      <c r="P217" s="22">
        <f t="shared" si="31"/>
        <v>0.31666666666666665</v>
      </c>
      <c r="Q217" s="43"/>
      <c r="R217" s="46">
        <f t="shared" si="27"/>
        <v>5.3175411689634753E-5</v>
      </c>
      <c r="S217" s="43"/>
      <c r="T217" s="5">
        <f>+R217*([1]assessment!$J$271*[1]assessment!$E$3)</f>
        <v>422.39306270780423</v>
      </c>
      <c r="U217" s="43"/>
      <c r="V217" s="47">
        <f>+T217/[1]payroll!F217</f>
        <v>1.3764713158308481E-4</v>
      </c>
      <c r="W217" s="43"/>
      <c r="X217" s="5">
        <f>IF(V217&lt;$X$2,T217, +[1]payroll!F217 * $X$2)</f>
        <v>422.39306270780423</v>
      </c>
      <c r="Y217" s="43"/>
      <c r="Z217" s="5">
        <f t="shared" si="28"/>
        <v>0</v>
      </c>
      <c r="AA217" s="43"/>
      <c r="AB217" s="43">
        <f t="shared" si="29"/>
        <v>1</v>
      </c>
    </row>
    <row r="218" spans="1:28" outlineLevel="1" x14ac:dyDescent="0.2">
      <c r="A218" s="43" t="s">
        <v>355</v>
      </c>
      <c r="B218" s="43" t="s">
        <v>356</v>
      </c>
      <c r="C218" s="43"/>
      <c r="D218" s="35">
        <v>0</v>
      </c>
      <c r="E218" s="35">
        <v>0</v>
      </c>
      <c r="F218" s="35">
        <v>0</v>
      </c>
      <c r="G218" s="43">
        <f t="shared" si="24"/>
        <v>0</v>
      </c>
      <c r="H218" s="43"/>
      <c r="I218" s="22">
        <f t="shared" si="25"/>
        <v>0</v>
      </c>
      <c r="J218" s="47">
        <f>+[1]IFR!AD218</f>
        <v>0</v>
      </c>
      <c r="K218" s="14">
        <f t="shared" si="26"/>
        <v>0.95</v>
      </c>
      <c r="L218" s="22">
        <f t="shared" si="30"/>
        <v>0</v>
      </c>
      <c r="M218" s="14">
        <v>1</v>
      </c>
      <c r="N218" s="14">
        <v>1</v>
      </c>
      <c r="O218" s="43"/>
      <c r="P218" s="22">
        <f t="shared" si="31"/>
        <v>0</v>
      </c>
      <c r="Q218" s="43"/>
      <c r="R218" s="46">
        <f t="shared" si="27"/>
        <v>0</v>
      </c>
      <c r="S218" s="43"/>
      <c r="T218" s="5">
        <f>+R218*([1]assessment!$J$271*[1]assessment!$E$3)</f>
        <v>0</v>
      </c>
      <c r="U218" s="43"/>
      <c r="V218" s="47">
        <f>+T218/[1]payroll!F218</f>
        <v>0</v>
      </c>
      <c r="W218" s="43"/>
      <c r="X218" s="5">
        <f>IF(V218&lt;$X$2,T218, +[1]payroll!F218 * $X$2)</f>
        <v>0</v>
      </c>
      <c r="Y218" s="43"/>
      <c r="Z218" s="5">
        <f t="shared" si="28"/>
        <v>0</v>
      </c>
      <c r="AA218" s="43"/>
      <c r="AB218" s="43" t="e">
        <f t="shared" si="29"/>
        <v>#DIV/0!</v>
      </c>
    </row>
    <row r="219" spans="1:28" outlineLevel="1" x14ac:dyDescent="0.2">
      <c r="A219" s="43" t="s">
        <v>357</v>
      </c>
      <c r="B219" s="43" t="s">
        <v>358</v>
      </c>
      <c r="C219" s="43"/>
      <c r="D219" s="35">
        <v>0</v>
      </c>
      <c r="E219" s="35">
        <v>0</v>
      </c>
      <c r="F219" s="35">
        <v>0</v>
      </c>
      <c r="G219" s="43">
        <f t="shared" si="24"/>
        <v>0</v>
      </c>
      <c r="H219" s="43"/>
      <c r="I219" s="22">
        <f t="shared" si="25"/>
        <v>0</v>
      </c>
      <c r="J219" s="47">
        <f>+[1]IFR!AD219</f>
        <v>0</v>
      </c>
      <c r="K219" s="14">
        <f t="shared" si="26"/>
        <v>0.95</v>
      </c>
      <c r="L219" s="22">
        <f t="shared" si="30"/>
        <v>0</v>
      </c>
      <c r="M219" s="14">
        <v>1</v>
      </c>
      <c r="N219" s="14">
        <v>1</v>
      </c>
      <c r="O219" s="43"/>
      <c r="P219" s="22">
        <f t="shared" si="31"/>
        <v>0</v>
      </c>
      <c r="Q219" s="43"/>
      <c r="R219" s="46">
        <f t="shared" si="27"/>
        <v>0</v>
      </c>
      <c r="S219" s="43"/>
      <c r="T219" s="5">
        <f>+R219*([1]assessment!$J$271*[1]assessment!$E$3)</f>
        <v>0</v>
      </c>
      <c r="U219" s="43"/>
      <c r="V219" s="47">
        <f>+T219/[1]payroll!F219</f>
        <v>0</v>
      </c>
      <c r="W219" s="43"/>
      <c r="X219" s="5">
        <f>IF(V219&lt;$X$2,T219, +[1]payroll!F219 * $X$2)</f>
        <v>0</v>
      </c>
      <c r="Y219" s="43"/>
      <c r="Z219" s="5">
        <f t="shared" si="28"/>
        <v>0</v>
      </c>
      <c r="AA219" s="43"/>
      <c r="AB219" s="43" t="e">
        <f t="shared" si="29"/>
        <v>#DIV/0!</v>
      </c>
    </row>
    <row r="220" spans="1:28" outlineLevel="1" x14ac:dyDescent="0.2">
      <c r="A220" s="43" t="s">
        <v>359</v>
      </c>
      <c r="B220" s="43" t="s">
        <v>360</v>
      </c>
      <c r="C220" s="43"/>
      <c r="D220" s="35">
        <v>0</v>
      </c>
      <c r="E220" s="35">
        <v>0</v>
      </c>
      <c r="F220" s="35">
        <v>0</v>
      </c>
      <c r="G220" s="43">
        <f t="shared" si="24"/>
        <v>0</v>
      </c>
      <c r="H220" s="43"/>
      <c r="I220" s="22">
        <f t="shared" si="25"/>
        <v>0</v>
      </c>
      <c r="J220" s="47">
        <f>+[1]IFR!AD220</f>
        <v>0</v>
      </c>
      <c r="K220" s="14">
        <f t="shared" si="26"/>
        <v>0.95</v>
      </c>
      <c r="L220" s="22">
        <f t="shared" si="30"/>
        <v>0</v>
      </c>
      <c r="M220" s="14">
        <v>1</v>
      </c>
      <c r="N220" s="14">
        <v>1</v>
      </c>
      <c r="O220" s="43"/>
      <c r="P220" s="22">
        <f t="shared" si="31"/>
        <v>0</v>
      </c>
      <c r="Q220" s="43"/>
      <c r="R220" s="46">
        <f t="shared" si="27"/>
        <v>0</v>
      </c>
      <c r="S220" s="43"/>
      <c r="T220" s="5">
        <f>+R220*([1]assessment!$J$271*[1]assessment!$E$3)</f>
        <v>0</v>
      </c>
      <c r="U220" s="43"/>
      <c r="V220" s="47">
        <f>+T220/[1]payroll!F220</f>
        <v>0</v>
      </c>
      <c r="W220" s="43"/>
      <c r="X220" s="5">
        <f>IF(V220&lt;$X$2,T220, +[1]payroll!F220 * $X$2)</f>
        <v>0</v>
      </c>
      <c r="Y220" s="43"/>
      <c r="Z220" s="5">
        <f t="shared" si="28"/>
        <v>0</v>
      </c>
      <c r="AA220" s="43"/>
      <c r="AB220" s="43" t="e">
        <f t="shared" si="29"/>
        <v>#DIV/0!</v>
      </c>
    </row>
    <row r="221" spans="1:28" outlineLevel="1" x14ac:dyDescent="0.2">
      <c r="A221" s="43" t="s">
        <v>361</v>
      </c>
      <c r="B221" s="43" t="s">
        <v>362</v>
      </c>
      <c r="C221" s="43"/>
      <c r="D221" s="35">
        <v>0</v>
      </c>
      <c r="E221" s="35">
        <v>0</v>
      </c>
      <c r="F221" s="35">
        <v>0</v>
      </c>
      <c r="G221" s="43">
        <f t="shared" si="24"/>
        <v>0</v>
      </c>
      <c r="H221" s="43"/>
      <c r="I221" s="22">
        <f t="shared" si="25"/>
        <v>0</v>
      </c>
      <c r="J221" s="47">
        <f>+[1]IFR!AD221</f>
        <v>0</v>
      </c>
      <c r="K221" s="14">
        <f t="shared" si="26"/>
        <v>0.95</v>
      </c>
      <c r="L221" s="22">
        <f t="shared" si="30"/>
        <v>0</v>
      </c>
      <c r="M221" s="14">
        <v>1</v>
      </c>
      <c r="N221" s="14">
        <v>1</v>
      </c>
      <c r="O221" s="43"/>
      <c r="P221" s="22">
        <f t="shared" si="31"/>
        <v>0</v>
      </c>
      <c r="Q221" s="43"/>
      <c r="R221" s="46">
        <f t="shared" si="27"/>
        <v>0</v>
      </c>
      <c r="S221" s="43"/>
      <c r="T221" s="5">
        <f>+R221*([1]assessment!$J$271*[1]assessment!$E$3)</f>
        <v>0</v>
      </c>
      <c r="U221" s="43"/>
      <c r="V221" s="47">
        <f>+T221/[1]payroll!F221</f>
        <v>0</v>
      </c>
      <c r="W221" s="43"/>
      <c r="X221" s="5">
        <f>IF(V221&lt;$X$2,T221, +[1]payroll!F221 * $X$2)</f>
        <v>0</v>
      </c>
      <c r="Y221" s="43"/>
      <c r="Z221" s="5">
        <f t="shared" si="28"/>
        <v>0</v>
      </c>
      <c r="AA221" s="43"/>
      <c r="AB221" s="43" t="e">
        <f t="shared" si="29"/>
        <v>#DIV/0!</v>
      </c>
    </row>
    <row r="222" spans="1:28" outlineLevel="1" x14ac:dyDescent="0.2">
      <c r="A222" s="43" t="s">
        <v>363</v>
      </c>
      <c r="B222" s="43" t="s">
        <v>364</v>
      </c>
      <c r="C222" s="43"/>
      <c r="D222" s="35">
        <v>0</v>
      </c>
      <c r="E222" s="35">
        <v>0</v>
      </c>
      <c r="F222" s="35">
        <v>0</v>
      </c>
      <c r="G222" s="43">
        <f t="shared" si="24"/>
        <v>0</v>
      </c>
      <c r="H222" s="43"/>
      <c r="I222" s="22">
        <f t="shared" si="25"/>
        <v>0</v>
      </c>
      <c r="J222" s="47">
        <f>+[1]IFR!AD222</f>
        <v>0</v>
      </c>
      <c r="K222" s="14">
        <f t="shared" si="26"/>
        <v>0.95</v>
      </c>
      <c r="L222" s="22">
        <f t="shared" si="30"/>
        <v>0</v>
      </c>
      <c r="M222" s="14">
        <v>1</v>
      </c>
      <c r="N222" s="14">
        <v>1</v>
      </c>
      <c r="O222" s="43"/>
      <c r="P222" s="22">
        <f t="shared" si="31"/>
        <v>0</v>
      </c>
      <c r="Q222" s="43"/>
      <c r="R222" s="46">
        <f t="shared" si="27"/>
        <v>0</v>
      </c>
      <c r="S222" s="43"/>
      <c r="T222" s="5">
        <f>+R222*([1]assessment!$J$271*[1]assessment!$E$3)</f>
        <v>0</v>
      </c>
      <c r="U222" s="43"/>
      <c r="V222" s="47">
        <f>+T222/[1]payroll!F222</f>
        <v>0</v>
      </c>
      <c r="W222" s="43"/>
      <c r="X222" s="5">
        <f>IF(V222&lt;$X$2,T222, +[1]payroll!F222 * $X$2)</f>
        <v>0</v>
      </c>
      <c r="Y222" s="43"/>
      <c r="Z222" s="5">
        <f t="shared" si="28"/>
        <v>0</v>
      </c>
      <c r="AA222" s="43"/>
      <c r="AB222" s="43" t="e">
        <f t="shared" si="29"/>
        <v>#DIV/0!</v>
      </c>
    </row>
    <row r="223" spans="1:28" outlineLevel="1" x14ac:dyDescent="0.2">
      <c r="A223" s="43" t="s">
        <v>365</v>
      </c>
      <c r="B223" s="43" t="s">
        <v>366</v>
      </c>
      <c r="C223" s="43"/>
      <c r="D223" s="35">
        <v>4</v>
      </c>
      <c r="E223" s="35">
        <v>2</v>
      </c>
      <c r="F223" s="35">
        <v>2</v>
      </c>
      <c r="G223" s="43">
        <f t="shared" si="24"/>
        <v>8</v>
      </c>
      <c r="H223" s="43"/>
      <c r="I223" s="22">
        <f t="shared" si="25"/>
        <v>2.6666666666666665</v>
      </c>
      <c r="J223" s="47">
        <f>+[1]IFR!AD223</f>
        <v>1.5914700328590332E-2</v>
      </c>
      <c r="K223" s="14">
        <f t="shared" si="26"/>
        <v>0.95</v>
      </c>
      <c r="L223" s="22">
        <f t="shared" si="30"/>
        <v>2.5333333333333332</v>
      </c>
      <c r="M223" s="14">
        <v>1</v>
      </c>
      <c r="N223" s="14">
        <v>1</v>
      </c>
      <c r="O223" s="43"/>
      <c r="P223" s="22">
        <f t="shared" si="31"/>
        <v>2.5333333333333332</v>
      </c>
      <c r="Q223" s="43"/>
      <c r="R223" s="46">
        <f t="shared" si="27"/>
        <v>4.2540329351707803E-4</v>
      </c>
      <c r="S223" s="43"/>
      <c r="T223" s="5">
        <f>+R223*([1]assessment!$J$271*[1]assessment!$E$3)</f>
        <v>3379.1445016624339</v>
      </c>
      <c r="U223" s="43"/>
      <c r="V223" s="47">
        <f>+T223/[1]payroll!F223</f>
        <v>5.7373248479579842E-4</v>
      </c>
      <c r="W223" s="43"/>
      <c r="X223" s="5">
        <f>IF(V223&lt;$X$2,T223, +[1]payroll!F223 * $X$2)</f>
        <v>3379.1445016624339</v>
      </c>
      <c r="Y223" s="43"/>
      <c r="Z223" s="5">
        <f t="shared" si="28"/>
        <v>0</v>
      </c>
      <c r="AA223" s="43"/>
      <c r="AB223" s="43">
        <f t="shared" si="29"/>
        <v>1</v>
      </c>
    </row>
    <row r="224" spans="1:28" outlineLevel="1" x14ac:dyDescent="0.2">
      <c r="A224" s="43" t="s">
        <v>367</v>
      </c>
      <c r="B224" s="43" t="s">
        <v>368</v>
      </c>
      <c r="C224" s="43"/>
      <c r="D224" s="35">
        <v>0</v>
      </c>
      <c r="E224" s="35">
        <v>0</v>
      </c>
      <c r="F224" s="35">
        <v>0</v>
      </c>
      <c r="G224" s="43">
        <f t="shared" si="24"/>
        <v>0</v>
      </c>
      <c r="H224" s="43"/>
      <c r="I224" s="22">
        <f t="shared" si="25"/>
        <v>0</v>
      </c>
      <c r="J224" s="47">
        <f>+[1]IFR!AD224</f>
        <v>0</v>
      </c>
      <c r="K224" s="14">
        <f t="shared" si="26"/>
        <v>0.95</v>
      </c>
      <c r="L224" s="22">
        <f t="shared" si="30"/>
        <v>0</v>
      </c>
      <c r="M224" s="14">
        <v>1</v>
      </c>
      <c r="N224" s="14">
        <v>1</v>
      </c>
      <c r="O224" s="43"/>
      <c r="P224" s="22">
        <f t="shared" si="31"/>
        <v>0</v>
      </c>
      <c r="Q224" s="43"/>
      <c r="R224" s="46">
        <f t="shared" si="27"/>
        <v>0</v>
      </c>
      <c r="S224" s="43"/>
      <c r="T224" s="5">
        <f>+R224*([1]assessment!$J$271*[1]assessment!$E$3)</f>
        <v>0</v>
      </c>
      <c r="U224" s="43"/>
      <c r="V224" s="47">
        <f>+T224/[1]payroll!F224</f>
        <v>0</v>
      </c>
      <c r="W224" s="43"/>
      <c r="X224" s="5">
        <f>IF(V224&lt;$X$2,T224, +[1]payroll!F224 * $X$2)</f>
        <v>0</v>
      </c>
      <c r="Y224" s="43"/>
      <c r="Z224" s="5">
        <f t="shared" si="28"/>
        <v>0</v>
      </c>
      <c r="AA224" s="43"/>
      <c r="AB224" s="43" t="e">
        <f t="shared" si="29"/>
        <v>#DIV/0!</v>
      </c>
    </row>
    <row r="225" spans="1:28" outlineLevel="1" x14ac:dyDescent="0.2">
      <c r="A225" s="43" t="s">
        <v>369</v>
      </c>
      <c r="B225" s="43" t="s">
        <v>370</v>
      </c>
      <c r="C225" s="43"/>
      <c r="D225" s="35">
        <v>0</v>
      </c>
      <c r="E225" s="35">
        <v>0</v>
      </c>
      <c r="F225" s="35">
        <v>0</v>
      </c>
      <c r="G225" s="43">
        <f t="shared" si="24"/>
        <v>0</v>
      </c>
      <c r="H225" s="43"/>
      <c r="I225" s="22">
        <f t="shared" si="25"/>
        <v>0</v>
      </c>
      <c r="J225" s="47">
        <f>+[1]IFR!AD225</f>
        <v>0</v>
      </c>
      <c r="K225" s="14">
        <f t="shared" si="26"/>
        <v>0.95</v>
      </c>
      <c r="L225" s="22">
        <f t="shared" si="30"/>
        <v>0</v>
      </c>
      <c r="M225" s="14">
        <v>1</v>
      </c>
      <c r="N225" s="14">
        <v>1</v>
      </c>
      <c r="O225" s="43"/>
      <c r="P225" s="22">
        <f t="shared" si="31"/>
        <v>0</v>
      </c>
      <c r="Q225" s="43"/>
      <c r="R225" s="46">
        <f t="shared" si="27"/>
        <v>0</v>
      </c>
      <c r="S225" s="43"/>
      <c r="T225" s="5">
        <f>+R225*([1]assessment!$J$271*[1]assessment!$E$3)</f>
        <v>0</v>
      </c>
      <c r="U225" s="43"/>
      <c r="V225" s="47">
        <f>+T225/[1]payroll!F225</f>
        <v>0</v>
      </c>
      <c r="W225" s="43"/>
      <c r="X225" s="5">
        <f>IF(V225&lt;$X$2,T225, +[1]payroll!F225 * $X$2)</f>
        <v>0</v>
      </c>
      <c r="Y225" s="43"/>
      <c r="Z225" s="5">
        <f t="shared" si="28"/>
        <v>0</v>
      </c>
      <c r="AA225" s="43"/>
      <c r="AB225" s="43" t="e">
        <f t="shared" si="29"/>
        <v>#DIV/0!</v>
      </c>
    </row>
    <row r="226" spans="1:28" outlineLevel="1" x14ac:dyDescent="0.2">
      <c r="A226" s="43" t="s">
        <v>371</v>
      </c>
      <c r="B226" s="43" t="s">
        <v>372</v>
      </c>
      <c r="C226" s="43"/>
      <c r="D226" s="35">
        <v>0</v>
      </c>
      <c r="E226" s="35">
        <v>0</v>
      </c>
      <c r="F226" s="35">
        <v>0</v>
      </c>
      <c r="G226" s="43">
        <f t="shared" si="24"/>
        <v>0</v>
      </c>
      <c r="H226" s="43"/>
      <c r="I226" s="22">
        <f t="shared" si="25"/>
        <v>0</v>
      </c>
      <c r="J226" s="47">
        <f>+[1]IFR!AD226</f>
        <v>0</v>
      </c>
      <c r="K226" s="14">
        <f t="shared" si="26"/>
        <v>0.95</v>
      </c>
      <c r="L226" s="22">
        <f t="shared" si="30"/>
        <v>0</v>
      </c>
      <c r="M226" s="14">
        <v>1</v>
      </c>
      <c r="N226" s="14">
        <v>1</v>
      </c>
      <c r="O226" s="43"/>
      <c r="P226" s="22">
        <f t="shared" si="31"/>
        <v>0</v>
      </c>
      <c r="Q226" s="43"/>
      <c r="R226" s="46">
        <f t="shared" si="27"/>
        <v>0</v>
      </c>
      <c r="S226" s="43"/>
      <c r="T226" s="5">
        <f>+R226*([1]assessment!$J$271*[1]assessment!$E$3)</f>
        <v>0</v>
      </c>
      <c r="U226" s="43"/>
      <c r="V226" s="47">
        <f>+T226/[1]payroll!F226</f>
        <v>0</v>
      </c>
      <c r="W226" s="43"/>
      <c r="X226" s="5">
        <f>IF(V226&lt;$X$2,T226, +[1]payroll!F226 * $X$2)</f>
        <v>0</v>
      </c>
      <c r="Y226" s="43"/>
      <c r="Z226" s="5">
        <f t="shared" si="28"/>
        <v>0</v>
      </c>
      <c r="AA226" s="43"/>
      <c r="AB226" s="43" t="e">
        <f t="shared" si="29"/>
        <v>#DIV/0!</v>
      </c>
    </row>
    <row r="227" spans="1:28" outlineLevel="1" x14ac:dyDescent="0.2">
      <c r="A227" s="43" t="s">
        <v>373</v>
      </c>
      <c r="B227" s="43" t="s">
        <v>374</v>
      </c>
      <c r="C227" s="43"/>
      <c r="D227" s="35">
        <v>0</v>
      </c>
      <c r="E227" s="35">
        <v>0</v>
      </c>
      <c r="F227" s="35">
        <v>1</v>
      </c>
      <c r="G227" s="43">
        <f t="shared" si="24"/>
        <v>1</v>
      </c>
      <c r="H227" s="43"/>
      <c r="I227" s="22">
        <f t="shared" si="25"/>
        <v>0.33333333333333331</v>
      </c>
      <c r="J227" s="47">
        <f>+[1]IFR!AD227</f>
        <v>5.0000000000000001E-3</v>
      </c>
      <c r="K227" s="14">
        <f t="shared" si="26"/>
        <v>0.95</v>
      </c>
      <c r="L227" s="22">
        <f t="shared" si="30"/>
        <v>0.31666666666666665</v>
      </c>
      <c r="M227" s="14">
        <v>1</v>
      </c>
      <c r="N227" s="14">
        <v>1</v>
      </c>
      <c r="O227" s="43"/>
      <c r="P227" s="22">
        <f t="shared" si="31"/>
        <v>0.31666666666666665</v>
      </c>
      <c r="Q227" s="43"/>
      <c r="R227" s="46">
        <f t="shared" si="27"/>
        <v>5.3175411689634753E-5</v>
      </c>
      <c r="S227" s="43"/>
      <c r="T227" s="5">
        <f>+R227*([1]assessment!$J$271*[1]assessment!$E$3)</f>
        <v>422.39306270780423</v>
      </c>
      <c r="U227" s="43"/>
      <c r="V227" s="47">
        <f>+T227/[1]payroll!F227</f>
        <v>3.0226072975382225E-4</v>
      </c>
      <c r="W227" s="43"/>
      <c r="X227" s="5">
        <f>IF(V227&lt;$X$2,T227, +[1]payroll!F227 * $X$2)</f>
        <v>422.39306270780423</v>
      </c>
      <c r="Y227" s="43"/>
      <c r="Z227" s="5">
        <f t="shared" si="28"/>
        <v>0</v>
      </c>
      <c r="AA227" s="43"/>
      <c r="AB227" s="43">
        <f t="shared" si="29"/>
        <v>1</v>
      </c>
    </row>
    <row r="228" spans="1:28" outlineLevel="1" x14ac:dyDescent="0.2">
      <c r="A228" s="43" t="s">
        <v>506</v>
      </c>
      <c r="B228" s="43" t="s">
        <v>507</v>
      </c>
      <c r="C228" s="43"/>
      <c r="D228" s="35">
        <v>0</v>
      </c>
      <c r="E228" s="35">
        <v>0</v>
      </c>
      <c r="F228" s="35">
        <v>0</v>
      </c>
      <c r="G228" s="43">
        <f>SUM(D228:F228)</f>
        <v>0</v>
      </c>
      <c r="H228" s="43"/>
      <c r="I228" s="22">
        <f>AVERAGE(D228:F228)</f>
        <v>0</v>
      </c>
      <c r="J228" s="47">
        <f>+[1]IFR!AD228</f>
        <v>0</v>
      </c>
      <c r="K228" s="14">
        <f t="shared" si="26"/>
        <v>0.95</v>
      </c>
      <c r="L228" s="22">
        <f t="shared" si="30"/>
        <v>0</v>
      </c>
      <c r="M228" s="14">
        <v>1</v>
      </c>
      <c r="N228" s="14">
        <v>1</v>
      </c>
      <c r="O228" s="43"/>
      <c r="P228" s="22">
        <f t="shared" si="31"/>
        <v>0</v>
      </c>
      <c r="Q228" s="43"/>
      <c r="R228" s="46">
        <f t="shared" si="27"/>
        <v>0</v>
      </c>
      <c r="S228" s="43"/>
      <c r="T228" s="5">
        <f>+R228*([1]assessment!$J$271*[1]assessment!$E$3)</f>
        <v>0</v>
      </c>
      <c r="U228" s="43"/>
      <c r="V228" s="47">
        <f>+T228/[1]payroll!F228</f>
        <v>0</v>
      </c>
      <c r="W228" s="43"/>
      <c r="X228" s="5">
        <f>IF(V228&lt;$X$2,T228, +[1]payroll!F228 * $X$2)</f>
        <v>0</v>
      </c>
      <c r="Y228" s="43"/>
      <c r="Z228" s="5">
        <f t="shared" si="28"/>
        <v>0</v>
      </c>
      <c r="AA228" s="43"/>
      <c r="AB228" s="43" t="e">
        <f t="shared" si="29"/>
        <v>#DIV/0!</v>
      </c>
    </row>
    <row r="229" spans="1:28" outlineLevel="1" x14ac:dyDescent="0.2">
      <c r="A229" s="43" t="s">
        <v>375</v>
      </c>
      <c r="B229" s="43" t="s">
        <v>376</v>
      </c>
      <c r="C229" s="43"/>
      <c r="D229" s="35">
        <v>0</v>
      </c>
      <c r="E229" s="35">
        <v>2</v>
      </c>
      <c r="F229" s="35">
        <v>0</v>
      </c>
      <c r="G229" s="43">
        <f t="shared" ref="G229:G260" si="32">SUM(D229:F229)</f>
        <v>2</v>
      </c>
      <c r="H229" s="43"/>
      <c r="I229" s="22">
        <f t="shared" ref="I229:I260" si="33">AVERAGE(D229:F229)</f>
        <v>0.66666666666666663</v>
      </c>
      <c r="J229" s="47">
        <f>+[1]IFR!AD229</f>
        <v>6.6666666666666671E-3</v>
      </c>
      <c r="K229" s="14">
        <f t="shared" si="26"/>
        <v>0.95</v>
      </c>
      <c r="L229" s="22">
        <f t="shared" si="30"/>
        <v>0.6333333333333333</v>
      </c>
      <c r="M229" s="14">
        <v>1</v>
      </c>
      <c r="N229" s="14">
        <v>1</v>
      </c>
      <c r="O229" s="43"/>
      <c r="P229" s="22">
        <f t="shared" si="31"/>
        <v>0.6333333333333333</v>
      </c>
      <c r="Q229" s="43"/>
      <c r="R229" s="46">
        <f t="shared" si="27"/>
        <v>1.0635082337926951E-4</v>
      </c>
      <c r="S229" s="43"/>
      <c r="T229" s="5">
        <f>+R229*([1]assessment!$J$271*[1]assessment!$E$3)</f>
        <v>844.78612541560847</v>
      </c>
      <c r="U229" s="43"/>
      <c r="V229" s="47">
        <f>+T229/[1]payroll!F229</f>
        <v>1.0851914443218045E-3</v>
      </c>
      <c r="W229" s="43"/>
      <c r="X229" s="5">
        <f>IF(V229&lt;$X$2,T229, +[1]payroll!F229 * $X$2)</f>
        <v>844.78612541560847</v>
      </c>
      <c r="Y229" s="43"/>
      <c r="Z229" s="5">
        <f t="shared" si="28"/>
        <v>0</v>
      </c>
      <c r="AA229" s="43"/>
      <c r="AB229" s="43">
        <f t="shared" si="29"/>
        <v>1</v>
      </c>
    </row>
    <row r="230" spans="1:28" outlineLevel="1" x14ac:dyDescent="0.2">
      <c r="A230" s="43" t="s">
        <v>377</v>
      </c>
      <c r="B230" s="43" t="s">
        <v>378</v>
      </c>
      <c r="C230" s="43"/>
      <c r="D230" s="35">
        <v>0</v>
      </c>
      <c r="E230" s="35">
        <v>0</v>
      </c>
      <c r="F230" s="35">
        <v>0</v>
      </c>
      <c r="G230" s="43">
        <f t="shared" si="32"/>
        <v>0</v>
      </c>
      <c r="H230" s="43"/>
      <c r="I230" s="22">
        <f t="shared" si="33"/>
        <v>0</v>
      </c>
      <c r="J230" s="47">
        <f>+[1]IFR!AD230</f>
        <v>0</v>
      </c>
      <c r="K230" s="14">
        <f t="shared" si="26"/>
        <v>0.95</v>
      </c>
      <c r="L230" s="22">
        <f t="shared" si="30"/>
        <v>0</v>
      </c>
      <c r="M230" s="14">
        <v>1</v>
      </c>
      <c r="N230" s="14">
        <v>1</v>
      </c>
      <c r="O230" s="43"/>
      <c r="P230" s="22">
        <f t="shared" si="31"/>
        <v>0</v>
      </c>
      <c r="Q230" s="43"/>
      <c r="R230" s="46">
        <f t="shared" si="27"/>
        <v>0</v>
      </c>
      <c r="S230" s="43"/>
      <c r="T230" s="5">
        <f>+R230*([1]assessment!$J$271*[1]assessment!$E$3)</f>
        <v>0</v>
      </c>
      <c r="U230" s="43"/>
      <c r="V230" s="47">
        <f>+T230/[1]payroll!F230</f>
        <v>0</v>
      </c>
      <c r="W230" s="43"/>
      <c r="X230" s="5">
        <f>IF(V230&lt;$X$2,T230, +[1]payroll!F230 * $X$2)</f>
        <v>0</v>
      </c>
      <c r="Y230" s="43"/>
      <c r="Z230" s="5">
        <f t="shared" si="28"/>
        <v>0</v>
      </c>
      <c r="AA230" s="43"/>
      <c r="AB230" s="43" t="e">
        <f t="shared" si="29"/>
        <v>#DIV/0!</v>
      </c>
    </row>
    <row r="231" spans="1:28" outlineLevel="1" x14ac:dyDescent="0.2">
      <c r="A231" s="43" t="s">
        <v>379</v>
      </c>
      <c r="B231" s="43" t="s">
        <v>380</v>
      </c>
      <c r="C231" s="43"/>
      <c r="D231" s="35">
        <v>1</v>
      </c>
      <c r="E231" s="35">
        <v>0</v>
      </c>
      <c r="F231" s="35">
        <v>0</v>
      </c>
      <c r="G231" s="43">
        <f t="shared" si="32"/>
        <v>1</v>
      </c>
      <c r="H231" s="43"/>
      <c r="I231" s="22">
        <f t="shared" si="33"/>
        <v>0.33333333333333331</v>
      </c>
      <c r="J231" s="47">
        <f>+[1]IFR!AD231</f>
        <v>1.6666666666666668E-3</v>
      </c>
      <c r="K231" s="14">
        <f t="shared" si="26"/>
        <v>0.95</v>
      </c>
      <c r="L231" s="22">
        <f t="shared" si="30"/>
        <v>0.31666666666666665</v>
      </c>
      <c r="M231" s="14">
        <v>1</v>
      </c>
      <c r="N231" s="14">
        <v>1</v>
      </c>
      <c r="O231" s="43"/>
      <c r="P231" s="22">
        <f t="shared" si="31"/>
        <v>0.31666666666666665</v>
      </c>
      <c r="Q231" s="43"/>
      <c r="R231" s="46">
        <f t="shared" si="27"/>
        <v>5.3175411689634753E-5</v>
      </c>
      <c r="S231" s="43"/>
      <c r="T231" s="5">
        <f>+R231*([1]assessment!$J$271*[1]assessment!$E$3)</f>
        <v>422.39306270780423</v>
      </c>
      <c r="U231" s="43"/>
      <c r="V231" s="47">
        <f>+T231/[1]payroll!F231</f>
        <v>1.3374875496796986E-4</v>
      </c>
      <c r="W231" s="43"/>
      <c r="X231" s="5">
        <f>IF(V231&lt;$X$2,T231, +[1]payroll!F231 * $X$2)</f>
        <v>422.39306270780423</v>
      </c>
      <c r="Y231" s="43"/>
      <c r="Z231" s="5">
        <f t="shared" si="28"/>
        <v>0</v>
      </c>
      <c r="AA231" s="43"/>
      <c r="AB231" s="43">
        <f t="shared" si="29"/>
        <v>1</v>
      </c>
    </row>
    <row r="232" spans="1:28" s="43" customFormat="1" outlineLevel="1" x14ac:dyDescent="0.2">
      <c r="A232" s="45" t="s">
        <v>558</v>
      </c>
      <c r="B232" s="45" t="s">
        <v>559</v>
      </c>
      <c r="D232" s="35">
        <v>0</v>
      </c>
      <c r="E232" s="35">
        <v>0</v>
      </c>
      <c r="F232" s="35">
        <v>0</v>
      </c>
      <c r="G232" s="43">
        <f t="shared" si="32"/>
        <v>0</v>
      </c>
      <c r="I232" s="22">
        <f t="shared" si="33"/>
        <v>0</v>
      </c>
      <c r="J232" s="47">
        <f>+[1]IFR!AD232</f>
        <v>0</v>
      </c>
      <c r="K232" s="14">
        <f t="shared" si="26"/>
        <v>0.95</v>
      </c>
      <c r="L232" s="22">
        <f t="shared" si="30"/>
        <v>0</v>
      </c>
      <c r="M232" s="14">
        <v>1</v>
      </c>
      <c r="N232" s="14"/>
      <c r="P232" s="22">
        <f t="shared" si="31"/>
        <v>0</v>
      </c>
      <c r="R232" s="46">
        <f t="shared" si="27"/>
        <v>0</v>
      </c>
      <c r="T232" s="5">
        <f>+R232*([1]assessment!$J$271*[1]assessment!$E$3)</f>
        <v>0</v>
      </c>
      <c r="V232" s="47">
        <f>+T232/[1]payroll!F232</f>
        <v>0</v>
      </c>
      <c r="X232" s="5">
        <f>IF(V232&lt;$X$2,T232, +[1]payroll!F232 * $X$2)</f>
        <v>0</v>
      </c>
      <c r="Z232" s="5">
        <f t="shared" si="28"/>
        <v>0</v>
      </c>
      <c r="AB232" s="43" t="e">
        <f t="shared" si="29"/>
        <v>#DIV/0!</v>
      </c>
    </row>
    <row r="233" spans="1:28" outlineLevel="1" x14ac:dyDescent="0.2">
      <c r="A233" s="43" t="s">
        <v>381</v>
      </c>
      <c r="B233" s="43" t="s">
        <v>382</v>
      </c>
      <c r="C233" s="43"/>
      <c r="D233" s="35">
        <v>1</v>
      </c>
      <c r="E233" s="35">
        <v>0</v>
      </c>
      <c r="F233" s="35">
        <v>0</v>
      </c>
      <c r="G233" s="43">
        <f t="shared" si="32"/>
        <v>1</v>
      </c>
      <c r="H233" s="43"/>
      <c r="I233" s="22">
        <f t="shared" si="33"/>
        <v>0.33333333333333331</v>
      </c>
      <c r="J233" s="47">
        <f>+[1]IFR!AD233</f>
        <v>1.6666666666666668E-3</v>
      </c>
      <c r="K233" s="14">
        <f t="shared" si="26"/>
        <v>0.95</v>
      </c>
      <c r="L233" s="22">
        <f t="shared" si="30"/>
        <v>0.31666666666666665</v>
      </c>
      <c r="M233" s="14">
        <v>1</v>
      </c>
      <c r="N233" s="14">
        <v>1</v>
      </c>
      <c r="O233" s="43"/>
      <c r="P233" s="22">
        <f t="shared" si="31"/>
        <v>0.31666666666666665</v>
      </c>
      <c r="Q233" s="43"/>
      <c r="R233" s="46">
        <f t="shared" si="27"/>
        <v>5.3175411689634753E-5</v>
      </c>
      <c r="S233" s="43"/>
      <c r="T233" s="5">
        <f>+R233*([1]assessment!$J$271*[1]assessment!$E$3)</f>
        <v>422.39306270780423</v>
      </c>
      <c r="U233" s="43"/>
      <c r="V233" s="47">
        <f>+T233/[1]payroll!F233</f>
        <v>8.9570249781564717E-4</v>
      </c>
      <c r="W233" s="43"/>
      <c r="X233" s="5">
        <f>IF(V233&lt;$X$2,T233, +[1]payroll!F233 * $X$2)</f>
        <v>422.39306270780423</v>
      </c>
      <c r="Y233" s="43"/>
      <c r="Z233" s="5">
        <f t="shared" si="28"/>
        <v>0</v>
      </c>
      <c r="AA233" s="43"/>
      <c r="AB233" s="43">
        <f t="shared" si="29"/>
        <v>1</v>
      </c>
    </row>
    <row r="234" spans="1:28" outlineLevel="1" x14ac:dyDescent="0.2">
      <c r="A234" s="43" t="s">
        <v>383</v>
      </c>
      <c r="B234" s="43" t="s">
        <v>384</v>
      </c>
      <c r="C234" s="43"/>
      <c r="D234" s="35">
        <v>0</v>
      </c>
      <c r="E234" s="35">
        <v>0</v>
      </c>
      <c r="F234" s="35">
        <v>0</v>
      </c>
      <c r="G234" s="43">
        <f t="shared" si="32"/>
        <v>0</v>
      </c>
      <c r="H234" s="43"/>
      <c r="I234" s="22">
        <f t="shared" si="33"/>
        <v>0</v>
      </c>
      <c r="J234" s="47">
        <f>+[1]IFR!AD234</f>
        <v>0</v>
      </c>
      <c r="K234" s="14">
        <f t="shared" si="26"/>
        <v>0.95</v>
      </c>
      <c r="L234" s="22">
        <f t="shared" si="30"/>
        <v>0</v>
      </c>
      <c r="M234" s="14">
        <v>1</v>
      </c>
      <c r="N234" s="14">
        <v>1</v>
      </c>
      <c r="O234" s="43"/>
      <c r="P234" s="22">
        <f t="shared" si="31"/>
        <v>0</v>
      </c>
      <c r="Q234" s="43"/>
      <c r="R234" s="46">
        <f t="shared" si="27"/>
        <v>0</v>
      </c>
      <c r="S234" s="43"/>
      <c r="T234" s="5">
        <f>+R234*([1]assessment!$J$271*[1]assessment!$E$3)</f>
        <v>0</v>
      </c>
      <c r="U234" s="43"/>
      <c r="V234" s="47">
        <f>+T234/[1]payroll!F234</f>
        <v>0</v>
      </c>
      <c r="W234" s="43"/>
      <c r="X234" s="5">
        <f>IF(V234&lt;$X$2,T234, +[1]payroll!F234 * $X$2)</f>
        <v>0</v>
      </c>
      <c r="Y234" s="43"/>
      <c r="Z234" s="5">
        <f t="shared" si="28"/>
        <v>0</v>
      </c>
      <c r="AA234" s="43"/>
      <c r="AB234" s="43" t="e">
        <f t="shared" si="29"/>
        <v>#DIV/0!</v>
      </c>
    </row>
    <row r="235" spans="1:28" outlineLevel="1" x14ac:dyDescent="0.2">
      <c r="A235" s="43" t="s">
        <v>385</v>
      </c>
      <c r="B235" s="43" t="s">
        <v>386</v>
      </c>
      <c r="C235" s="43"/>
      <c r="D235" s="35">
        <v>0</v>
      </c>
      <c r="E235" s="35">
        <v>0</v>
      </c>
      <c r="F235" s="35">
        <v>1</v>
      </c>
      <c r="G235" s="43">
        <f t="shared" si="32"/>
        <v>1</v>
      </c>
      <c r="H235" s="43"/>
      <c r="I235" s="22">
        <f t="shared" si="33"/>
        <v>0.33333333333333331</v>
      </c>
      <c r="J235" s="47">
        <f>+[1]IFR!AD235</f>
        <v>5.0000000000000001E-3</v>
      </c>
      <c r="K235" s="14">
        <f t="shared" si="26"/>
        <v>0.95</v>
      </c>
      <c r="L235" s="22">
        <f t="shared" si="30"/>
        <v>0.31666666666666665</v>
      </c>
      <c r="M235" s="14">
        <v>1</v>
      </c>
      <c r="N235" s="14">
        <v>1</v>
      </c>
      <c r="O235" s="43"/>
      <c r="P235" s="22">
        <f t="shared" si="31"/>
        <v>0.31666666666666665</v>
      </c>
      <c r="Q235" s="43"/>
      <c r="R235" s="46">
        <f t="shared" si="27"/>
        <v>5.3175411689634753E-5</v>
      </c>
      <c r="S235" s="43"/>
      <c r="T235" s="5">
        <f>+R235*([1]assessment!$J$271*[1]assessment!$E$3)</f>
        <v>422.39306270780423</v>
      </c>
      <c r="U235" s="43"/>
      <c r="V235" s="47">
        <f>+T235/[1]payroll!F235</f>
        <v>1.5312461223413512E-3</v>
      </c>
      <c r="W235" s="43"/>
      <c r="X235" s="5">
        <f>IF(V235&lt;$X$2,T235, +[1]payroll!F235 * $X$2)</f>
        <v>422.39306270780423</v>
      </c>
      <c r="Y235" s="43"/>
      <c r="Z235" s="5">
        <f t="shared" si="28"/>
        <v>0</v>
      </c>
      <c r="AA235" s="43"/>
      <c r="AB235" s="43">
        <f t="shared" si="29"/>
        <v>1</v>
      </c>
    </row>
    <row r="236" spans="1:28" outlineLevel="1" x14ac:dyDescent="0.2">
      <c r="A236" s="43" t="s">
        <v>387</v>
      </c>
      <c r="B236" s="43" t="s">
        <v>388</v>
      </c>
      <c r="C236" s="43"/>
      <c r="D236" s="35">
        <v>1</v>
      </c>
      <c r="E236" s="35">
        <v>5</v>
      </c>
      <c r="F236" s="35">
        <v>2</v>
      </c>
      <c r="G236" s="43">
        <f t="shared" si="32"/>
        <v>8</v>
      </c>
      <c r="H236" s="43"/>
      <c r="I236" s="22">
        <f t="shared" si="33"/>
        <v>2.6666666666666665</v>
      </c>
      <c r="J236" s="47">
        <f>+[1]IFR!AD236</f>
        <v>2.8333333333333332E-2</v>
      </c>
      <c r="K236" s="14">
        <f t="shared" si="26"/>
        <v>0.95</v>
      </c>
      <c r="L236" s="22">
        <f t="shared" si="30"/>
        <v>2.5333333333333332</v>
      </c>
      <c r="M236" s="14">
        <v>1</v>
      </c>
      <c r="N236" s="14">
        <v>1</v>
      </c>
      <c r="O236" s="43"/>
      <c r="P236" s="22">
        <f t="shared" si="31"/>
        <v>2.5333333333333332</v>
      </c>
      <c r="Q236" s="43"/>
      <c r="R236" s="46">
        <f t="shared" si="27"/>
        <v>4.2540329351707803E-4</v>
      </c>
      <c r="S236" s="43"/>
      <c r="T236" s="5">
        <f>+R236*([1]assessment!$J$271*[1]assessment!$E$3)</f>
        <v>3379.1445016624339</v>
      </c>
      <c r="U236" s="43"/>
      <c r="V236" s="47">
        <f>+T236/[1]payroll!F236</f>
        <v>1.4790711216659262E-3</v>
      </c>
      <c r="W236" s="43"/>
      <c r="X236" s="5">
        <f>IF(V236&lt;$X$2,T236, +[1]payroll!F236 * $X$2)</f>
        <v>3379.1445016624339</v>
      </c>
      <c r="Y236" s="43"/>
      <c r="Z236" s="5">
        <f t="shared" si="28"/>
        <v>0</v>
      </c>
      <c r="AA236" s="43"/>
      <c r="AB236" s="43">
        <f t="shared" si="29"/>
        <v>1</v>
      </c>
    </row>
    <row r="237" spans="1:28" outlineLevel="1" x14ac:dyDescent="0.2">
      <c r="A237" s="43" t="s">
        <v>389</v>
      </c>
      <c r="B237" s="43" t="s">
        <v>390</v>
      </c>
      <c r="C237" s="43"/>
      <c r="D237" s="35">
        <v>0</v>
      </c>
      <c r="E237" s="35">
        <v>0</v>
      </c>
      <c r="F237" s="35">
        <v>1</v>
      </c>
      <c r="G237" s="43">
        <f t="shared" si="32"/>
        <v>1</v>
      </c>
      <c r="H237" s="43"/>
      <c r="I237" s="22">
        <f t="shared" si="33"/>
        <v>0.33333333333333331</v>
      </c>
      <c r="J237" s="47">
        <f>+[1]IFR!AD237</f>
        <v>5.0000000000000001E-3</v>
      </c>
      <c r="K237" s="14">
        <f t="shared" si="26"/>
        <v>0.95</v>
      </c>
      <c r="L237" s="22">
        <f t="shared" si="30"/>
        <v>0.31666666666666665</v>
      </c>
      <c r="M237" s="14">
        <v>1</v>
      </c>
      <c r="N237" s="14">
        <v>1</v>
      </c>
      <c r="O237" s="43"/>
      <c r="P237" s="22">
        <f t="shared" si="31"/>
        <v>0.31666666666666665</v>
      </c>
      <c r="Q237" s="43"/>
      <c r="R237" s="46">
        <f t="shared" si="27"/>
        <v>5.3175411689634753E-5</v>
      </c>
      <c r="S237" s="43"/>
      <c r="T237" s="5">
        <f>+R237*([1]assessment!$J$271*[1]assessment!$E$3)</f>
        <v>422.39306270780423</v>
      </c>
      <c r="U237" s="43"/>
      <c r="V237" s="47">
        <f>+T237/[1]payroll!F237</f>
        <v>1.0148986425404963E-3</v>
      </c>
      <c r="W237" s="43"/>
      <c r="X237" s="5">
        <f>IF(V237&lt;$X$2,T237, +[1]payroll!F237 * $X$2)</f>
        <v>422.39306270780423</v>
      </c>
      <c r="Y237" s="43"/>
      <c r="Z237" s="5">
        <f t="shared" si="28"/>
        <v>0</v>
      </c>
      <c r="AA237" s="43"/>
      <c r="AB237" s="43">
        <f t="shared" si="29"/>
        <v>1</v>
      </c>
    </row>
    <row r="238" spans="1:28" s="43" customFormat="1" outlineLevel="1" x14ac:dyDescent="0.2">
      <c r="A238" s="43" t="s">
        <v>391</v>
      </c>
      <c r="B238" s="43" t="s">
        <v>392</v>
      </c>
      <c r="D238" s="35">
        <v>3</v>
      </c>
      <c r="E238" s="35">
        <v>1</v>
      </c>
      <c r="F238" s="35">
        <v>1</v>
      </c>
      <c r="G238" s="43">
        <f t="shared" si="32"/>
        <v>5</v>
      </c>
      <c r="I238" s="22">
        <f t="shared" si="33"/>
        <v>1.6666666666666667</v>
      </c>
      <c r="J238" s="47">
        <f>+[1]IFR!AD238</f>
        <v>1.3333333333333334E-2</v>
      </c>
      <c r="K238" s="14">
        <f t="shared" si="26"/>
        <v>0.95</v>
      </c>
      <c r="L238" s="22">
        <f t="shared" si="30"/>
        <v>1.5833333333333333</v>
      </c>
      <c r="M238" s="14">
        <v>1</v>
      </c>
      <c r="N238" s="14">
        <v>1</v>
      </c>
      <c r="P238" s="22">
        <f t="shared" si="31"/>
        <v>1.5833333333333333</v>
      </c>
      <c r="R238" s="46">
        <f t="shared" si="27"/>
        <v>2.6587705844817374E-4</v>
      </c>
      <c r="T238" s="5">
        <f>+R238*([1]assessment!$J$271*[1]assessment!$E$3)</f>
        <v>2111.9653135390208</v>
      </c>
      <c r="V238" s="47">
        <f>+T238/[1]payroll!F238</f>
        <v>9.58435023610014E-4</v>
      </c>
      <c r="X238" s="5">
        <f>IF(V238&lt;$X$2,T238, +[1]payroll!F238 * $X$2)</f>
        <v>2111.9653135390208</v>
      </c>
      <c r="Z238" s="5">
        <f t="shared" si="28"/>
        <v>0</v>
      </c>
      <c r="AB238" s="43">
        <f t="shared" si="29"/>
        <v>1</v>
      </c>
    </row>
    <row r="239" spans="1:28" outlineLevel="1" x14ac:dyDescent="0.2">
      <c r="A239" s="43" t="s">
        <v>393</v>
      </c>
      <c r="B239" s="43" t="s">
        <v>394</v>
      </c>
      <c r="C239" s="43"/>
      <c r="D239" s="35">
        <v>1</v>
      </c>
      <c r="E239" s="35">
        <v>1</v>
      </c>
      <c r="F239" s="35">
        <v>0</v>
      </c>
      <c r="G239" s="43">
        <f t="shared" si="32"/>
        <v>2</v>
      </c>
      <c r="H239" s="43"/>
      <c r="I239" s="22">
        <f t="shared" si="33"/>
        <v>0.66666666666666663</v>
      </c>
      <c r="J239" s="47">
        <f>+[1]IFR!AD239</f>
        <v>5.0000000000000001E-3</v>
      </c>
      <c r="K239" s="14">
        <f t="shared" si="26"/>
        <v>0.95</v>
      </c>
      <c r="L239" s="22">
        <f t="shared" si="30"/>
        <v>0.6333333333333333</v>
      </c>
      <c r="M239" s="14">
        <v>1</v>
      </c>
      <c r="N239" s="14">
        <v>1</v>
      </c>
      <c r="O239" s="43"/>
      <c r="P239" s="22">
        <f t="shared" si="31"/>
        <v>0.6333333333333333</v>
      </c>
      <c r="Q239" s="43"/>
      <c r="R239" s="46">
        <f t="shared" si="27"/>
        <v>1.0635082337926951E-4</v>
      </c>
      <c r="S239" s="43"/>
      <c r="T239" s="5">
        <f>+R239*([1]assessment!$J$271*[1]assessment!$E$3)</f>
        <v>844.78612541560847</v>
      </c>
      <c r="U239" s="43"/>
      <c r="V239" s="47">
        <f>+T239/[1]payroll!F239</f>
        <v>8.5421819385220915E-4</v>
      </c>
      <c r="W239" s="43"/>
      <c r="X239" s="5">
        <f>IF(V239&lt;$X$2,T239, +[1]payroll!F239 * $X$2)</f>
        <v>844.78612541560847</v>
      </c>
      <c r="Y239" s="43"/>
      <c r="Z239" s="5">
        <f t="shared" si="28"/>
        <v>0</v>
      </c>
      <c r="AA239" s="43"/>
      <c r="AB239" s="43">
        <f t="shared" si="29"/>
        <v>1</v>
      </c>
    </row>
    <row r="240" spans="1:28" outlineLevel="1" x14ac:dyDescent="0.2">
      <c r="A240" s="43" t="s">
        <v>395</v>
      </c>
      <c r="B240" s="43" t="s">
        <v>396</v>
      </c>
      <c r="C240" s="43"/>
      <c r="D240" s="35">
        <v>5</v>
      </c>
      <c r="E240" s="35">
        <v>8</v>
      </c>
      <c r="F240" s="35">
        <v>3</v>
      </c>
      <c r="G240" s="43">
        <f t="shared" si="32"/>
        <v>16</v>
      </c>
      <c r="H240" s="43"/>
      <c r="I240" s="22">
        <f t="shared" si="33"/>
        <v>5.333333333333333</v>
      </c>
      <c r="J240" s="47">
        <f>+[1]IFR!AD240</f>
        <v>1.4717764402999744E-2</v>
      </c>
      <c r="K240" s="14">
        <f t="shared" si="26"/>
        <v>0.95</v>
      </c>
      <c r="L240" s="22">
        <f t="shared" si="30"/>
        <v>5.0666666666666664</v>
      </c>
      <c r="M240" s="14">
        <v>1</v>
      </c>
      <c r="N240" s="14">
        <v>1</v>
      </c>
      <c r="O240" s="43"/>
      <c r="P240" s="22">
        <f t="shared" si="31"/>
        <v>5.0666666666666664</v>
      </c>
      <c r="Q240" s="43"/>
      <c r="R240" s="46">
        <f t="shared" si="27"/>
        <v>8.5080658703415605E-4</v>
      </c>
      <c r="S240" s="43"/>
      <c r="T240" s="5">
        <f>+R240*([1]assessment!$J$271*[1]assessment!$E$3)</f>
        <v>6758.2890033248677</v>
      </c>
      <c r="U240" s="43"/>
      <c r="V240" s="47">
        <f>+T240/[1]payroll!F240</f>
        <v>4.2730693313811145E-4</v>
      </c>
      <c r="W240" s="43"/>
      <c r="X240" s="5">
        <f>IF(V240&lt;$X$2,T240, +[1]payroll!F240 * $X$2)</f>
        <v>6758.2890033248677</v>
      </c>
      <c r="Y240" s="43"/>
      <c r="Z240" s="5">
        <f t="shared" si="28"/>
        <v>0</v>
      </c>
      <c r="AA240" s="43"/>
      <c r="AB240" s="43">
        <f t="shared" si="29"/>
        <v>1</v>
      </c>
    </row>
    <row r="241" spans="1:28" outlineLevel="1" x14ac:dyDescent="0.2">
      <c r="A241" s="43" t="s">
        <v>397</v>
      </c>
      <c r="B241" s="43" t="s">
        <v>398</v>
      </c>
      <c r="C241" s="43"/>
      <c r="D241" s="35">
        <v>0</v>
      </c>
      <c r="E241" s="35">
        <v>0</v>
      </c>
      <c r="F241" s="35">
        <v>0</v>
      </c>
      <c r="G241" s="43">
        <f t="shared" si="32"/>
        <v>0</v>
      </c>
      <c r="H241" s="43"/>
      <c r="I241" s="22">
        <f t="shared" si="33"/>
        <v>0</v>
      </c>
      <c r="J241" s="47">
        <f>+[1]IFR!AD241</f>
        <v>0</v>
      </c>
      <c r="K241" s="14">
        <f t="shared" si="26"/>
        <v>0.95</v>
      </c>
      <c r="L241" s="22">
        <f t="shared" si="30"/>
        <v>0</v>
      </c>
      <c r="M241" s="14">
        <v>1</v>
      </c>
      <c r="N241" s="14">
        <v>1</v>
      </c>
      <c r="O241" s="43"/>
      <c r="P241" s="22">
        <f t="shared" si="31"/>
        <v>0</v>
      </c>
      <c r="Q241" s="43"/>
      <c r="R241" s="46">
        <f t="shared" si="27"/>
        <v>0</v>
      </c>
      <c r="S241" s="43"/>
      <c r="T241" s="5">
        <f>+R241*([1]assessment!$J$271*[1]assessment!$E$3)</f>
        <v>0</v>
      </c>
      <c r="U241" s="43"/>
      <c r="V241" s="47">
        <f>+T241/[1]payroll!F241</f>
        <v>0</v>
      </c>
      <c r="W241" s="43"/>
      <c r="X241" s="5">
        <f>IF(V241&lt;$X$2,T241, +[1]payroll!F241 * $X$2)</f>
        <v>0</v>
      </c>
      <c r="Y241" s="43"/>
      <c r="Z241" s="5">
        <f t="shared" si="28"/>
        <v>0</v>
      </c>
      <c r="AA241" s="43"/>
      <c r="AB241" s="43" t="e">
        <f t="shared" si="29"/>
        <v>#DIV/0!</v>
      </c>
    </row>
    <row r="242" spans="1:28" outlineLevel="1" x14ac:dyDescent="0.2">
      <c r="A242" s="43" t="s">
        <v>399</v>
      </c>
      <c r="B242" s="43" t="s">
        <v>400</v>
      </c>
      <c r="C242" s="43"/>
      <c r="D242" s="35">
        <v>0</v>
      </c>
      <c r="E242" s="35">
        <v>1</v>
      </c>
      <c r="F242" s="35">
        <v>0</v>
      </c>
      <c r="G242" s="43">
        <f t="shared" si="32"/>
        <v>1</v>
      </c>
      <c r="H242" s="43"/>
      <c r="I242" s="22">
        <f t="shared" si="33"/>
        <v>0.33333333333333331</v>
      </c>
      <c r="J242" s="47">
        <f>+[1]IFR!AD242</f>
        <v>3.3333333333333335E-3</v>
      </c>
      <c r="K242" s="14">
        <f t="shared" si="26"/>
        <v>0.95</v>
      </c>
      <c r="L242" s="22">
        <f t="shared" si="30"/>
        <v>0.31666666666666665</v>
      </c>
      <c r="M242" s="14">
        <v>1</v>
      </c>
      <c r="N242" s="14">
        <v>1</v>
      </c>
      <c r="O242" s="43"/>
      <c r="P242" s="22">
        <f t="shared" si="31"/>
        <v>0.31666666666666665</v>
      </c>
      <c r="Q242" s="43"/>
      <c r="R242" s="46">
        <f t="shared" si="27"/>
        <v>5.3175411689634753E-5</v>
      </c>
      <c r="S242" s="43"/>
      <c r="T242" s="5">
        <f>+R242*([1]assessment!$J$271*[1]assessment!$E$3)</f>
        <v>422.39306270780423</v>
      </c>
      <c r="U242" s="43"/>
      <c r="V242" s="47">
        <f>+T242/[1]payroll!F242</f>
        <v>4.7137771997977386E-4</v>
      </c>
      <c r="W242" s="43"/>
      <c r="X242" s="5">
        <f>IF(V242&lt;$X$2,T242, +[1]payroll!F242 * $X$2)</f>
        <v>422.39306270780423</v>
      </c>
      <c r="Y242" s="43"/>
      <c r="Z242" s="5">
        <f t="shared" si="28"/>
        <v>0</v>
      </c>
      <c r="AA242" s="43"/>
      <c r="AB242" s="43">
        <f t="shared" si="29"/>
        <v>1</v>
      </c>
    </row>
    <row r="243" spans="1:28" outlineLevel="1" x14ac:dyDescent="0.2">
      <c r="A243" s="43" t="s">
        <v>401</v>
      </c>
      <c r="B243" s="43" t="s">
        <v>402</v>
      </c>
      <c r="C243" s="43"/>
      <c r="D243" s="35">
        <v>9</v>
      </c>
      <c r="E243" s="35">
        <v>6</v>
      </c>
      <c r="F243" s="35">
        <v>2</v>
      </c>
      <c r="G243" s="43">
        <f t="shared" si="32"/>
        <v>17</v>
      </c>
      <c r="H243" s="43"/>
      <c r="I243" s="22">
        <f t="shared" si="33"/>
        <v>5.666666666666667</v>
      </c>
      <c r="J243" s="47">
        <f>+[1]IFR!AD243</f>
        <v>2.5986467713572239E-2</v>
      </c>
      <c r="K243" s="14">
        <f t="shared" si="26"/>
        <v>0.95</v>
      </c>
      <c r="L243" s="22">
        <f t="shared" si="30"/>
        <v>5.3833333333333337</v>
      </c>
      <c r="M243" s="14">
        <v>1</v>
      </c>
      <c r="N243" s="14">
        <v>1</v>
      </c>
      <c r="O243" s="43"/>
      <c r="P243" s="22">
        <f t="shared" si="31"/>
        <v>5.3833333333333337</v>
      </c>
      <c r="Q243" s="43"/>
      <c r="R243" s="46">
        <f t="shared" si="27"/>
        <v>9.0398199872379094E-4</v>
      </c>
      <c r="S243" s="43"/>
      <c r="T243" s="5">
        <f>+R243*([1]assessment!$J$271*[1]assessment!$E$3)</f>
        <v>7180.682066032673</v>
      </c>
      <c r="U243" s="43"/>
      <c r="V243" s="47">
        <f>+T243/[1]payroll!F243</f>
        <v>1.2323209364279017E-3</v>
      </c>
      <c r="W243" s="43"/>
      <c r="X243" s="5">
        <f>IF(V243&lt;$X$2,T243, +[1]payroll!F243 * $X$2)</f>
        <v>7180.682066032673</v>
      </c>
      <c r="Y243" s="43"/>
      <c r="Z243" s="5">
        <f t="shared" si="28"/>
        <v>0</v>
      </c>
      <c r="AA243" s="43"/>
      <c r="AB243" s="43">
        <f t="shared" si="29"/>
        <v>1</v>
      </c>
    </row>
    <row r="244" spans="1:28" outlineLevel="1" x14ac:dyDescent="0.2">
      <c r="A244" s="43" t="s">
        <v>403</v>
      </c>
      <c r="B244" s="43" t="s">
        <v>404</v>
      </c>
      <c r="C244" s="43"/>
      <c r="D244" s="35">
        <v>0</v>
      </c>
      <c r="E244" s="35">
        <v>0</v>
      </c>
      <c r="F244" s="35">
        <v>0</v>
      </c>
      <c r="G244" s="43">
        <f t="shared" si="32"/>
        <v>0</v>
      </c>
      <c r="H244" s="43"/>
      <c r="I244" s="22">
        <f t="shared" si="33"/>
        <v>0</v>
      </c>
      <c r="J244" s="47">
        <f>+[1]IFR!AD244</f>
        <v>0</v>
      </c>
      <c r="K244" s="14">
        <f t="shared" si="26"/>
        <v>0.95</v>
      </c>
      <c r="L244" s="22">
        <f t="shared" si="30"/>
        <v>0</v>
      </c>
      <c r="M244" s="14">
        <v>1</v>
      </c>
      <c r="N244" s="14">
        <v>1</v>
      </c>
      <c r="O244" s="43"/>
      <c r="P244" s="22">
        <f t="shared" si="31"/>
        <v>0</v>
      </c>
      <c r="Q244" s="43"/>
      <c r="R244" s="46">
        <f t="shared" si="27"/>
        <v>0</v>
      </c>
      <c r="S244" s="43"/>
      <c r="T244" s="5">
        <f>+R244*([1]assessment!$J$271*[1]assessment!$E$3)</f>
        <v>0</v>
      </c>
      <c r="U244" s="43"/>
      <c r="V244" s="47">
        <f>+T244/[1]payroll!F244</f>
        <v>0</v>
      </c>
      <c r="W244" s="43"/>
      <c r="X244" s="5">
        <f>IF(V244&lt;$X$2,T244, +[1]payroll!F244 * $X$2)</f>
        <v>0</v>
      </c>
      <c r="Y244" s="43"/>
      <c r="Z244" s="5">
        <f t="shared" si="28"/>
        <v>0</v>
      </c>
      <c r="AA244" s="43"/>
      <c r="AB244" s="43" t="e">
        <f t="shared" si="29"/>
        <v>#DIV/0!</v>
      </c>
    </row>
    <row r="245" spans="1:28" outlineLevel="1" x14ac:dyDescent="0.2">
      <c r="A245" s="43" t="s">
        <v>405</v>
      </c>
      <c r="B245" s="43" t="s">
        <v>406</v>
      </c>
      <c r="C245" s="43"/>
      <c r="D245" s="35">
        <v>0</v>
      </c>
      <c r="E245" s="35">
        <v>0</v>
      </c>
      <c r="F245" s="35">
        <v>0</v>
      </c>
      <c r="G245" s="43">
        <f t="shared" si="32"/>
        <v>0</v>
      </c>
      <c r="H245" s="43"/>
      <c r="I245" s="22">
        <f t="shared" si="33"/>
        <v>0</v>
      </c>
      <c r="J245" s="47">
        <f>+[1]IFR!AD245</f>
        <v>0</v>
      </c>
      <c r="K245" s="14">
        <f t="shared" si="26"/>
        <v>0.95</v>
      </c>
      <c r="L245" s="22">
        <f t="shared" si="30"/>
        <v>0</v>
      </c>
      <c r="M245" s="14">
        <v>1</v>
      </c>
      <c r="N245" s="14">
        <v>1</v>
      </c>
      <c r="O245" s="43"/>
      <c r="P245" s="22">
        <f t="shared" si="31"/>
        <v>0</v>
      </c>
      <c r="Q245" s="43"/>
      <c r="R245" s="46">
        <f t="shared" si="27"/>
        <v>0</v>
      </c>
      <c r="S245" s="43"/>
      <c r="T245" s="5">
        <f>+R245*([1]assessment!$J$271*[1]assessment!$E$3)</f>
        <v>0</v>
      </c>
      <c r="U245" s="43"/>
      <c r="V245" s="47">
        <f>+T245/[1]payroll!F245</f>
        <v>0</v>
      </c>
      <c r="W245" s="43"/>
      <c r="X245" s="5">
        <f>IF(V245&lt;$X$2,T245, +[1]payroll!F245 * $X$2)</f>
        <v>0</v>
      </c>
      <c r="Y245" s="43"/>
      <c r="Z245" s="5">
        <f t="shared" si="28"/>
        <v>0</v>
      </c>
      <c r="AA245" s="43"/>
      <c r="AB245" s="43" t="e">
        <f t="shared" si="29"/>
        <v>#DIV/0!</v>
      </c>
    </row>
    <row r="246" spans="1:28" outlineLevel="1" x14ac:dyDescent="0.2">
      <c r="A246" s="43" t="s">
        <v>407</v>
      </c>
      <c r="B246" s="43" t="s">
        <v>408</v>
      </c>
      <c r="C246" s="43"/>
      <c r="D246" s="35">
        <v>0</v>
      </c>
      <c r="E246" s="35">
        <v>0</v>
      </c>
      <c r="F246" s="35">
        <v>0</v>
      </c>
      <c r="G246" s="43">
        <f t="shared" si="32"/>
        <v>0</v>
      </c>
      <c r="H246" s="43"/>
      <c r="I246" s="22">
        <f t="shared" si="33"/>
        <v>0</v>
      </c>
      <c r="J246" s="47">
        <f>+[1]IFR!AD246</f>
        <v>0</v>
      </c>
      <c r="K246" s="14">
        <f t="shared" si="26"/>
        <v>0.95</v>
      </c>
      <c r="L246" s="22">
        <f t="shared" si="30"/>
        <v>0</v>
      </c>
      <c r="M246" s="14">
        <v>1</v>
      </c>
      <c r="N246" s="14">
        <v>1</v>
      </c>
      <c r="O246" s="43"/>
      <c r="P246" s="22">
        <f t="shared" si="31"/>
        <v>0</v>
      </c>
      <c r="Q246" s="43"/>
      <c r="R246" s="46">
        <f t="shared" si="27"/>
        <v>0</v>
      </c>
      <c r="S246" s="43"/>
      <c r="T246" s="5">
        <f>+R246*([1]assessment!$J$271*[1]assessment!$E$3)</f>
        <v>0</v>
      </c>
      <c r="U246" s="43"/>
      <c r="V246" s="47">
        <f>+T246/[1]payroll!F246</f>
        <v>0</v>
      </c>
      <c r="W246" s="43"/>
      <c r="X246" s="5">
        <f>IF(V246&lt;$X$2,T246, +[1]payroll!F246 * $X$2)</f>
        <v>0</v>
      </c>
      <c r="Y246" s="43"/>
      <c r="Z246" s="5">
        <f t="shared" si="28"/>
        <v>0</v>
      </c>
      <c r="AA246" s="43"/>
      <c r="AB246" s="43" t="e">
        <f t="shared" si="29"/>
        <v>#DIV/0!</v>
      </c>
    </row>
    <row r="247" spans="1:28" outlineLevel="1" x14ac:dyDescent="0.2">
      <c r="A247" s="43" t="s">
        <v>409</v>
      </c>
      <c r="B247" s="43" t="s">
        <v>410</v>
      </c>
      <c r="C247" s="43"/>
      <c r="D247" s="35">
        <v>2</v>
      </c>
      <c r="E247" s="35">
        <v>1</v>
      </c>
      <c r="F247" s="35">
        <v>2</v>
      </c>
      <c r="G247" s="43">
        <f t="shared" si="32"/>
        <v>5</v>
      </c>
      <c r="H247" s="43"/>
      <c r="I247" s="22">
        <f t="shared" si="33"/>
        <v>1.6666666666666667</v>
      </c>
      <c r="J247" s="47">
        <f>+[1]IFR!AD247</f>
        <v>1.6666666666666666E-2</v>
      </c>
      <c r="K247" s="14">
        <f t="shared" si="26"/>
        <v>0.95</v>
      </c>
      <c r="L247" s="22">
        <f t="shared" si="30"/>
        <v>1.5833333333333333</v>
      </c>
      <c r="M247" s="14">
        <v>1</v>
      </c>
      <c r="N247" s="14">
        <v>1</v>
      </c>
      <c r="O247" s="43"/>
      <c r="P247" s="22">
        <f t="shared" si="31"/>
        <v>1.5833333333333333</v>
      </c>
      <c r="Q247" s="43"/>
      <c r="R247" s="46">
        <f t="shared" si="27"/>
        <v>2.6587705844817374E-4</v>
      </c>
      <c r="S247" s="43"/>
      <c r="T247" s="5">
        <f>+R247*([1]assessment!$J$271*[1]assessment!$E$3)</f>
        <v>2111.9653135390208</v>
      </c>
      <c r="U247" s="43"/>
      <c r="V247" s="47">
        <f>+T247/[1]payroll!F247</f>
        <v>1.0754867944946908E-3</v>
      </c>
      <c r="W247" s="43"/>
      <c r="X247" s="5">
        <f>IF(V247&lt;$X$2,T247, +[1]payroll!F247 * $X$2)</f>
        <v>2111.9653135390208</v>
      </c>
      <c r="Y247" s="43"/>
      <c r="Z247" s="5">
        <f t="shared" si="28"/>
        <v>0</v>
      </c>
      <c r="AA247" s="43"/>
      <c r="AB247" s="43">
        <f t="shared" si="29"/>
        <v>1</v>
      </c>
    </row>
    <row r="248" spans="1:28" outlineLevel="1" x14ac:dyDescent="0.2">
      <c r="A248" s="43" t="s">
        <v>411</v>
      </c>
      <c r="B248" s="43" t="s">
        <v>412</v>
      </c>
      <c r="C248" s="43"/>
      <c r="D248" s="35">
        <v>0</v>
      </c>
      <c r="E248" s="35">
        <v>0</v>
      </c>
      <c r="F248" s="35">
        <v>0</v>
      </c>
      <c r="G248" s="43">
        <f t="shared" si="32"/>
        <v>0</v>
      </c>
      <c r="H248" s="43"/>
      <c r="I248" s="22">
        <f t="shared" si="33"/>
        <v>0</v>
      </c>
      <c r="J248" s="47">
        <f>+[1]IFR!AD248</f>
        <v>0</v>
      </c>
      <c r="K248" s="14">
        <f t="shared" si="26"/>
        <v>0.95</v>
      </c>
      <c r="L248" s="22">
        <f t="shared" si="30"/>
        <v>0</v>
      </c>
      <c r="M248" s="14">
        <v>1</v>
      </c>
      <c r="N248" s="14">
        <v>1</v>
      </c>
      <c r="O248" s="43"/>
      <c r="P248" s="22">
        <f t="shared" si="31"/>
        <v>0</v>
      </c>
      <c r="Q248" s="43"/>
      <c r="R248" s="46">
        <f t="shared" si="27"/>
        <v>0</v>
      </c>
      <c r="S248" s="43"/>
      <c r="T248" s="5">
        <f>+R248*([1]assessment!$J$271*[1]assessment!$E$3)</f>
        <v>0</v>
      </c>
      <c r="U248" s="43"/>
      <c r="V248" s="47">
        <f>+T248/[1]payroll!F248</f>
        <v>0</v>
      </c>
      <c r="W248" s="43"/>
      <c r="X248" s="5">
        <f>IF(V248&lt;$X$2,T248, +[1]payroll!F248 * $X$2)</f>
        <v>0</v>
      </c>
      <c r="Y248" s="43"/>
      <c r="Z248" s="5">
        <f t="shared" si="28"/>
        <v>0</v>
      </c>
      <c r="AA248" s="43"/>
      <c r="AB248" s="43" t="e">
        <f t="shared" si="29"/>
        <v>#DIV/0!</v>
      </c>
    </row>
    <row r="249" spans="1:28" outlineLevel="1" x14ac:dyDescent="0.2">
      <c r="A249" s="43" t="s">
        <v>413</v>
      </c>
      <c r="B249" s="43" t="s">
        <v>414</v>
      </c>
      <c r="C249" s="43"/>
      <c r="D249" s="35">
        <v>0</v>
      </c>
      <c r="E249" s="35">
        <v>0</v>
      </c>
      <c r="F249" s="35">
        <v>0</v>
      </c>
      <c r="G249" s="43">
        <f t="shared" si="32"/>
        <v>0</v>
      </c>
      <c r="H249" s="43"/>
      <c r="I249" s="22">
        <f t="shared" si="33"/>
        <v>0</v>
      </c>
      <c r="J249" s="47">
        <f>+[1]IFR!AD249</f>
        <v>0</v>
      </c>
      <c r="K249" s="14">
        <f t="shared" si="26"/>
        <v>0.95</v>
      </c>
      <c r="L249" s="22">
        <f t="shared" si="30"/>
        <v>0</v>
      </c>
      <c r="M249" s="14">
        <v>1</v>
      </c>
      <c r="N249" s="14">
        <v>1</v>
      </c>
      <c r="O249" s="43"/>
      <c r="P249" s="22">
        <f t="shared" si="31"/>
        <v>0</v>
      </c>
      <c r="Q249" s="43"/>
      <c r="R249" s="46">
        <f t="shared" si="27"/>
        <v>0</v>
      </c>
      <c r="S249" s="43"/>
      <c r="T249" s="5">
        <f>+R249*([1]assessment!$J$271*[1]assessment!$E$3)</f>
        <v>0</v>
      </c>
      <c r="U249" s="43"/>
      <c r="V249" s="47">
        <f>+T249/[1]payroll!F249</f>
        <v>0</v>
      </c>
      <c r="W249" s="43"/>
      <c r="X249" s="5">
        <f>IF(V249&lt;$X$2,T249, +[1]payroll!F249 * $X$2)</f>
        <v>0</v>
      </c>
      <c r="Y249" s="43"/>
      <c r="Z249" s="5">
        <f t="shared" si="28"/>
        <v>0</v>
      </c>
      <c r="AA249" s="43"/>
      <c r="AB249" s="43" t="e">
        <f t="shared" si="29"/>
        <v>#DIV/0!</v>
      </c>
    </row>
    <row r="250" spans="1:28" outlineLevel="1" x14ac:dyDescent="0.2">
      <c r="A250" s="43" t="s">
        <v>415</v>
      </c>
      <c r="B250" s="43" t="s">
        <v>416</v>
      </c>
      <c r="C250" s="43"/>
      <c r="D250" s="35">
        <v>1</v>
      </c>
      <c r="E250" s="35">
        <v>0</v>
      </c>
      <c r="F250" s="35">
        <v>0</v>
      </c>
      <c r="G250" s="43">
        <f t="shared" si="32"/>
        <v>1</v>
      </c>
      <c r="H250" s="43"/>
      <c r="I250" s="22">
        <f t="shared" si="33"/>
        <v>0.33333333333333331</v>
      </c>
      <c r="J250" s="47">
        <f>+[1]IFR!AD250</f>
        <v>1.6666666666666668E-3</v>
      </c>
      <c r="K250" s="14">
        <f t="shared" si="26"/>
        <v>0.95</v>
      </c>
      <c r="L250" s="22">
        <f t="shared" si="30"/>
        <v>0.31666666666666665</v>
      </c>
      <c r="M250" s="14">
        <v>1</v>
      </c>
      <c r="N250" s="14">
        <v>1</v>
      </c>
      <c r="O250" s="43"/>
      <c r="P250" s="22">
        <f t="shared" si="31"/>
        <v>0.31666666666666665</v>
      </c>
      <c r="Q250" s="43"/>
      <c r="R250" s="46">
        <f t="shared" si="27"/>
        <v>5.3175411689634753E-5</v>
      </c>
      <c r="S250" s="43"/>
      <c r="T250" s="5">
        <f>+R250*([1]assessment!$J$271*[1]assessment!$E$3)</f>
        <v>422.39306270780423</v>
      </c>
      <c r="U250" s="43"/>
      <c r="V250" s="47">
        <f>+T250/[1]payroll!F250</f>
        <v>1.7151742648900301E-4</v>
      </c>
      <c r="W250" s="43"/>
      <c r="X250" s="5">
        <f>IF(V250&lt;$X$2,T250, +[1]payroll!F250 * $X$2)</f>
        <v>422.39306270780423</v>
      </c>
      <c r="Y250" s="43"/>
      <c r="Z250" s="5">
        <f t="shared" si="28"/>
        <v>0</v>
      </c>
      <c r="AA250" s="43"/>
      <c r="AB250" s="43">
        <f t="shared" si="29"/>
        <v>1</v>
      </c>
    </row>
    <row r="251" spans="1:28" outlineLevel="1" x14ac:dyDescent="0.2">
      <c r="A251" s="43" t="s">
        <v>417</v>
      </c>
      <c r="B251" s="43" t="s">
        <v>418</v>
      </c>
      <c r="C251" s="43"/>
      <c r="D251" s="35">
        <v>1</v>
      </c>
      <c r="E251" s="35">
        <v>0</v>
      </c>
      <c r="F251" s="35">
        <v>0</v>
      </c>
      <c r="G251" s="43">
        <f t="shared" si="32"/>
        <v>1</v>
      </c>
      <c r="H251" s="43"/>
      <c r="I251" s="22">
        <f t="shared" si="33"/>
        <v>0.33333333333333331</v>
      </c>
      <c r="J251" s="47">
        <f>+[1]IFR!AD251</f>
        <v>1.6666666666666668E-3</v>
      </c>
      <c r="K251" s="14">
        <f t="shared" si="26"/>
        <v>0.95</v>
      </c>
      <c r="L251" s="22">
        <f t="shared" si="30"/>
        <v>0.31666666666666665</v>
      </c>
      <c r="M251" s="14">
        <v>1</v>
      </c>
      <c r="N251" s="14">
        <v>1</v>
      </c>
      <c r="O251" s="43"/>
      <c r="P251" s="22">
        <f t="shared" si="31"/>
        <v>0.31666666666666665</v>
      </c>
      <c r="Q251" s="43"/>
      <c r="R251" s="46">
        <f t="shared" si="27"/>
        <v>5.3175411689634753E-5</v>
      </c>
      <c r="S251" s="43"/>
      <c r="T251" s="5">
        <f>+R251*([1]assessment!$J$271*[1]assessment!$E$3)</f>
        <v>422.39306270780423</v>
      </c>
      <c r="U251" s="43"/>
      <c r="V251" s="47">
        <f>+T251/[1]payroll!F251</f>
        <v>3.5512305657160357E-4</v>
      </c>
      <c r="W251" s="43"/>
      <c r="X251" s="5">
        <f>IF(V251&lt;$X$2,T251, +[1]payroll!F251 * $X$2)</f>
        <v>422.39306270780423</v>
      </c>
      <c r="Y251" s="43"/>
      <c r="Z251" s="5">
        <f t="shared" si="28"/>
        <v>0</v>
      </c>
      <c r="AA251" s="43"/>
      <c r="AB251" s="43">
        <f t="shared" si="29"/>
        <v>1</v>
      </c>
    </row>
    <row r="252" spans="1:28" outlineLevel="1" x14ac:dyDescent="0.2">
      <c r="A252" s="43" t="s">
        <v>419</v>
      </c>
      <c r="B252" s="43" t="s">
        <v>420</v>
      </c>
      <c r="C252" s="43"/>
      <c r="D252" s="35">
        <v>1</v>
      </c>
      <c r="E252" s="35">
        <v>1</v>
      </c>
      <c r="F252" s="35">
        <v>1</v>
      </c>
      <c r="G252" s="43">
        <f t="shared" si="32"/>
        <v>3</v>
      </c>
      <c r="H252" s="43"/>
      <c r="I252" s="22">
        <f t="shared" si="33"/>
        <v>1</v>
      </c>
      <c r="J252" s="47">
        <f>+[1]IFR!AD252</f>
        <v>0.01</v>
      </c>
      <c r="K252" s="14">
        <f t="shared" si="26"/>
        <v>0.95</v>
      </c>
      <c r="L252" s="22">
        <f t="shared" si="30"/>
        <v>0.95</v>
      </c>
      <c r="M252" s="14">
        <v>1</v>
      </c>
      <c r="N252" s="14">
        <v>1</v>
      </c>
      <c r="O252" s="43"/>
      <c r="P252" s="22">
        <f t="shared" si="31"/>
        <v>0.95</v>
      </c>
      <c r="Q252" s="43"/>
      <c r="R252" s="46">
        <f t="shared" si="27"/>
        <v>1.5952623506890426E-4</v>
      </c>
      <c r="S252" s="43"/>
      <c r="T252" s="5">
        <f>+R252*([1]assessment!$J$271*[1]assessment!$E$3)</f>
        <v>1267.1791881234126</v>
      </c>
      <c r="U252" s="43"/>
      <c r="V252" s="47">
        <f>+T252/[1]payroll!F252</f>
        <v>6.7389318465374884E-4</v>
      </c>
      <c r="W252" s="43"/>
      <c r="X252" s="5">
        <f>IF(V252&lt;$X$2,T252, +[1]payroll!F252 * $X$2)</f>
        <v>1267.1791881234126</v>
      </c>
      <c r="Y252" s="43"/>
      <c r="Z252" s="5">
        <f t="shared" si="28"/>
        <v>0</v>
      </c>
      <c r="AA252" s="43"/>
      <c r="AB252" s="43">
        <f t="shared" si="29"/>
        <v>1</v>
      </c>
    </row>
    <row r="253" spans="1:28" outlineLevel="1" x14ac:dyDescent="0.2">
      <c r="A253" s="43" t="s">
        <v>421</v>
      </c>
      <c r="B253" s="43" t="s">
        <v>422</v>
      </c>
      <c r="C253" s="43"/>
      <c r="D253" s="35">
        <v>0</v>
      </c>
      <c r="E253" s="35">
        <v>0</v>
      </c>
      <c r="F253" s="35">
        <v>0</v>
      </c>
      <c r="G253" s="43">
        <f t="shared" si="32"/>
        <v>0</v>
      </c>
      <c r="H253" s="43"/>
      <c r="I253" s="22">
        <f t="shared" si="33"/>
        <v>0</v>
      </c>
      <c r="J253" s="47">
        <f>+[1]IFR!AD253</f>
        <v>0</v>
      </c>
      <c r="K253" s="14">
        <f t="shared" si="26"/>
        <v>0.95</v>
      </c>
      <c r="L253" s="22">
        <f t="shared" si="30"/>
        <v>0</v>
      </c>
      <c r="M253" s="14">
        <v>1</v>
      </c>
      <c r="N253" s="14">
        <v>1</v>
      </c>
      <c r="O253" s="43"/>
      <c r="P253" s="22">
        <f t="shared" si="31"/>
        <v>0</v>
      </c>
      <c r="Q253" s="43"/>
      <c r="R253" s="46">
        <f t="shared" si="27"/>
        <v>0</v>
      </c>
      <c r="S253" s="43"/>
      <c r="T253" s="5">
        <f>+R253*([1]assessment!$J$271*[1]assessment!$E$3)</f>
        <v>0</v>
      </c>
      <c r="U253" s="43"/>
      <c r="V253" s="47">
        <f>+T253/[1]payroll!F253</f>
        <v>0</v>
      </c>
      <c r="W253" s="43"/>
      <c r="X253" s="5">
        <f>IF(V253&lt;$X$2,T253, +[1]payroll!F253 * $X$2)</f>
        <v>0</v>
      </c>
      <c r="Y253" s="43"/>
      <c r="Z253" s="5">
        <f t="shared" si="28"/>
        <v>0</v>
      </c>
      <c r="AA253" s="43"/>
      <c r="AB253" s="43" t="e">
        <f t="shared" si="29"/>
        <v>#DIV/0!</v>
      </c>
    </row>
    <row r="254" spans="1:28" outlineLevel="1" x14ac:dyDescent="0.2">
      <c r="A254" s="43" t="s">
        <v>423</v>
      </c>
      <c r="B254" s="43" t="s">
        <v>424</v>
      </c>
      <c r="C254" s="43"/>
      <c r="D254" s="35">
        <v>0</v>
      </c>
      <c r="E254" s="35">
        <v>2</v>
      </c>
      <c r="F254" s="35">
        <v>0</v>
      </c>
      <c r="G254" s="43">
        <f t="shared" si="32"/>
        <v>2</v>
      </c>
      <c r="H254" s="43"/>
      <c r="I254" s="22">
        <f t="shared" si="33"/>
        <v>0.66666666666666663</v>
      </c>
      <c r="J254" s="47">
        <f>+[1]IFR!AD254</f>
        <v>6.6666666666666671E-3</v>
      </c>
      <c r="K254" s="14">
        <f t="shared" si="26"/>
        <v>0.95</v>
      </c>
      <c r="L254" s="22">
        <f t="shared" si="30"/>
        <v>0.6333333333333333</v>
      </c>
      <c r="M254" s="14">
        <v>1</v>
      </c>
      <c r="N254" s="14">
        <v>1</v>
      </c>
      <c r="O254" s="43"/>
      <c r="P254" s="22">
        <f t="shared" si="31"/>
        <v>0.6333333333333333</v>
      </c>
      <c r="Q254" s="43"/>
      <c r="R254" s="46">
        <f t="shared" si="27"/>
        <v>1.0635082337926951E-4</v>
      </c>
      <c r="S254" s="43"/>
      <c r="T254" s="5">
        <f>+R254*([1]assessment!$J$271*[1]assessment!$E$3)</f>
        <v>844.78612541560847</v>
      </c>
      <c r="U254" s="43"/>
      <c r="V254" s="47">
        <f>+T254/[1]payroll!F254</f>
        <v>7.1905627997484337E-4</v>
      </c>
      <c r="W254" s="43"/>
      <c r="X254" s="5">
        <f>IF(V254&lt;$X$2,T254, +[1]payroll!F254 * $X$2)</f>
        <v>844.78612541560847</v>
      </c>
      <c r="Y254" s="43"/>
      <c r="Z254" s="5">
        <f t="shared" si="28"/>
        <v>0</v>
      </c>
      <c r="AA254" s="43"/>
      <c r="AB254" s="43">
        <f t="shared" si="29"/>
        <v>1</v>
      </c>
    </row>
    <row r="255" spans="1:28" outlineLevel="1" x14ac:dyDescent="0.2">
      <c r="A255" s="43" t="s">
        <v>425</v>
      </c>
      <c r="B255" s="43" t="s">
        <v>426</v>
      </c>
      <c r="C255" s="43"/>
      <c r="D255" s="35">
        <v>0</v>
      </c>
      <c r="E255" s="35">
        <v>0</v>
      </c>
      <c r="F255" s="35">
        <v>0</v>
      </c>
      <c r="G255" s="43">
        <f t="shared" si="32"/>
        <v>0</v>
      </c>
      <c r="H255" s="43"/>
      <c r="I255" s="22">
        <f t="shared" si="33"/>
        <v>0</v>
      </c>
      <c r="J255" s="47">
        <f>+[1]IFR!AD255</f>
        <v>0</v>
      </c>
      <c r="K255" s="14">
        <f t="shared" si="26"/>
        <v>0.95</v>
      </c>
      <c r="L255" s="22">
        <f t="shared" si="30"/>
        <v>0</v>
      </c>
      <c r="M255" s="14">
        <v>1</v>
      </c>
      <c r="N255" s="14">
        <v>1</v>
      </c>
      <c r="O255" s="43"/>
      <c r="P255" s="22">
        <f t="shared" si="31"/>
        <v>0</v>
      </c>
      <c r="Q255" s="43"/>
      <c r="R255" s="46">
        <f t="shared" si="27"/>
        <v>0</v>
      </c>
      <c r="S255" s="43"/>
      <c r="T255" s="5">
        <f>+R255*([1]assessment!$J$271*[1]assessment!$E$3)</f>
        <v>0</v>
      </c>
      <c r="U255" s="43"/>
      <c r="V255" s="47">
        <f>+T255/[1]payroll!F255</f>
        <v>0</v>
      </c>
      <c r="W255" s="43"/>
      <c r="X255" s="5">
        <f>IF(V255&lt;$X$2,T255, +[1]payroll!F255 * $X$2)</f>
        <v>0</v>
      </c>
      <c r="Y255" s="43"/>
      <c r="Z255" s="5">
        <f t="shared" si="28"/>
        <v>0</v>
      </c>
      <c r="AA255" s="43"/>
      <c r="AB255" s="43" t="e">
        <f t="shared" si="29"/>
        <v>#DIV/0!</v>
      </c>
    </row>
    <row r="256" spans="1:28" outlineLevel="1" x14ac:dyDescent="0.2">
      <c r="A256" s="43" t="s">
        <v>427</v>
      </c>
      <c r="B256" s="43" t="s">
        <v>428</v>
      </c>
      <c r="C256" s="43"/>
      <c r="D256" s="35">
        <v>1</v>
      </c>
      <c r="E256" s="35">
        <v>0</v>
      </c>
      <c r="F256" s="35">
        <v>0</v>
      </c>
      <c r="G256" s="43">
        <f t="shared" si="32"/>
        <v>1</v>
      </c>
      <c r="H256" s="43"/>
      <c r="I256" s="22">
        <f t="shared" si="33"/>
        <v>0.33333333333333331</v>
      </c>
      <c r="J256" s="47">
        <f>+[1]IFR!AD256</f>
        <v>1.6181229773462782E-3</v>
      </c>
      <c r="K256" s="14">
        <f t="shared" si="26"/>
        <v>0.95</v>
      </c>
      <c r="L256" s="22">
        <f t="shared" si="30"/>
        <v>0.31666666666666665</v>
      </c>
      <c r="M256" s="14">
        <v>1</v>
      </c>
      <c r="N256" s="14">
        <v>1</v>
      </c>
      <c r="O256" s="43"/>
      <c r="P256" s="22">
        <f t="shared" si="31"/>
        <v>0.31666666666666665</v>
      </c>
      <c r="Q256" s="43"/>
      <c r="R256" s="46">
        <f t="shared" si="27"/>
        <v>5.3175411689634753E-5</v>
      </c>
      <c r="S256" s="43"/>
      <c r="T256" s="5">
        <f>+R256*([1]assessment!$J$271*[1]assessment!$E$3)</f>
        <v>422.39306270780423</v>
      </c>
      <c r="U256" s="43"/>
      <c r="V256" s="47">
        <f>+T256/[1]payroll!F256</f>
        <v>1.0293831678427445E-4</v>
      </c>
      <c r="W256" s="43"/>
      <c r="X256" s="5">
        <f>IF(V256&lt;$X$2,T256, +[1]payroll!F256 * $X$2)</f>
        <v>422.39306270780423</v>
      </c>
      <c r="Y256" s="43"/>
      <c r="Z256" s="5">
        <f t="shared" si="28"/>
        <v>0</v>
      </c>
      <c r="AA256" s="43"/>
      <c r="AB256" s="43">
        <f t="shared" si="29"/>
        <v>1</v>
      </c>
    </row>
    <row r="257" spans="1:28" outlineLevel="1" x14ac:dyDescent="0.2">
      <c r="A257" s="43" t="s">
        <v>429</v>
      </c>
      <c r="B257" s="43" t="s">
        <v>430</v>
      </c>
      <c r="C257" s="43"/>
      <c r="D257" s="35">
        <v>0</v>
      </c>
      <c r="E257" s="35">
        <v>0</v>
      </c>
      <c r="F257" s="35">
        <v>0</v>
      </c>
      <c r="G257" s="43">
        <f t="shared" si="32"/>
        <v>0</v>
      </c>
      <c r="H257" s="43"/>
      <c r="I257" s="22">
        <f t="shared" si="33"/>
        <v>0</v>
      </c>
      <c r="J257" s="47">
        <f>+[1]IFR!AD257</f>
        <v>0</v>
      </c>
      <c r="K257" s="14">
        <f t="shared" si="26"/>
        <v>0.95</v>
      </c>
      <c r="L257" s="22">
        <f t="shared" si="30"/>
        <v>0</v>
      </c>
      <c r="M257" s="14">
        <v>1</v>
      </c>
      <c r="N257" s="14">
        <v>1</v>
      </c>
      <c r="O257" s="43"/>
      <c r="P257" s="22">
        <f t="shared" si="31"/>
        <v>0</v>
      </c>
      <c r="Q257" s="43"/>
      <c r="R257" s="46">
        <f t="shared" si="27"/>
        <v>0</v>
      </c>
      <c r="S257" s="43"/>
      <c r="T257" s="5">
        <f>+R257*([1]assessment!$J$271*[1]assessment!$E$3)</f>
        <v>0</v>
      </c>
      <c r="U257" s="43"/>
      <c r="V257" s="47">
        <f>+T257/[1]payroll!F257</f>
        <v>0</v>
      </c>
      <c r="W257" s="43"/>
      <c r="X257" s="5">
        <f>IF(V257&lt;$X$2,T257, +[1]payroll!F257 * $X$2)</f>
        <v>0</v>
      </c>
      <c r="Y257" s="43"/>
      <c r="Z257" s="5">
        <f t="shared" si="28"/>
        <v>0</v>
      </c>
      <c r="AA257" s="43"/>
      <c r="AB257" s="43" t="e">
        <f t="shared" si="29"/>
        <v>#DIV/0!</v>
      </c>
    </row>
    <row r="258" spans="1:28" outlineLevel="1" x14ac:dyDescent="0.2">
      <c r="A258" s="43" t="s">
        <v>560</v>
      </c>
      <c r="B258" s="43" t="s">
        <v>561</v>
      </c>
      <c r="C258" s="43"/>
      <c r="D258" s="35">
        <v>0</v>
      </c>
      <c r="E258" s="35">
        <v>0</v>
      </c>
      <c r="F258" s="35">
        <v>0</v>
      </c>
      <c r="G258" s="43">
        <f>SUM(D258:F258)</f>
        <v>0</v>
      </c>
      <c r="H258" s="43"/>
      <c r="I258" s="22">
        <f>AVERAGE(D258:F258)</f>
        <v>0</v>
      </c>
      <c r="J258" s="47">
        <f>+[1]IFR!AD258</f>
        <v>0</v>
      </c>
      <c r="K258" s="14">
        <f t="shared" si="26"/>
        <v>0.95</v>
      </c>
      <c r="L258" s="22">
        <f t="shared" si="30"/>
        <v>0</v>
      </c>
      <c r="M258" s="14">
        <v>1</v>
      </c>
      <c r="N258" s="14">
        <v>1</v>
      </c>
      <c r="O258" s="43"/>
      <c r="P258" s="22">
        <f t="shared" si="31"/>
        <v>0</v>
      </c>
      <c r="Q258" s="43"/>
      <c r="R258" s="46">
        <f t="shared" si="27"/>
        <v>0</v>
      </c>
      <c r="S258" s="43"/>
      <c r="T258" s="5">
        <f>+R258*([1]assessment!$J$271*[1]assessment!$E$3)</f>
        <v>0</v>
      </c>
      <c r="U258" s="43"/>
      <c r="V258" s="47">
        <f>+T258/[1]payroll!F258</f>
        <v>0</v>
      </c>
      <c r="W258" s="43"/>
      <c r="X258" s="5">
        <f>IF(V258&lt;$X$2,T258, +[1]payroll!F258 * $X$2)</f>
        <v>0</v>
      </c>
      <c r="Y258" s="43"/>
      <c r="Z258" s="5">
        <f t="shared" si="28"/>
        <v>0</v>
      </c>
      <c r="AA258" s="43"/>
      <c r="AB258" s="43" t="e">
        <f t="shared" si="29"/>
        <v>#DIV/0!</v>
      </c>
    </row>
    <row r="259" spans="1:28" outlineLevel="1" x14ac:dyDescent="0.2">
      <c r="A259" s="43" t="s">
        <v>431</v>
      </c>
      <c r="B259" s="43" t="s">
        <v>432</v>
      </c>
      <c r="C259" s="43"/>
      <c r="D259" s="35">
        <v>0</v>
      </c>
      <c r="E259" s="35">
        <v>0</v>
      </c>
      <c r="F259" s="35">
        <v>0</v>
      </c>
      <c r="G259" s="43">
        <f t="shared" si="32"/>
        <v>0</v>
      </c>
      <c r="H259" s="43"/>
      <c r="I259" s="22">
        <f t="shared" si="33"/>
        <v>0</v>
      </c>
      <c r="J259" s="47">
        <f>+[1]IFR!AD259</f>
        <v>0</v>
      </c>
      <c r="K259" s="14">
        <f t="shared" si="26"/>
        <v>0.95</v>
      </c>
      <c r="L259" s="22">
        <f t="shared" si="30"/>
        <v>0</v>
      </c>
      <c r="M259" s="14">
        <v>1</v>
      </c>
      <c r="N259" s="14">
        <v>1</v>
      </c>
      <c r="O259" s="43"/>
      <c r="P259" s="22">
        <f t="shared" si="31"/>
        <v>0</v>
      </c>
      <c r="Q259" s="43"/>
      <c r="R259" s="46">
        <f t="shared" si="27"/>
        <v>0</v>
      </c>
      <c r="S259" s="43"/>
      <c r="T259" s="5">
        <f>+R259*([1]assessment!$J$271*[1]assessment!$E$3)</f>
        <v>0</v>
      </c>
      <c r="U259" s="43"/>
      <c r="V259" s="47">
        <f>+T259/[1]payroll!F259</f>
        <v>0</v>
      </c>
      <c r="W259" s="43"/>
      <c r="X259" s="5">
        <f>IF(V259&lt;$X$2,T259, +[1]payroll!F259 * $X$2)</f>
        <v>0</v>
      </c>
      <c r="Y259" s="43"/>
      <c r="Z259" s="5">
        <f t="shared" si="28"/>
        <v>0</v>
      </c>
      <c r="AA259" s="43"/>
      <c r="AB259" s="43" t="e">
        <f t="shared" si="29"/>
        <v>#DIV/0!</v>
      </c>
    </row>
    <row r="260" spans="1:28" outlineLevel="1" x14ac:dyDescent="0.2">
      <c r="A260" s="43" t="s">
        <v>433</v>
      </c>
      <c r="B260" s="43" t="s">
        <v>434</v>
      </c>
      <c r="C260" s="43"/>
      <c r="D260" s="35">
        <v>0</v>
      </c>
      <c r="E260" s="35">
        <v>0</v>
      </c>
      <c r="F260" s="35">
        <v>0</v>
      </c>
      <c r="G260" s="43">
        <f t="shared" si="32"/>
        <v>0</v>
      </c>
      <c r="H260" s="43"/>
      <c r="I260" s="24">
        <f t="shared" si="33"/>
        <v>0</v>
      </c>
      <c r="J260" s="47">
        <f>+[1]IFR!AD260</f>
        <v>0</v>
      </c>
      <c r="K260" s="14">
        <f t="shared" si="26"/>
        <v>0.95</v>
      </c>
      <c r="L260" s="22">
        <f t="shared" si="30"/>
        <v>0</v>
      </c>
      <c r="M260" s="14">
        <v>1</v>
      </c>
      <c r="N260" s="14">
        <v>1</v>
      </c>
      <c r="O260" s="43"/>
      <c r="P260" s="22">
        <f t="shared" si="31"/>
        <v>0</v>
      </c>
      <c r="Q260" s="43"/>
      <c r="R260" s="46">
        <f t="shared" si="27"/>
        <v>0</v>
      </c>
      <c r="S260" s="43"/>
      <c r="T260" s="5">
        <f>+R260*([1]assessment!$J$271*[1]assessment!$E$3)</f>
        <v>0</v>
      </c>
      <c r="U260" s="43"/>
      <c r="V260" s="47">
        <f>+T260/[1]payroll!F260</f>
        <v>0</v>
      </c>
      <c r="W260" s="43"/>
      <c r="X260" s="5">
        <f>IF(V260&lt;$X$2,T260, +[1]payroll!F260 * $X$2)</f>
        <v>0</v>
      </c>
      <c r="Y260" s="43"/>
      <c r="Z260" s="5">
        <f t="shared" si="28"/>
        <v>0</v>
      </c>
      <c r="AA260" s="43"/>
      <c r="AB260" s="43" t="e">
        <f t="shared" si="29"/>
        <v>#DIV/0!</v>
      </c>
    </row>
    <row r="261" spans="1:28" x14ac:dyDescent="0.2">
      <c r="A261" s="43"/>
      <c r="B261" s="43" t="s">
        <v>478</v>
      </c>
      <c r="C261" s="43"/>
      <c r="D261" s="35">
        <f>SUBTOTAL(9,D139:D260)</f>
        <v>77</v>
      </c>
      <c r="E261" s="35">
        <f>SUBTOTAL(9,E139:E260)</f>
        <v>94</v>
      </c>
      <c r="F261" s="35">
        <f>SUBTOTAL(9,F139:F260)</f>
        <v>54</v>
      </c>
      <c r="G261" s="43">
        <f>SUBTOTAL(9,G139:G260)</f>
        <v>225</v>
      </c>
      <c r="H261" s="43"/>
      <c r="I261" s="22">
        <f>SUBTOTAL(9,I139:I260)</f>
        <v>75</v>
      </c>
      <c r="J261" s="47">
        <f>+[1]IFR!AD261</f>
        <v>1.2107212057282749E-2</v>
      </c>
      <c r="K261" s="14">
        <f>+L261/I261</f>
        <v>0.95555555555555605</v>
      </c>
      <c r="L261" s="22">
        <f>SUBTOTAL(9,L139:L260)</f>
        <v>71.6666666666667</v>
      </c>
      <c r="M261" s="14">
        <f>+P261/L261</f>
        <v>1</v>
      </c>
      <c r="N261" s="14"/>
      <c r="O261" s="43"/>
      <c r="P261" s="22">
        <f>SUBTOTAL(9,P139:P260)</f>
        <v>71.6666666666667</v>
      </c>
      <c r="Q261" s="43"/>
      <c r="R261" s="46">
        <f>SUBTOTAL(9,R139:R260)</f>
        <v>1.2034435277127864E-2</v>
      </c>
      <c r="S261" s="43"/>
      <c r="T261" s="5">
        <f>SUBTOTAL(9,T139:T260)</f>
        <v>95594.21945492411</v>
      </c>
      <c r="U261" s="43"/>
      <c r="V261" s="47">
        <f>+T261/[1]payroll!F261</f>
        <v>3.5952274185848678E-4</v>
      </c>
      <c r="W261" s="43"/>
      <c r="X261" s="5">
        <f>SUBTOTAL(9,X139:X260)</f>
        <v>95594.21945492411</v>
      </c>
      <c r="Y261" s="43"/>
      <c r="Z261" s="5">
        <f>+T261-X261</f>
        <v>0</v>
      </c>
      <c r="AA261" s="43"/>
      <c r="AB261" s="43">
        <f>+X261/T261</f>
        <v>1</v>
      </c>
    </row>
    <row r="262" spans="1:28" x14ac:dyDescent="0.2">
      <c r="D262" s="52"/>
      <c r="E262" s="52"/>
      <c r="F262" s="52"/>
      <c r="G262" s="5">
        <f>SUM(G4:G260)</f>
        <v>17994</v>
      </c>
      <c r="J262" s="22"/>
      <c r="Z262" s="7"/>
    </row>
    <row r="263" spans="1:28" ht="13.5" thickBot="1" x14ac:dyDescent="0.25">
      <c r="D263" s="35">
        <f>SUBTOTAL(9,D4:D262)</f>
        <v>6060</v>
      </c>
      <c r="E263" s="35">
        <f>SUBTOTAL(9,E4:E262)</f>
        <v>6064</v>
      </c>
      <c r="F263" s="35">
        <f>SUBTOTAL(9,F4:F262)</f>
        <v>5870</v>
      </c>
      <c r="I263" s="21">
        <f>SUBTOTAL(9,I4:I262)</f>
        <v>5997.9999999999982</v>
      </c>
      <c r="J263" s="6">
        <f>+IFR!AD263</f>
        <v>3.1953670482579542E-2</v>
      </c>
      <c r="K263" s="14">
        <f>+L263/I263</f>
        <v>0.99285317327998179</v>
      </c>
      <c r="L263" s="21">
        <f>SUBTOTAL(9,L4:L262)</f>
        <v>5955.1333333333287</v>
      </c>
      <c r="M263" s="14">
        <f>+P263/L263</f>
        <v>1</v>
      </c>
      <c r="N263" s="15"/>
      <c r="P263" s="21">
        <f>SUBTOTAL(9,P4:P262)</f>
        <v>5955.1333333333287</v>
      </c>
      <c r="R263" s="12">
        <f>SUBTOTAL(9,R5:R260)</f>
        <v>1.0000000000000002</v>
      </c>
      <c r="T263" s="10">
        <f>SUBTOTAL(9,T5:T260)</f>
        <v>7943390.5500000129</v>
      </c>
      <c r="V263" s="6">
        <f>+T263/payroll!F263</f>
        <v>7.8796102039303091E-4</v>
      </c>
      <c r="X263" s="10">
        <f>SUBTOTAL(9,X5:X262)</f>
        <v>7943390.5500000129</v>
      </c>
      <c r="Z263" s="5">
        <f>SUBTOTAL(9,Z4:Z262)</f>
        <v>0</v>
      </c>
    </row>
    <row r="264" spans="1:28" ht="13.5" thickTop="1" x14ac:dyDescent="0.2">
      <c r="J264" s="22"/>
    </row>
    <row r="265" spans="1:28" x14ac:dyDescent="0.2">
      <c r="B265" s="9" t="s">
        <v>465</v>
      </c>
    </row>
    <row r="266" spans="1:28" x14ac:dyDescent="0.2">
      <c r="B266" s="9" t="s">
        <v>466</v>
      </c>
      <c r="C266" s="27" t="s">
        <v>541</v>
      </c>
      <c r="D266" s="30" t="s">
        <v>467</v>
      </c>
      <c r="E266" s="34">
        <v>3.5000000000000003E-2</v>
      </c>
      <c r="H266" s="27" t="s">
        <v>540</v>
      </c>
      <c r="I266" s="16">
        <v>0.95</v>
      </c>
      <c r="R266"/>
      <c r="S266" s="3"/>
    </row>
    <row r="267" spans="1:28" x14ac:dyDescent="0.2">
      <c r="B267" s="9" t="s">
        <v>468</v>
      </c>
      <c r="C267" s="27" t="s">
        <v>541</v>
      </c>
      <c r="D267" s="55" t="s">
        <v>469</v>
      </c>
      <c r="E267" s="34"/>
      <c r="H267" s="27" t="s">
        <v>540</v>
      </c>
      <c r="I267" s="16">
        <v>1</v>
      </c>
      <c r="R267"/>
      <c r="S267" s="3"/>
    </row>
    <row r="268" spans="1:28" x14ac:dyDescent="0.2">
      <c r="B268" s="9" t="s">
        <v>470</v>
      </c>
      <c r="C268" s="27" t="s">
        <v>541</v>
      </c>
      <c r="D268" s="30" t="s">
        <v>489</v>
      </c>
      <c r="E268" s="55">
        <v>7.4999999999999997E-2</v>
      </c>
      <c r="H268" s="27" t="s">
        <v>540</v>
      </c>
      <c r="I268" s="16">
        <v>1.05</v>
      </c>
      <c r="R268"/>
      <c r="S268" s="3"/>
    </row>
    <row r="269" spans="1:28" x14ac:dyDescent="0.2">
      <c r="T269" s="5"/>
    </row>
    <row r="271" spans="1:28" x14ac:dyDescent="0.2">
      <c r="D271" s="35"/>
      <c r="E271" s="35"/>
      <c r="F271" s="35"/>
    </row>
    <row r="272" spans="1:28" x14ac:dyDescent="0.2">
      <c r="F272" s="56"/>
    </row>
    <row r="274" spans="4:6" x14ac:dyDescent="0.2">
      <c r="D274" s="56"/>
      <c r="E274" s="56"/>
      <c r="F274" s="56"/>
    </row>
    <row r="275" spans="4:6" x14ac:dyDescent="0.2">
      <c r="D275" s="56"/>
      <c r="E275" s="56"/>
      <c r="F275" s="56"/>
    </row>
  </sheetData>
  <autoFilter ref="A3:AC260"/>
  <phoneticPr fontId="6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2022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1"/>
  <sheetViews>
    <sheetView workbookViewId="0">
      <pane xSplit="2" ySplit="3" topLeftCell="C234" activePane="bottomRight" state="frozen"/>
      <selection activeCell="D52" sqref="D52"/>
      <selection pane="topRight" activeCell="D52" sqref="D52"/>
      <selection pane="bottomLeft" activeCell="D52" sqref="D52"/>
      <selection pane="bottomRight" activeCell="T263" sqref="T263"/>
    </sheetView>
  </sheetViews>
  <sheetFormatPr defaultRowHeight="12.75" outlineLevelRow="1" x14ac:dyDescent="0.2"/>
  <cols>
    <col min="1" max="1" width="6.28515625" customWidth="1"/>
    <col min="2" max="2" width="29.42578125" customWidth="1"/>
    <col min="3" max="4" width="13.28515625" style="45" customWidth="1"/>
    <col min="5" max="5" width="14" style="45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 x14ac:dyDescent="0.2">
      <c r="A1" s="43"/>
      <c r="B1" s="43"/>
      <c r="F1" s="43"/>
      <c r="G1" s="43"/>
      <c r="H1" s="1"/>
      <c r="I1" s="43"/>
      <c r="J1" s="43"/>
      <c r="K1" s="43"/>
      <c r="L1" s="1"/>
      <c r="M1" s="43"/>
      <c r="N1" s="1" t="s">
        <v>447</v>
      </c>
      <c r="O1" s="43"/>
      <c r="P1" s="43"/>
      <c r="Q1" s="43"/>
      <c r="R1" s="1" t="s">
        <v>440</v>
      </c>
      <c r="S1" s="43"/>
      <c r="T1" s="43"/>
      <c r="U1" s="43"/>
      <c r="V1" s="43"/>
    </row>
    <row r="2" spans="1:24" x14ac:dyDescent="0.2">
      <c r="A2" s="19" t="s">
        <v>455</v>
      </c>
      <c r="B2" s="19"/>
      <c r="F2" s="43"/>
      <c r="G2" s="1" t="s">
        <v>437</v>
      </c>
      <c r="H2" s="1" t="s">
        <v>449</v>
      </c>
      <c r="I2" s="43"/>
      <c r="J2" s="1" t="s">
        <v>438</v>
      </c>
      <c r="K2" s="43"/>
      <c r="L2" s="1" t="s">
        <v>3</v>
      </c>
      <c r="M2" s="43"/>
      <c r="N2" s="1" t="s">
        <v>3</v>
      </c>
      <c r="O2" s="43"/>
      <c r="P2" s="1" t="s">
        <v>4</v>
      </c>
      <c r="Q2" s="43"/>
      <c r="R2" s="13">
        <v>0.04</v>
      </c>
      <c r="S2" s="43"/>
      <c r="T2" s="1"/>
      <c r="U2" s="43"/>
      <c r="V2" s="43"/>
    </row>
    <row r="3" spans="1:24" x14ac:dyDescent="0.2">
      <c r="A3" s="11" t="s">
        <v>453</v>
      </c>
      <c r="B3" s="11" t="s">
        <v>454</v>
      </c>
      <c r="C3" s="11" t="s">
        <v>567</v>
      </c>
      <c r="D3" s="11" t="s">
        <v>572</v>
      </c>
      <c r="E3" s="11" t="s">
        <v>575</v>
      </c>
      <c r="F3" s="11"/>
      <c r="G3" s="11" t="s">
        <v>448</v>
      </c>
      <c r="H3" s="11" t="s">
        <v>450</v>
      </c>
      <c r="I3" s="43"/>
      <c r="J3" s="11" t="s">
        <v>448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445</v>
      </c>
      <c r="S3" s="11"/>
      <c r="T3" s="11" t="s">
        <v>446</v>
      </c>
      <c r="U3" s="11"/>
      <c r="V3" s="11"/>
      <c r="W3" s="11"/>
      <c r="X3" s="11"/>
    </row>
    <row r="4" spans="1:24" x14ac:dyDescent="0.2">
      <c r="A4" s="43"/>
      <c r="B4" s="43"/>
      <c r="F4" s="43"/>
      <c r="G4" s="43"/>
      <c r="H4" s="47"/>
      <c r="I4" s="43"/>
      <c r="J4" s="43"/>
      <c r="K4" s="43"/>
      <c r="L4" s="46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24" x14ac:dyDescent="0.2">
      <c r="A5" s="43" t="s">
        <v>7</v>
      </c>
      <c r="B5" s="43" t="s">
        <v>510</v>
      </c>
      <c r="C5" s="33">
        <v>12210.91</v>
      </c>
      <c r="D5" s="33">
        <v>2229.31</v>
      </c>
      <c r="E5" s="33">
        <v>2304.64</v>
      </c>
      <c r="F5" s="16"/>
      <c r="G5" s="16">
        <f>IF(SUM(C5:E5)&gt;0,AVERAGE(C5:E5),0)</f>
        <v>5581.62</v>
      </c>
      <c r="H5" s="14">
        <v>1</v>
      </c>
      <c r="I5" s="43"/>
      <c r="J5" s="16">
        <f t="shared" ref="J5:J68" si="0">+G5*H5</f>
        <v>5581.62</v>
      </c>
      <c r="K5" s="43"/>
      <c r="L5" s="46">
        <f t="shared" ref="L5:L68" si="1">+J5/$J$263</f>
        <v>1.6121549173875736E-4</v>
      </c>
      <c r="M5" s="43"/>
      <c r="N5" s="16">
        <f>+L5*([1]assessment!$J$271*[1]assessment!$F$3)</f>
        <v>5122.3904543649933</v>
      </c>
      <c r="O5" s="43"/>
      <c r="P5" s="47">
        <f>+N5/[1]payroll!F5</f>
        <v>1.7615270504222553E-4</v>
      </c>
      <c r="Q5" s="43"/>
      <c r="R5" s="16">
        <f>IF(P5&lt;$R$2,N5, +[1]payroll!F5 * $R$2)</f>
        <v>5122.3904543649933</v>
      </c>
      <c r="S5" s="43"/>
      <c r="T5" s="5">
        <f t="shared" ref="T5:T68" si="2">+N5-R5</f>
        <v>0</v>
      </c>
      <c r="U5" s="43"/>
      <c r="V5" s="43">
        <f t="shared" ref="V5:V68" si="3">+R5/N5</f>
        <v>1</v>
      </c>
    </row>
    <row r="6" spans="1:24" x14ac:dyDescent="0.2">
      <c r="A6" s="43" t="s">
        <v>8</v>
      </c>
      <c r="B6" s="43" t="s">
        <v>511</v>
      </c>
      <c r="C6" s="33">
        <v>3028.35</v>
      </c>
      <c r="D6" s="33">
        <v>6876.44</v>
      </c>
      <c r="E6" s="33">
        <v>10.15</v>
      </c>
      <c r="F6" s="16"/>
      <c r="G6" s="16">
        <f t="shared" ref="G6:G69" si="4">IF(SUM(C6:E6)&gt;0,AVERAGE(C6:E6),0)</f>
        <v>3304.9799999999996</v>
      </c>
      <c r="H6" s="14">
        <v>1</v>
      </c>
      <c r="I6" s="43"/>
      <c r="J6" s="16">
        <f t="shared" si="0"/>
        <v>3304.9799999999996</v>
      </c>
      <c r="K6" s="43"/>
      <c r="L6" s="46">
        <f t="shared" si="1"/>
        <v>9.5458661801906645E-5</v>
      </c>
      <c r="M6" s="43"/>
      <c r="N6" s="16">
        <f>+L6*([1]assessment!$J$271*[1]assessment!$F$3)</f>
        <v>3033.0617282916446</v>
      </c>
      <c r="O6" s="43"/>
      <c r="P6" s="47">
        <f>+N6/[1]payroll!F6</f>
        <v>9.565556161706876E-5</v>
      </c>
      <c r="Q6" s="43"/>
      <c r="R6" s="16">
        <f>IF(P6&lt;$R$2,N6, +[1]payroll!F6 * $R$2)</f>
        <v>3033.0617282916446</v>
      </c>
      <c r="S6" s="43"/>
      <c r="T6" s="5">
        <f t="shared" si="2"/>
        <v>0</v>
      </c>
      <c r="U6" s="43"/>
      <c r="V6" s="43">
        <f t="shared" si="3"/>
        <v>1</v>
      </c>
    </row>
    <row r="7" spans="1:24" x14ac:dyDescent="0.2">
      <c r="A7" s="43" t="s">
        <v>9</v>
      </c>
      <c r="B7" s="43" t="s">
        <v>10</v>
      </c>
      <c r="C7" s="33">
        <v>32231.75</v>
      </c>
      <c r="D7" s="33">
        <v>4343.3599999999997</v>
      </c>
      <c r="E7" s="33">
        <v>0</v>
      </c>
      <c r="F7" s="16"/>
      <c r="G7" s="16">
        <f t="shared" si="4"/>
        <v>12191.703333333333</v>
      </c>
      <c r="H7" s="14">
        <v>1</v>
      </c>
      <c r="I7" s="43"/>
      <c r="J7" s="16">
        <f t="shared" si="0"/>
        <v>12191.703333333333</v>
      </c>
      <c r="K7" s="43"/>
      <c r="L7" s="46">
        <f t="shared" si="1"/>
        <v>3.5213637761373587E-4</v>
      </c>
      <c r="M7" s="43"/>
      <c r="N7" s="16">
        <f>+L7*([1]assessment!$J$271*[1]assessment!$F$3)</f>
        <v>11188.627096992725</v>
      </c>
      <c r="O7" s="43"/>
      <c r="P7" s="47">
        <f>+N7/[1]payroll!F7</f>
        <v>4.1231969513307271E-4</v>
      </c>
      <c r="Q7" s="43"/>
      <c r="R7" s="16">
        <f>IF(P7&lt;$R$2,N7, +[1]payroll!F7 * $R$2)</f>
        <v>11188.627096992725</v>
      </c>
      <c r="S7" s="43"/>
      <c r="T7" s="5">
        <f t="shared" si="2"/>
        <v>0</v>
      </c>
      <c r="U7" s="43"/>
      <c r="V7" s="43">
        <f t="shared" si="3"/>
        <v>1</v>
      </c>
    </row>
    <row r="8" spans="1:24" x14ac:dyDescent="0.2">
      <c r="A8" s="43" t="s">
        <v>11</v>
      </c>
      <c r="B8" s="43" t="s">
        <v>12</v>
      </c>
      <c r="C8" s="33">
        <v>0</v>
      </c>
      <c r="D8" s="33">
        <v>0</v>
      </c>
      <c r="E8" s="33">
        <v>0</v>
      </c>
      <c r="F8" s="16"/>
      <c r="G8" s="16">
        <f t="shared" si="4"/>
        <v>0</v>
      </c>
      <c r="H8" s="14">
        <v>1</v>
      </c>
      <c r="I8" s="43"/>
      <c r="J8" s="16">
        <f t="shared" si="0"/>
        <v>0</v>
      </c>
      <c r="K8" s="43"/>
      <c r="L8" s="46">
        <f t="shared" si="1"/>
        <v>0</v>
      </c>
      <c r="M8" s="43"/>
      <c r="N8" s="16">
        <f>+L8*([1]assessment!$J$271*[1]assessment!$F$3)</f>
        <v>0</v>
      </c>
      <c r="O8" s="43"/>
      <c r="P8" s="47">
        <f>+N8/[1]payroll!F8</f>
        <v>0</v>
      </c>
      <c r="Q8" s="43"/>
      <c r="R8" s="16">
        <f>IF(P8&lt;$R$2,N8, +[1]payroll!F8 * $R$2)</f>
        <v>0</v>
      </c>
      <c r="S8" s="43"/>
      <c r="T8" s="5">
        <f t="shared" si="2"/>
        <v>0</v>
      </c>
      <c r="U8" s="43"/>
      <c r="V8" s="43" t="e">
        <f t="shared" si="3"/>
        <v>#DIV/0!</v>
      </c>
    </row>
    <row r="9" spans="1:24" x14ac:dyDescent="0.2">
      <c r="A9" s="43" t="s">
        <v>13</v>
      </c>
      <c r="B9" s="43" t="s">
        <v>14</v>
      </c>
      <c r="C9" s="33">
        <v>0</v>
      </c>
      <c r="D9" s="33">
        <v>0</v>
      </c>
      <c r="E9" s="33">
        <v>0</v>
      </c>
      <c r="F9" s="16"/>
      <c r="G9" s="16">
        <f t="shared" si="4"/>
        <v>0</v>
      </c>
      <c r="H9" s="14">
        <v>1</v>
      </c>
      <c r="I9" s="43"/>
      <c r="J9" s="16">
        <f t="shared" si="0"/>
        <v>0</v>
      </c>
      <c r="K9" s="43"/>
      <c r="L9" s="46">
        <f t="shared" si="1"/>
        <v>0</v>
      </c>
      <c r="M9" s="43"/>
      <c r="N9" s="16">
        <f>+L9*([1]assessment!$J$271*[1]assessment!$F$3)</f>
        <v>0</v>
      </c>
      <c r="O9" s="43"/>
      <c r="P9" s="47">
        <f>+N9/[1]payroll!F9</f>
        <v>0</v>
      </c>
      <c r="Q9" s="43"/>
      <c r="R9" s="16">
        <f>IF(P9&lt;$R$2,N9, +[1]payroll!F9 * $R$2)</f>
        <v>0</v>
      </c>
      <c r="S9" s="43"/>
      <c r="T9" s="5">
        <f t="shared" si="2"/>
        <v>0</v>
      </c>
      <c r="U9" s="43"/>
      <c r="V9" s="43" t="e">
        <f t="shared" si="3"/>
        <v>#DIV/0!</v>
      </c>
    </row>
    <row r="10" spans="1:24" x14ac:dyDescent="0.2">
      <c r="A10" s="43" t="s">
        <v>15</v>
      </c>
      <c r="B10" s="43" t="s">
        <v>16</v>
      </c>
      <c r="C10" s="33">
        <v>0</v>
      </c>
      <c r="D10" s="33">
        <v>0</v>
      </c>
      <c r="E10" s="33">
        <v>0</v>
      </c>
      <c r="F10" s="16"/>
      <c r="G10" s="16">
        <f t="shared" si="4"/>
        <v>0</v>
      </c>
      <c r="H10" s="14">
        <v>1</v>
      </c>
      <c r="I10" s="43"/>
      <c r="J10" s="16">
        <f t="shared" si="0"/>
        <v>0</v>
      </c>
      <c r="K10" s="43"/>
      <c r="L10" s="46">
        <f t="shared" si="1"/>
        <v>0</v>
      </c>
      <c r="M10" s="43"/>
      <c r="N10" s="16">
        <f>+L10*([1]assessment!$J$271*[1]assessment!$F$3)</f>
        <v>0</v>
      </c>
      <c r="O10" s="43"/>
      <c r="P10" s="47">
        <f>+N10/[1]payroll!F10</f>
        <v>0</v>
      </c>
      <c r="Q10" s="43"/>
      <c r="R10" s="16">
        <f>IF(P10&lt;$R$2,N10, +[1]payroll!F10 * $R$2)</f>
        <v>0</v>
      </c>
      <c r="S10" s="43"/>
      <c r="T10" s="5">
        <f t="shared" si="2"/>
        <v>0</v>
      </c>
      <c r="U10" s="43"/>
      <c r="V10" s="43" t="e">
        <f t="shared" si="3"/>
        <v>#DIV/0!</v>
      </c>
    </row>
    <row r="11" spans="1:24" x14ac:dyDescent="0.2">
      <c r="A11" s="43" t="s">
        <v>17</v>
      </c>
      <c r="B11" s="43" t="s">
        <v>18</v>
      </c>
      <c r="C11" s="33">
        <v>4140.2700000000004</v>
      </c>
      <c r="D11" s="33">
        <v>580.07000000000005</v>
      </c>
      <c r="E11" s="33">
        <v>0</v>
      </c>
      <c r="F11" s="16"/>
      <c r="G11" s="16">
        <f t="shared" si="4"/>
        <v>1573.4466666666667</v>
      </c>
      <c r="H11" s="14">
        <v>1</v>
      </c>
      <c r="I11" s="43"/>
      <c r="J11" s="16">
        <f t="shared" si="0"/>
        <v>1573.4466666666667</v>
      </c>
      <c r="K11" s="43"/>
      <c r="L11" s="46">
        <f t="shared" si="1"/>
        <v>4.544630019445525E-5</v>
      </c>
      <c r="M11" s="43"/>
      <c r="N11" s="16">
        <f>+L11*([1]assessment!$J$271*[1]assessment!$F$3)</f>
        <v>1443.9908459883959</v>
      </c>
      <c r="O11" s="43"/>
      <c r="P11" s="47">
        <f>+N11/[1]payroll!F11</f>
        <v>2.0849811123892491E-4</v>
      </c>
      <c r="Q11" s="43"/>
      <c r="R11" s="16">
        <f>IF(P11&lt;$R$2,N11, +[1]payroll!F11 * $R$2)</f>
        <v>1443.9908459883959</v>
      </c>
      <c r="S11" s="43"/>
      <c r="T11" s="5">
        <f t="shared" si="2"/>
        <v>0</v>
      </c>
      <c r="U11" s="43"/>
      <c r="V11" s="43">
        <f t="shared" si="3"/>
        <v>1</v>
      </c>
    </row>
    <row r="12" spans="1:24" x14ac:dyDescent="0.2">
      <c r="A12" s="43" t="s">
        <v>19</v>
      </c>
      <c r="B12" s="43" t="s">
        <v>20</v>
      </c>
      <c r="C12" s="33">
        <v>0</v>
      </c>
      <c r="D12" s="33">
        <v>0</v>
      </c>
      <c r="E12" s="33">
        <v>0</v>
      </c>
      <c r="F12" s="16"/>
      <c r="G12" s="16">
        <f t="shared" si="4"/>
        <v>0</v>
      </c>
      <c r="H12" s="14">
        <v>1</v>
      </c>
      <c r="I12" s="43"/>
      <c r="J12" s="16">
        <f t="shared" si="0"/>
        <v>0</v>
      </c>
      <c r="K12" s="43"/>
      <c r="L12" s="46">
        <f t="shared" si="1"/>
        <v>0</v>
      </c>
      <c r="M12" s="43"/>
      <c r="N12" s="16">
        <f>+L12*([1]assessment!$J$271*[1]assessment!$F$3)</f>
        <v>0</v>
      </c>
      <c r="O12" s="43"/>
      <c r="P12" s="47">
        <f>+N12/[1]payroll!F12</f>
        <v>0</v>
      </c>
      <c r="Q12" s="43"/>
      <c r="R12" s="16">
        <f>IF(P12&lt;$R$2,N12, +[1]payroll!F12 * $R$2)</f>
        <v>0</v>
      </c>
      <c r="S12" s="43"/>
      <c r="T12" s="5">
        <f t="shared" si="2"/>
        <v>0</v>
      </c>
      <c r="U12" s="43"/>
      <c r="V12" s="43" t="e">
        <f t="shared" si="3"/>
        <v>#DIV/0!</v>
      </c>
    </row>
    <row r="13" spans="1:24" x14ac:dyDescent="0.2">
      <c r="A13" s="43" t="s">
        <v>21</v>
      </c>
      <c r="B13" s="43" t="s">
        <v>22</v>
      </c>
      <c r="C13" s="33">
        <v>0</v>
      </c>
      <c r="D13" s="33">
        <v>0</v>
      </c>
      <c r="E13" s="33">
        <v>0</v>
      </c>
      <c r="F13" s="16"/>
      <c r="G13" s="16">
        <f t="shared" si="4"/>
        <v>0</v>
      </c>
      <c r="H13" s="14">
        <v>1</v>
      </c>
      <c r="I13" s="43"/>
      <c r="J13" s="16">
        <f t="shared" si="0"/>
        <v>0</v>
      </c>
      <c r="K13" s="43"/>
      <c r="L13" s="46">
        <f t="shared" si="1"/>
        <v>0</v>
      </c>
      <c r="M13" s="43"/>
      <c r="N13" s="16">
        <f>+L13*([1]assessment!$J$271*[1]assessment!$F$3)</f>
        <v>0</v>
      </c>
      <c r="O13" s="43"/>
      <c r="P13" s="47">
        <f>+N13/[1]payroll!F13</f>
        <v>0</v>
      </c>
      <c r="Q13" s="43"/>
      <c r="R13" s="16">
        <f>IF(P13&lt;$R$2,N13, +[1]payroll!F13 * $R$2)</f>
        <v>0</v>
      </c>
      <c r="S13" s="43"/>
      <c r="T13" s="5">
        <f t="shared" si="2"/>
        <v>0</v>
      </c>
      <c r="U13" s="43"/>
      <c r="V13" s="43" t="e">
        <f t="shared" si="3"/>
        <v>#DIV/0!</v>
      </c>
    </row>
    <row r="14" spans="1:24" x14ac:dyDescent="0.2">
      <c r="A14" s="43" t="s">
        <v>23</v>
      </c>
      <c r="B14" s="43" t="s">
        <v>24</v>
      </c>
      <c r="C14" s="33">
        <v>4863.1899999999996</v>
      </c>
      <c r="D14" s="33">
        <v>56726.84</v>
      </c>
      <c r="E14" s="33">
        <v>7190.09</v>
      </c>
      <c r="F14" s="16"/>
      <c r="G14" s="16">
        <f t="shared" si="4"/>
        <v>22926.706666666665</v>
      </c>
      <c r="H14" s="14">
        <v>1</v>
      </c>
      <c r="I14" s="43"/>
      <c r="J14" s="16">
        <f t="shared" si="0"/>
        <v>22926.706666666665</v>
      </c>
      <c r="K14" s="43"/>
      <c r="L14" s="46">
        <f t="shared" si="1"/>
        <v>6.6219848166247663E-4</v>
      </c>
      <c r="M14" s="43"/>
      <c r="N14" s="16">
        <f>+L14*([1]assessment!$J$271*[1]assessment!$F$3)</f>
        <v>21040.404645848259</v>
      </c>
      <c r="O14" s="43"/>
      <c r="P14" s="47">
        <f>+N14/[1]payroll!F14</f>
        <v>1.0932900239059536E-3</v>
      </c>
      <c r="Q14" s="43"/>
      <c r="R14" s="16">
        <f>IF(P14&lt;$R$2,N14, +[1]payroll!F14 * $R$2)</f>
        <v>21040.404645848259</v>
      </c>
      <c r="S14" s="43"/>
      <c r="T14" s="5">
        <f t="shared" si="2"/>
        <v>0</v>
      </c>
      <c r="U14" s="43"/>
      <c r="V14" s="43">
        <f t="shared" si="3"/>
        <v>1</v>
      </c>
    </row>
    <row r="15" spans="1:24" x14ac:dyDescent="0.2">
      <c r="A15" s="43" t="s">
        <v>25</v>
      </c>
      <c r="B15" s="43" t="s">
        <v>26</v>
      </c>
      <c r="C15" s="33">
        <v>0</v>
      </c>
      <c r="D15" s="33">
        <v>0</v>
      </c>
      <c r="E15" s="33">
        <v>0</v>
      </c>
      <c r="F15" s="16"/>
      <c r="G15" s="16">
        <f t="shared" si="4"/>
        <v>0</v>
      </c>
      <c r="H15" s="14">
        <v>1</v>
      </c>
      <c r="I15" s="43"/>
      <c r="J15" s="16">
        <f t="shared" si="0"/>
        <v>0</v>
      </c>
      <c r="K15" s="43"/>
      <c r="L15" s="46">
        <f t="shared" si="1"/>
        <v>0</v>
      </c>
      <c r="M15" s="43"/>
      <c r="N15" s="16">
        <f>+L15*([1]assessment!$J$271*[1]assessment!$F$3)</f>
        <v>0</v>
      </c>
      <c r="O15" s="43"/>
      <c r="P15" s="47">
        <f>+N15/[1]payroll!F15</f>
        <v>0</v>
      </c>
      <c r="Q15" s="43"/>
      <c r="R15" s="16">
        <f>IF(P15&lt;$R$2,N15, +[1]payroll!F15 * $R$2)</f>
        <v>0</v>
      </c>
      <c r="S15" s="43"/>
      <c r="T15" s="5">
        <f t="shared" si="2"/>
        <v>0</v>
      </c>
      <c r="U15" s="43"/>
      <c r="V15" s="43" t="e">
        <f t="shared" si="3"/>
        <v>#DIV/0!</v>
      </c>
    </row>
    <row r="16" spans="1:24" x14ac:dyDescent="0.2">
      <c r="A16" s="43" t="s">
        <v>543</v>
      </c>
      <c r="B16" s="43" t="s">
        <v>566</v>
      </c>
      <c r="C16" s="33">
        <v>0</v>
      </c>
      <c r="D16" s="33">
        <v>0</v>
      </c>
      <c r="E16" s="33">
        <v>0</v>
      </c>
      <c r="F16" s="16"/>
      <c r="G16" s="16">
        <f t="shared" si="4"/>
        <v>0</v>
      </c>
      <c r="H16" s="14">
        <v>1</v>
      </c>
      <c r="I16" s="43"/>
      <c r="J16" s="16">
        <f t="shared" si="0"/>
        <v>0</v>
      </c>
      <c r="K16" s="43"/>
      <c r="L16" s="46">
        <f t="shared" si="1"/>
        <v>0</v>
      </c>
      <c r="M16" s="43"/>
      <c r="N16" s="16">
        <f>+L16*([1]assessment!$J$271*[1]assessment!$F$3)</f>
        <v>0</v>
      </c>
      <c r="O16" s="43"/>
      <c r="P16" s="47">
        <f>+N16/[1]payroll!F16</f>
        <v>0</v>
      </c>
      <c r="Q16" s="43"/>
      <c r="R16" s="16">
        <f>IF(P16&lt;$R$2,N16, +[1]payroll!F16 * $R$2)</f>
        <v>0</v>
      </c>
      <c r="S16" s="43"/>
      <c r="T16" s="5">
        <f t="shared" si="2"/>
        <v>0</v>
      </c>
      <c r="U16" s="43"/>
      <c r="V16" s="43" t="e">
        <f t="shared" si="3"/>
        <v>#DIV/0!</v>
      </c>
    </row>
    <row r="17" spans="1:22" x14ac:dyDescent="0.2">
      <c r="A17" s="43" t="s">
        <v>27</v>
      </c>
      <c r="B17" s="43" t="s">
        <v>512</v>
      </c>
      <c r="C17" s="33">
        <v>0</v>
      </c>
      <c r="D17" s="33">
        <v>0</v>
      </c>
      <c r="E17" s="33">
        <v>0</v>
      </c>
      <c r="F17" s="16"/>
      <c r="G17" s="16">
        <f t="shared" si="4"/>
        <v>0</v>
      </c>
      <c r="H17" s="14">
        <v>1</v>
      </c>
      <c r="I17" s="43"/>
      <c r="J17" s="16">
        <f t="shared" si="0"/>
        <v>0</v>
      </c>
      <c r="K17" s="43"/>
      <c r="L17" s="46">
        <f t="shared" si="1"/>
        <v>0</v>
      </c>
      <c r="M17" s="43"/>
      <c r="N17" s="16">
        <f>+L17*([1]assessment!$J$271*[1]assessment!$F$3)</f>
        <v>0</v>
      </c>
      <c r="O17" s="43"/>
      <c r="P17" s="47">
        <f>+N17/[1]payroll!F17</f>
        <v>0</v>
      </c>
      <c r="Q17" s="43"/>
      <c r="R17" s="16">
        <f>IF(P17&lt;$R$2,N17, +[1]payroll!F17 * $R$2)</f>
        <v>0</v>
      </c>
      <c r="S17" s="43"/>
      <c r="T17" s="5">
        <f t="shared" si="2"/>
        <v>0</v>
      </c>
      <c r="U17" s="43"/>
      <c r="V17" s="43" t="e">
        <f t="shared" si="3"/>
        <v>#DIV/0!</v>
      </c>
    </row>
    <row r="18" spans="1:22" x14ac:dyDescent="0.2">
      <c r="A18" s="43" t="s">
        <v>28</v>
      </c>
      <c r="B18" s="43" t="s">
        <v>513</v>
      </c>
      <c r="C18" s="33">
        <v>0</v>
      </c>
      <c r="D18" s="33">
        <v>0</v>
      </c>
      <c r="E18" s="33">
        <v>0</v>
      </c>
      <c r="F18" s="16"/>
      <c r="G18" s="16">
        <f t="shared" si="4"/>
        <v>0</v>
      </c>
      <c r="H18" s="14">
        <v>1</v>
      </c>
      <c r="I18" s="43"/>
      <c r="J18" s="16">
        <f t="shared" si="0"/>
        <v>0</v>
      </c>
      <c r="K18" s="43"/>
      <c r="L18" s="46">
        <f t="shared" si="1"/>
        <v>0</v>
      </c>
      <c r="M18" s="43"/>
      <c r="N18" s="16">
        <f>+L18*([1]assessment!$J$271*[1]assessment!$F$3)</f>
        <v>0</v>
      </c>
      <c r="O18" s="43"/>
      <c r="P18" s="47">
        <f>+N18/[1]payroll!F18</f>
        <v>0</v>
      </c>
      <c r="Q18" s="43"/>
      <c r="R18" s="16">
        <f>IF(P18&lt;$R$2,N18, +[1]payroll!F18 * $R$2)</f>
        <v>0</v>
      </c>
      <c r="S18" s="43"/>
      <c r="T18" s="5">
        <f t="shared" si="2"/>
        <v>0</v>
      </c>
      <c r="U18" s="43"/>
      <c r="V18" s="43" t="e">
        <f t="shared" si="3"/>
        <v>#DIV/0!</v>
      </c>
    </row>
    <row r="19" spans="1:22" x14ac:dyDescent="0.2">
      <c r="A19" s="43" t="s">
        <v>29</v>
      </c>
      <c r="B19" s="43" t="s">
        <v>514</v>
      </c>
      <c r="C19" s="33">
        <v>0</v>
      </c>
      <c r="D19" s="33">
        <v>0</v>
      </c>
      <c r="E19" s="33">
        <v>0</v>
      </c>
      <c r="F19" s="16"/>
      <c r="G19" s="16">
        <f t="shared" si="4"/>
        <v>0</v>
      </c>
      <c r="H19" s="14">
        <v>1</v>
      </c>
      <c r="I19" s="43"/>
      <c r="J19" s="16">
        <f t="shared" si="0"/>
        <v>0</v>
      </c>
      <c r="K19" s="43"/>
      <c r="L19" s="46">
        <f t="shared" si="1"/>
        <v>0</v>
      </c>
      <c r="M19" s="43"/>
      <c r="N19" s="16">
        <f>+L19*([1]assessment!$J$271*[1]assessment!$F$3)</f>
        <v>0</v>
      </c>
      <c r="O19" s="43"/>
      <c r="P19" s="47">
        <f>+N19/[1]payroll!F19</f>
        <v>0</v>
      </c>
      <c r="Q19" s="43"/>
      <c r="R19" s="16">
        <f>IF(P19&lt;$R$2,N19, +[1]payroll!F19 * $R$2)</f>
        <v>0</v>
      </c>
      <c r="S19" s="43"/>
      <c r="T19" s="5">
        <f t="shared" si="2"/>
        <v>0</v>
      </c>
      <c r="U19" s="43"/>
      <c r="V19" s="43" t="e">
        <f t="shared" si="3"/>
        <v>#DIV/0!</v>
      </c>
    </row>
    <row r="20" spans="1:22" x14ac:dyDescent="0.2">
      <c r="A20" s="43" t="s">
        <v>30</v>
      </c>
      <c r="B20" s="43" t="s">
        <v>515</v>
      </c>
      <c r="C20" s="33">
        <v>0</v>
      </c>
      <c r="D20" s="33">
        <v>0</v>
      </c>
      <c r="E20" s="33">
        <v>0</v>
      </c>
      <c r="F20" s="16"/>
      <c r="G20" s="16">
        <f t="shared" si="4"/>
        <v>0</v>
      </c>
      <c r="H20" s="14">
        <v>1</v>
      </c>
      <c r="I20" s="43"/>
      <c r="J20" s="16">
        <f t="shared" si="0"/>
        <v>0</v>
      </c>
      <c r="K20" s="43"/>
      <c r="L20" s="46">
        <f t="shared" si="1"/>
        <v>0</v>
      </c>
      <c r="M20" s="43"/>
      <c r="N20" s="16">
        <f>+L20*([1]assessment!$J$271*[1]assessment!$F$3)</f>
        <v>0</v>
      </c>
      <c r="O20" s="43"/>
      <c r="P20" s="47">
        <f>+N20/[1]payroll!F20</f>
        <v>0</v>
      </c>
      <c r="Q20" s="43"/>
      <c r="R20" s="16">
        <f>IF(P20&lt;$R$2,N20, +[1]payroll!F20 * $R$2)</f>
        <v>0</v>
      </c>
      <c r="S20" s="43"/>
      <c r="T20" s="5">
        <f t="shared" si="2"/>
        <v>0</v>
      </c>
      <c r="U20" s="43"/>
      <c r="V20" s="43" t="e">
        <f t="shared" si="3"/>
        <v>#DIV/0!</v>
      </c>
    </row>
    <row r="21" spans="1:22" x14ac:dyDescent="0.2">
      <c r="A21" s="43" t="s">
        <v>31</v>
      </c>
      <c r="B21" s="43" t="s">
        <v>516</v>
      </c>
      <c r="C21" s="33">
        <v>0</v>
      </c>
      <c r="D21" s="33">
        <v>2231.65</v>
      </c>
      <c r="E21" s="33">
        <v>0</v>
      </c>
      <c r="F21" s="16"/>
      <c r="G21" s="16">
        <f t="shared" si="4"/>
        <v>743.88333333333333</v>
      </c>
      <c r="H21" s="14">
        <v>1</v>
      </c>
      <c r="I21" s="43"/>
      <c r="J21" s="16">
        <f t="shared" si="0"/>
        <v>743.88333333333333</v>
      </c>
      <c r="K21" s="43"/>
      <c r="L21" s="46">
        <f t="shared" si="1"/>
        <v>2.1485790394114841E-5</v>
      </c>
      <c r="M21" s="43"/>
      <c r="N21" s="16">
        <f>+L21*([1]assessment!$J$271*[1]assessment!$F$3)</f>
        <v>682.68009750357044</v>
      </c>
      <c r="O21" s="43"/>
      <c r="P21" s="47">
        <f>+N21/[1]payroll!F21</f>
        <v>1.128340127533925E-4</v>
      </c>
      <c r="Q21" s="43"/>
      <c r="R21" s="16">
        <f>IF(P21&lt;$R$2,N21, +[1]payroll!F21 * $R$2)</f>
        <v>682.68009750357044</v>
      </c>
      <c r="S21" s="43"/>
      <c r="T21" s="5">
        <f t="shared" si="2"/>
        <v>0</v>
      </c>
      <c r="U21" s="43"/>
      <c r="V21" s="43">
        <f t="shared" si="3"/>
        <v>1</v>
      </c>
    </row>
    <row r="22" spans="1:22" x14ac:dyDescent="0.2">
      <c r="A22" s="43" t="s">
        <v>32</v>
      </c>
      <c r="B22" s="43" t="s">
        <v>517</v>
      </c>
      <c r="C22" s="33">
        <v>0</v>
      </c>
      <c r="D22" s="33">
        <v>0</v>
      </c>
      <c r="E22" s="33">
        <v>0</v>
      </c>
      <c r="F22" s="16"/>
      <c r="G22" s="16">
        <f t="shared" si="4"/>
        <v>0</v>
      </c>
      <c r="H22" s="14">
        <v>1</v>
      </c>
      <c r="I22" s="43"/>
      <c r="J22" s="16">
        <f t="shared" si="0"/>
        <v>0</v>
      </c>
      <c r="K22" s="43"/>
      <c r="L22" s="46">
        <f t="shared" si="1"/>
        <v>0</v>
      </c>
      <c r="M22" s="43"/>
      <c r="N22" s="16">
        <f>+L22*([1]assessment!$J$271*[1]assessment!$F$3)</f>
        <v>0</v>
      </c>
      <c r="O22" s="43"/>
      <c r="P22" s="47">
        <f>+N22/[1]payroll!F22</f>
        <v>0</v>
      </c>
      <c r="Q22" s="43"/>
      <c r="R22" s="16">
        <f>IF(P22&lt;$R$2,N22, +[1]payroll!F22 * $R$2)</f>
        <v>0</v>
      </c>
      <c r="S22" s="43"/>
      <c r="T22" s="5">
        <f t="shared" si="2"/>
        <v>0</v>
      </c>
      <c r="U22" s="43"/>
      <c r="V22" s="43" t="e">
        <f t="shared" si="3"/>
        <v>#DIV/0!</v>
      </c>
    </row>
    <row r="23" spans="1:22" x14ac:dyDescent="0.2">
      <c r="A23" s="43" t="s">
        <v>33</v>
      </c>
      <c r="B23" s="43" t="s">
        <v>518</v>
      </c>
      <c r="C23" s="33">
        <v>0</v>
      </c>
      <c r="D23" s="33">
        <v>0</v>
      </c>
      <c r="E23" s="33">
        <v>0</v>
      </c>
      <c r="F23" s="16"/>
      <c r="G23" s="16">
        <f t="shared" si="4"/>
        <v>0</v>
      </c>
      <c r="H23" s="14">
        <v>1</v>
      </c>
      <c r="I23" s="43"/>
      <c r="J23" s="16">
        <f t="shared" si="0"/>
        <v>0</v>
      </c>
      <c r="K23" s="43"/>
      <c r="L23" s="46">
        <f t="shared" si="1"/>
        <v>0</v>
      </c>
      <c r="M23" s="43"/>
      <c r="N23" s="16">
        <f>+L23*([1]assessment!$J$271*[1]assessment!$F$3)</f>
        <v>0</v>
      </c>
      <c r="O23" s="43"/>
      <c r="P23" s="47">
        <f>+N23/[1]payroll!F23</f>
        <v>0</v>
      </c>
      <c r="Q23" s="43"/>
      <c r="R23" s="16">
        <f>IF(P23&lt;$R$2,N23, +[1]payroll!F23 * $R$2)</f>
        <v>0</v>
      </c>
      <c r="S23" s="43"/>
      <c r="T23" s="5">
        <f t="shared" si="2"/>
        <v>0</v>
      </c>
      <c r="U23" s="43"/>
      <c r="V23" s="43" t="e">
        <f t="shared" si="3"/>
        <v>#DIV/0!</v>
      </c>
    </row>
    <row r="24" spans="1:22" x14ac:dyDescent="0.2">
      <c r="A24" s="43" t="s">
        <v>34</v>
      </c>
      <c r="B24" s="43" t="s">
        <v>519</v>
      </c>
      <c r="C24" s="33">
        <v>0</v>
      </c>
      <c r="D24" s="33">
        <v>0</v>
      </c>
      <c r="E24" s="33">
        <v>0</v>
      </c>
      <c r="F24" s="16"/>
      <c r="G24" s="16">
        <f t="shared" si="4"/>
        <v>0</v>
      </c>
      <c r="H24" s="14">
        <v>1</v>
      </c>
      <c r="I24" s="43"/>
      <c r="J24" s="16">
        <f t="shared" si="0"/>
        <v>0</v>
      </c>
      <c r="K24" s="43"/>
      <c r="L24" s="46">
        <f t="shared" si="1"/>
        <v>0</v>
      </c>
      <c r="M24" s="43"/>
      <c r="N24" s="16">
        <f>+L24*([1]assessment!$J$271*[1]assessment!$F$3)</f>
        <v>0</v>
      </c>
      <c r="O24" s="43"/>
      <c r="P24" s="47">
        <f>+N24/[1]payroll!F24</f>
        <v>0</v>
      </c>
      <c r="Q24" s="43"/>
      <c r="R24" s="16">
        <f>IF(P24&lt;$R$2,N24, +[1]payroll!F24 * $R$2)</f>
        <v>0</v>
      </c>
      <c r="S24" s="43"/>
      <c r="T24" s="5">
        <f t="shared" si="2"/>
        <v>0</v>
      </c>
      <c r="U24" s="43"/>
      <c r="V24" s="43" t="e">
        <f t="shared" si="3"/>
        <v>#DIV/0!</v>
      </c>
    </row>
    <row r="25" spans="1:22" x14ac:dyDescent="0.2">
      <c r="A25" s="43" t="s">
        <v>35</v>
      </c>
      <c r="B25" s="43" t="s">
        <v>520</v>
      </c>
      <c r="C25" s="33">
        <v>0</v>
      </c>
      <c r="D25" s="33">
        <v>0</v>
      </c>
      <c r="E25" s="33">
        <v>0</v>
      </c>
      <c r="F25" s="16"/>
      <c r="G25" s="16">
        <f t="shared" si="4"/>
        <v>0</v>
      </c>
      <c r="H25" s="14">
        <v>1</v>
      </c>
      <c r="I25" s="43"/>
      <c r="J25" s="16">
        <f t="shared" si="0"/>
        <v>0</v>
      </c>
      <c r="K25" s="43"/>
      <c r="L25" s="46">
        <f t="shared" si="1"/>
        <v>0</v>
      </c>
      <c r="M25" s="43"/>
      <c r="N25" s="16">
        <f>+L25*([1]assessment!$J$271*[1]assessment!$F$3)</f>
        <v>0</v>
      </c>
      <c r="O25" s="43"/>
      <c r="P25" s="47">
        <f>+N25/[1]payroll!F25</f>
        <v>0</v>
      </c>
      <c r="Q25" s="43"/>
      <c r="R25" s="16">
        <f>IF(P25&lt;$R$2,N25, +[1]payroll!F25 * $R$2)</f>
        <v>0</v>
      </c>
      <c r="S25" s="43"/>
      <c r="T25" s="5">
        <f t="shared" si="2"/>
        <v>0</v>
      </c>
      <c r="U25" s="43"/>
      <c r="V25" s="43" t="e">
        <f t="shared" si="3"/>
        <v>#DIV/0!</v>
      </c>
    </row>
    <row r="26" spans="1:22" x14ac:dyDescent="0.2">
      <c r="A26" s="43" t="s">
        <v>36</v>
      </c>
      <c r="B26" s="43" t="s">
        <v>521</v>
      </c>
      <c r="C26" s="33">
        <v>0</v>
      </c>
      <c r="D26" s="33">
        <v>0</v>
      </c>
      <c r="E26" s="33">
        <v>0</v>
      </c>
      <c r="F26" s="16"/>
      <c r="G26" s="16">
        <f t="shared" si="4"/>
        <v>0</v>
      </c>
      <c r="H26" s="14">
        <v>1</v>
      </c>
      <c r="I26" s="43"/>
      <c r="J26" s="16">
        <f t="shared" si="0"/>
        <v>0</v>
      </c>
      <c r="K26" s="43"/>
      <c r="L26" s="46">
        <f t="shared" si="1"/>
        <v>0</v>
      </c>
      <c r="M26" s="43"/>
      <c r="N26" s="16">
        <f>+L26*([1]assessment!$J$271*[1]assessment!$F$3)</f>
        <v>0</v>
      </c>
      <c r="O26" s="43"/>
      <c r="P26" s="47">
        <f>+N26/[1]payroll!F26</f>
        <v>0</v>
      </c>
      <c r="Q26" s="43"/>
      <c r="R26" s="16">
        <f>IF(P26&lt;$R$2,N26, +[1]payroll!F26 * $R$2)</f>
        <v>0</v>
      </c>
      <c r="S26" s="43"/>
      <c r="T26" s="5">
        <f t="shared" si="2"/>
        <v>0</v>
      </c>
      <c r="U26" s="43"/>
      <c r="V26" s="43" t="e">
        <f t="shared" si="3"/>
        <v>#DIV/0!</v>
      </c>
    </row>
    <row r="27" spans="1:22" x14ac:dyDescent="0.2">
      <c r="A27" s="43" t="s">
        <v>37</v>
      </c>
      <c r="B27" s="43" t="s">
        <v>522</v>
      </c>
      <c r="C27" s="33">
        <v>0</v>
      </c>
      <c r="D27" s="33">
        <v>0</v>
      </c>
      <c r="E27" s="33">
        <v>849.09</v>
      </c>
      <c r="F27" s="16"/>
      <c r="G27" s="16">
        <f t="shared" si="4"/>
        <v>283.03000000000003</v>
      </c>
      <c r="H27" s="14">
        <v>1</v>
      </c>
      <c r="I27" s="43"/>
      <c r="J27" s="16">
        <f t="shared" si="0"/>
        <v>283.03000000000003</v>
      </c>
      <c r="K27" s="43"/>
      <c r="L27" s="46">
        <f t="shared" si="1"/>
        <v>8.1748346585436658E-6</v>
      </c>
      <c r="M27" s="43"/>
      <c r="N27" s="16">
        <f>+L27*([1]assessment!$J$271*[1]assessment!$F$3)</f>
        <v>259.74361749795293</v>
      </c>
      <c r="O27" s="43"/>
      <c r="P27" s="47">
        <f>+N27/[1]payroll!F27</f>
        <v>1.835608866596801E-4</v>
      </c>
      <c r="Q27" s="43"/>
      <c r="R27" s="16">
        <f>IF(P27&lt;$R$2,N27, +[1]payroll!F27 * $R$2)</f>
        <v>259.74361749795293</v>
      </c>
      <c r="S27" s="43"/>
      <c r="T27" s="5">
        <f t="shared" si="2"/>
        <v>0</v>
      </c>
      <c r="U27" s="43"/>
      <c r="V27" s="43">
        <f t="shared" si="3"/>
        <v>1</v>
      </c>
    </row>
    <row r="28" spans="1:22" x14ac:dyDescent="0.2">
      <c r="A28" s="43" t="s">
        <v>38</v>
      </c>
      <c r="B28" s="43" t="s">
        <v>523</v>
      </c>
      <c r="C28" s="33">
        <v>682.45</v>
      </c>
      <c r="D28" s="33">
        <v>0</v>
      </c>
      <c r="E28" s="33">
        <v>0</v>
      </c>
      <c r="F28" s="16"/>
      <c r="G28" s="16">
        <f t="shared" si="4"/>
        <v>227.48333333333335</v>
      </c>
      <c r="H28" s="14">
        <v>1</v>
      </c>
      <c r="I28" s="43"/>
      <c r="J28" s="16">
        <f t="shared" si="0"/>
        <v>227.48333333333335</v>
      </c>
      <c r="K28" s="43"/>
      <c r="L28" s="46">
        <f t="shared" si="1"/>
        <v>6.5704647478160436E-6</v>
      </c>
      <c r="M28" s="43"/>
      <c r="N28" s="16">
        <f>+L28*([1]assessment!$J$271*[1]assessment!$F$3)</f>
        <v>208.76707034764036</v>
      </c>
      <c r="O28" s="43"/>
      <c r="P28" s="47">
        <f>+N28/[1]payroll!F28</f>
        <v>1.5907291030338533E-4</v>
      </c>
      <c r="Q28" s="43"/>
      <c r="R28" s="16">
        <f>IF(P28&lt;$R$2,N28, +[1]payroll!F28 * $R$2)</f>
        <v>208.76707034764036</v>
      </c>
      <c r="S28" s="43"/>
      <c r="T28" s="5">
        <f t="shared" si="2"/>
        <v>0</v>
      </c>
      <c r="U28" s="43"/>
      <c r="V28" s="43">
        <f t="shared" si="3"/>
        <v>1</v>
      </c>
    </row>
    <row r="29" spans="1:22" x14ac:dyDescent="0.2">
      <c r="A29" s="43" t="s">
        <v>39</v>
      </c>
      <c r="B29" s="43" t="s">
        <v>524</v>
      </c>
      <c r="C29" s="33">
        <v>0</v>
      </c>
      <c r="D29" s="33">
        <v>0</v>
      </c>
      <c r="E29" s="33">
        <v>0</v>
      </c>
      <c r="F29" s="16"/>
      <c r="G29" s="16">
        <f t="shared" si="4"/>
        <v>0</v>
      </c>
      <c r="H29" s="14">
        <v>1</v>
      </c>
      <c r="I29" s="43"/>
      <c r="J29" s="16">
        <f t="shared" si="0"/>
        <v>0</v>
      </c>
      <c r="K29" s="43"/>
      <c r="L29" s="46">
        <f t="shared" si="1"/>
        <v>0</v>
      </c>
      <c r="M29" s="43"/>
      <c r="N29" s="16">
        <f>+L29*([1]assessment!$J$271*[1]assessment!$F$3)</f>
        <v>0</v>
      </c>
      <c r="O29" s="43"/>
      <c r="P29" s="47">
        <f>+N29/[1]payroll!F29</f>
        <v>0</v>
      </c>
      <c r="Q29" s="43"/>
      <c r="R29" s="16">
        <f>IF(P29&lt;$R$2,N29, +[1]payroll!F29 * $R$2)</f>
        <v>0</v>
      </c>
      <c r="S29" s="43"/>
      <c r="T29" s="5">
        <f t="shared" si="2"/>
        <v>0</v>
      </c>
      <c r="U29" s="43"/>
      <c r="V29" s="43" t="e">
        <f t="shared" si="3"/>
        <v>#DIV/0!</v>
      </c>
    </row>
    <row r="30" spans="1:22" x14ac:dyDescent="0.2">
      <c r="A30" s="43" t="s">
        <v>40</v>
      </c>
      <c r="B30" s="43" t="s">
        <v>525</v>
      </c>
      <c r="C30" s="33">
        <v>42739.05</v>
      </c>
      <c r="D30" s="33">
        <v>33699.51</v>
      </c>
      <c r="E30" s="33">
        <v>666.67</v>
      </c>
      <c r="F30" s="16"/>
      <c r="G30" s="16">
        <f t="shared" si="4"/>
        <v>25701.743333333332</v>
      </c>
      <c r="H30" s="14">
        <v>1</v>
      </c>
      <c r="I30" s="43"/>
      <c r="J30" s="16">
        <f t="shared" si="0"/>
        <v>25701.743333333332</v>
      </c>
      <c r="K30" s="43"/>
      <c r="L30" s="46">
        <f t="shared" si="1"/>
        <v>7.4235064193310576E-4</v>
      </c>
      <c r="M30" s="43"/>
      <c r="N30" s="16">
        <f>+L30*([1]assessment!$J$271*[1]assessment!$F$3)</f>
        <v>23587.124295671463</v>
      </c>
      <c r="O30" s="43"/>
      <c r="P30" s="47">
        <f>+N30/[1]payroll!F30</f>
        <v>4.8224287638227352E-3</v>
      </c>
      <c r="Q30" s="43"/>
      <c r="R30" s="16">
        <f>IF(P30&lt;$R$2,N30, +[1]payroll!F30 * $R$2)</f>
        <v>23587.124295671463</v>
      </c>
      <c r="S30" s="43"/>
      <c r="T30" s="5">
        <f t="shared" si="2"/>
        <v>0</v>
      </c>
      <c r="U30" s="43"/>
      <c r="V30" s="43">
        <f t="shared" si="3"/>
        <v>1</v>
      </c>
    </row>
    <row r="31" spans="1:22" x14ac:dyDescent="0.2">
      <c r="A31" s="43" t="s">
        <v>41</v>
      </c>
      <c r="B31" s="43" t="s">
        <v>526</v>
      </c>
      <c r="C31" s="33">
        <v>1801976.41</v>
      </c>
      <c r="D31" s="33">
        <v>1303325.6499999999</v>
      </c>
      <c r="E31" s="33">
        <v>570435.03</v>
      </c>
      <c r="F31" s="16"/>
      <c r="G31" s="16">
        <f t="shared" si="4"/>
        <v>1225245.6966666665</v>
      </c>
      <c r="H31" s="14">
        <v>1</v>
      </c>
      <c r="I31" s="43"/>
      <c r="J31" s="16">
        <f t="shared" si="0"/>
        <v>1225245.6966666665</v>
      </c>
      <c r="K31" s="43"/>
      <c r="L31" s="46">
        <f t="shared" si="1"/>
        <v>3.538911417991783E-2</v>
      </c>
      <c r="M31" s="43"/>
      <c r="N31" s="16">
        <f>+L31*([1]assessment!$J$271*[1]assessment!$F$3)</f>
        <v>1124438.2205985212</v>
      </c>
      <c r="O31" s="43"/>
      <c r="P31" s="47">
        <f>+N31/[1]payroll!F31</f>
        <v>1.1449623444328193E-2</v>
      </c>
      <c r="Q31" s="43"/>
      <c r="R31" s="16">
        <f>IF(P31&lt;$R$2,N31, +[1]payroll!F31 * $R$2)</f>
        <v>1124438.2205985212</v>
      </c>
      <c r="S31" s="43"/>
      <c r="T31" s="5">
        <f t="shared" si="2"/>
        <v>0</v>
      </c>
      <c r="U31" s="43"/>
      <c r="V31" s="43">
        <f t="shared" si="3"/>
        <v>1</v>
      </c>
    </row>
    <row r="32" spans="1:22" x14ac:dyDescent="0.2">
      <c r="A32" s="43" t="s">
        <v>42</v>
      </c>
      <c r="B32" s="43" t="s">
        <v>43</v>
      </c>
      <c r="C32" s="33">
        <v>0</v>
      </c>
      <c r="D32" s="33">
        <v>265</v>
      </c>
      <c r="E32" s="33">
        <v>0</v>
      </c>
      <c r="F32" s="16"/>
      <c r="G32" s="16">
        <f t="shared" si="4"/>
        <v>88.333333333333329</v>
      </c>
      <c r="H32" s="14">
        <v>1</v>
      </c>
      <c r="I32" s="43"/>
      <c r="J32" s="16">
        <f t="shared" si="0"/>
        <v>88.333333333333329</v>
      </c>
      <c r="K32" s="43"/>
      <c r="L32" s="46">
        <f t="shared" si="1"/>
        <v>2.551356375076931E-6</v>
      </c>
      <c r="M32" s="43"/>
      <c r="N32" s="16">
        <f>+L32*([1]assessment!$J$271*[1]assessment!$F$3)</f>
        <v>81.0656804778734</v>
      </c>
      <c r="O32" s="43"/>
      <c r="P32" s="47">
        <f>+N32/[1]payroll!F32</f>
        <v>8.6863720926907254E-5</v>
      </c>
      <c r="Q32" s="43"/>
      <c r="R32" s="16">
        <f>IF(P32&lt;$R$2,N32, +[1]payroll!F32 * $R$2)</f>
        <v>81.0656804778734</v>
      </c>
      <c r="S32" s="43"/>
      <c r="T32" s="5">
        <f t="shared" si="2"/>
        <v>0</v>
      </c>
      <c r="U32" s="43"/>
      <c r="V32" s="43">
        <f t="shared" si="3"/>
        <v>1</v>
      </c>
    </row>
    <row r="33" spans="1:22" x14ac:dyDescent="0.2">
      <c r="A33" s="43" t="s">
        <v>44</v>
      </c>
      <c r="B33" s="43" t="s">
        <v>45</v>
      </c>
      <c r="C33" s="33">
        <v>0</v>
      </c>
      <c r="D33" s="33">
        <v>0</v>
      </c>
      <c r="E33" s="33">
        <v>0</v>
      </c>
      <c r="F33" s="16"/>
      <c r="G33" s="16">
        <f t="shared" si="4"/>
        <v>0</v>
      </c>
      <c r="H33" s="14">
        <v>1</v>
      </c>
      <c r="I33" s="43"/>
      <c r="J33" s="16">
        <f t="shared" si="0"/>
        <v>0</v>
      </c>
      <c r="K33" s="43"/>
      <c r="L33" s="46">
        <f t="shared" si="1"/>
        <v>0</v>
      </c>
      <c r="M33" s="43"/>
      <c r="N33" s="16">
        <f>+L33*([1]assessment!$J$271*[1]assessment!$F$3)</f>
        <v>0</v>
      </c>
      <c r="O33" s="43"/>
      <c r="P33" s="47">
        <f>+N33/[1]payroll!F33</f>
        <v>0</v>
      </c>
      <c r="Q33" s="43"/>
      <c r="R33" s="16">
        <f>IF(P33&lt;$R$2,N33, +[1]payroll!F33 * $R$2)</f>
        <v>0</v>
      </c>
      <c r="S33" s="43"/>
      <c r="T33" s="5">
        <f t="shared" si="2"/>
        <v>0</v>
      </c>
      <c r="U33" s="43"/>
      <c r="V33" s="43" t="e">
        <f t="shared" si="3"/>
        <v>#DIV/0!</v>
      </c>
    </row>
    <row r="34" spans="1:22" x14ac:dyDescent="0.2">
      <c r="A34" s="43" t="s">
        <v>46</v>
      </c>
      <c r="B34" s="43" t="s">
        <v>47</v>
      </c>
      <c r="C34" s="33">
        <v>4565.54</v>
      </c>
      <c r="D34" s="33">
        <v>3286.97</v>
      </c>
      <c r="E34" s="33">
        <v>3574.1</v>
      </c>
      <c r="F34" s="16"/>
      <c r="G34" s="16">
        <f t="shared" si="4"/>
        <v>3808.8700000000003</v>
      </c>
      <c r="H34" s="14">
        <v>1</v>
      </c>
      <c r="I34" s="43"/>
      <c r="J34" s="16">
        <f t="shared" si="0"/>
        <v>3808.8700000000003</v>
      </c>
      <c r="K34" s="43"/>
      <c r="L34" s="46">
        <f t="shared" si="1"/>
        <v>1.1001265761893514E-4</v>
      </c>
      <c r="M34" s="43"/>
      <c r="N34" s="16">
        <f>+L34*([1]assessment!$J$271*[1]assessment!$F$3)</f>
        <v>3495.4940196425396</v>
      </c>
      <c r="O34" s="43"/>
      <c r="P34" s="47">
        <f>+N34/[1]payroll!F34</f>
        <v>1.7415136139162587E-4</v>
      </c>
      <c r="Q34" s="43"/>
      <c r="R34" s="16">
        <f>IF(P34&lt;$R$2,N34, +[1]payroll!F34 * $R$2)</f>
        <v>3495.4940196425396</v>
      </c>
      <c r="S34" s="43"/>
      <c r="T34" s="5">
        <f t="shared" si="2"/>
        <v>0</v>
      </c>
      <c r="U34" s="43"/>
      <c r="V34" s="43">
        <f t="shared" si="3"/>
        <v>1</v>
      </c>
    </row>
    <row r="35" spans="1:22" x14ac:dyDescent="0.2">
      <c r="A35" s="43" t="s">
        <v>48</v>
      </c>
      <c r="B35" s="43" t="s">
        <v>49</v>
      </c>
      <c r="C35" s="33">
        <v>172183.73</v>
      </c>
      <c r="D35" s="33">
        <v>185151.73</v>
      </c>
      <c r="E35" s="33">
        <v>64436.81</v>
      </c>
      <c r="F35" s="16"/>
      <c r="G35" s="16">
        <f t="shared" si="4"/>
        <v>140590.75666666668</v>
      </c>
      <c r="H35" s="14">
        <v>1</v>
      </c>
      <c r="I35" s="43"/>
      <c r="J35" s="16">
        <f t="shared" si="0"/>
        <v>140590.75666666668</v>
      </c>
      <c r="K35" s="43"/>
      <c r="L35" s="46">
        <f t="shared" si="1"/>
        <v>4.0607221505478061E-3</v>
      </c>
      <c r="M35" s="43"/>
      <c r="N35" s="16">
        <f>+L35*([1]assessment!$J$271*[1]assessment!$F$3)</f>
        <v>129023.60782734847</v>
      </c>
      <c r="O35" s="43"/>
      <c r="P35" s="47">
        <f>+N35/[1]payroll!F35</f>
        <v>5.4184332383125529E-4</v>
      </c>
      <c r="Q35" s="43"/>
      <c r="R35" s="16">
        <f>IF(P35&lt;$R$2,N35, +[1]payroll!F35 * $R$2)</f>
        <v>129023.60782734847</v>
      </c>
      <c r="S35" s="43"/>
      <c r="T35" s="5">
        <f t="shared" si="2"/>
        <v>0</v>
      </c>
      <c r="U35" s="43"/>
      <c r="V35" s="43">
        <f t="shared" si="3"/>
        <v>1</v>
      </c>
    </row>
    <row r="36" spans="1:22" x14ac:dyDescent="0.2">
      <c r="A36" s="43" t="s">
        <v>50</v>
      </c>
      <c r="B36" s="43" t="s">
        <v>492</v>
      </c>
      <c r="C36" s="33">
        <v>19976.07</v>
      </c>
      <c r="D36" s="33">
        <v>25417.4</v>
      </c>
      <c r="E36" s="33">
        <v>12189.5</v>
      </c>
      <c r="F36" s="16"/>
      <c r="G36" s="16">
        <f t="shared" si="4"/>
        <v>19194.323333333334</v>
      </c>
      <c r="H36" s="14">
        <v>1</v>
      </c>
      <c r="I36" s="43"/>
      <c r="J36" s="16">
        <f t="shared" si="0"/>
        <v>19194.323333333334</v>
      </c>
      <c r="K36" s="43"/>
      <c r="L36" s="46">
        <f t="shared" si="1"/>
        <v>5.5439500983156097E-4</v>
      </c>
      <c r="M36" s="43"/>
      <c r="N36" s="16">
        <f>+L36*([1]assessment!$J$271*[1]assessment!$F$3)</f>
        <v>17615.104328252713</v>
      </c>
      <c r="O36" s="43"/>
      <c r="P36" s="47">
        <f>+N36/[1]payroll!F36</f>
        <v>9.3791924641188607E-4</v>
      </c>
      <c r="Q36" s="43"/>
      <c r="R36" s="16">
        <f>IF(P36&lt;$R$2,N36, +[1]payroll!F36 * $R$2)</f>
        <v>17615.104328252713</v>
      </c>
      <c r="S36" s="43"/>
      <c r="T36" s="5">
        <f t="shared" si="2"/>
        <v>0</v>
      </c>
      <c r="U36" s="43"/>
      <c r="V36" s="43">
        <f t="shared" si="3"/>
        <v>1</v>
      </c>
    </row>
    <row r="37" spans="1:22" x14ac:dyDescent="0.2">
      <c r="A37" s="43" t="s">
        <v>51</v>
      </c>
      <c r="B37" s="43" t="s">
        <v>52</v>
      </c>
      <c r="C37" s="33">
        <v>474890.17</v>
      </c>
      <c r="D37" s="33">
        <v>133982.87</v>
      </c>
      <c r="E37" s="33">
        <v>139996</v>
      </c>
      <c r="F37" s="16"/>
      <c r="G37" s="16">
        <f t="shared" si="4"/>
        <v>249623.01333333334</v>
      </c>
      <c r="H37" s="14">
        <v>1</v>
      </c>
      <c r="I37" s="43"/>
      <c r="J37" s="16">
        <f t="shared" si="0"/>
        <v>249623.01333333334</v>
      </c>
      <c r="K37" s="43"/>
      <c r="L37" s="46">
        <f t="shared" si="1"/>
        <v>7.2099313181197781E-3</v>
      </c>
      <c r="M37" s="43"/>
      <c r="N37" s="16">
        <f>+L37*([1]assessment!$J$271*[1]assessment!$F$3)</f>
        <v>229085.20119400675</v>
      </c>
      <c r="O37" s="43"/>
      <c r="P37" s="47">
        <f>+N37/[1]payroll!F37</f>
        <v>1.2178618063580411E-3</v>
      </c>
      <c r="Q37" s="43"/>
      <c r="R37" s="16">
        <f>IF(P37&lt;$R$2,N37, +[1]payroll!F37 * $R$2)</f>
        <v>229085.20119400675</v>
      </c>
      <c r="S37" s="43"/>
      <c r="T37" s="5">
        <f t="shared" si="2"/>
        <v>0</v>
      </c>
      <c r="U37" s="43"/>
      <c r="V37" s="43">
        <f t="shared" si="3"/>
        <v>1</v>
      </c>
    </row>
    <row r="38" spans="1:22" x14ac:dyDescent="0.2">
      <c r="A38" s="43" t="s">
        <v>53</v>
      </c>
      <c r="B38" s="43" t="s">
        <v>54</v>
      </c>
      <c r="C38" s="33">
        <v>3919.1</v>
      </c>
      <c r="D38" s="33">
        <v>3291.44</v>
      </c>
      <c r="E38" s="33">
        <v>61433.24</v>
      </c>
      <c r="F38" s="16"/>
      <c r="G38" s="16">
        <f t="shared" si="4"/>
        <v>22881.26</v>
      </c>
      <c r="H38" s="14">
        <v>1</v>
      </c>
      <c r="I38" s="43"/>
      <c r="J38" s="16">
        <f t="shared" si="0"/>
        <v>22881.26</v>
      </c>
      <c r="K38" s="43"/>
      <c r="L38" s="46">
        <f t="shared" si="1"/>
        <v>6.6088583287689934E-4</v>
      </c>
      <c r="M38" s="43"/>
      <c r="N38" s="16">
        <f>+L38*([1]assessment!$J$271*[1]assessment!$F$3)</f>
        <v>20998.697118012966</v>
      </c>
      <c r="O38" s="43"/>
      <c r="P38" s="47">
        <f>+N38/[1]payroll!F38</f>
        <v>4.1336223680640106E-4</v>
      </c>
      <c r="Q38" s="43"/>
      <c r="R38" s="16">
        <f>IF(P38&lt;$R$2,N38, +[1]payroll!F38 * $R$2)</f>
        <v>20998.697118012966</v>
      </c>
      <c r="S38" s="43"/>
      <c r="T38" s="5">
        <f t="shared" si="2"/>
        <v>0</v>
      </c>
      <c r="U38" s="43"/>
      <c r="V38" s="43">
        <f t="shared" si="3"/>
        <v>1</v>
      </c>
    </row>
    <row r="39" spans="1:22" x14ac:dyDescent="0.2">
      <c r="A39" s="43" t="s">
        <v>55</v>
      </c>
      <c r="B39" s="43" t="s">
        <v>56</v>
      </c>
      <c r="C39" s="33">
        <v>3783.56</v>
      </c>
      <c r="D39" s="33">
        <v>0</v>
      </c>
      <c r="E39" s="33">
        <v>0</v>
      </c>
      <c r="F39" s="16"/>
      <c r="G39" s="16">
        <f t="shared" si="4"/>
        <v>1261.1866666666667</v>
      </c>
      <c r="H39" s="14">
        <v>1</v>
      </c>
      <c r="I39" s="43"/>
      <c r="J39" s="16">
        <f t="shared" si="0"/>
        <v>1261.1866666666667</v>
      </c>
      <c r="K39" s="43"/>
      <c r="L39" s="46">
        <f t="shared" si="1"/>
        <v>3.6427207269758765E-5</v>
      </c>
      <c r="M39" s="43"/>
      <c r="N39" s="16">
        <f>+L39*([1]assessment!$J$271*[1]assessment!$F$3)</f>
        <v>1157.4221359579724</v>
      </c>
      <c r="O39" s="43"/>
      <c r="P39" s="47">
        <f>+N39/[1]payroll!F39</f>
        <v>1.4978074663771305E-4</v>
      </c>
      <c r="Q39" s="43"/>
      <c r="R39" s="16">
        <f>IF(P39&lt;$R$2,N39, +[1]payroll!F39 * $R$2)</f>
        <v>1157.4221359579724</v>
      </c>
      <c r="S39" s="43"/>
      <c r="T39" s="5">
        <f t="shared" si="2"/>
        <v>0</v>
      </c>
      <c r="U39" s="43"/>
      <c r="V39" s="43">
        <f t="shared" si="3"/>
        <v>1</v>
      </c>
    </row>
    <row r="40" spans="1:22" x14ac:dyDescent="0.2">
      <c r="A40" s="43" t="s">
        <v>57</v>
      </c>
      <c r="B40" s="43" t="s">
        <v>58</v>
      </c>
      <c r="C40" s="33">
        <v>1678.65</v>
      </c>
      <c r="D40" s="33">
        <v>1520.17</v>
      </c>
      <c r="E40" s="33">
        <v>1791.22</v>
      </c>
      <c r="F40" s="16"/>
      <c r="G40" s="16">
        <f t="shared" si="4"/>
        <v>1663.3466666666666</v>
      </c>
      <c r="H40" s="14">
        <v>1</v>
      </c>
      <c r="I40" s="43"/>
      <c r="J40" s="16">
        <f t="shared" si="0"/>
        <v>1663.3466666666666</v>
      </c>
      <c r="K40" s="43"/>
      <c r="L40" s="46">
        <f t="shared" si="1"/>
        <v>4.8042907041090144E-5</v>
      </c>
      <c r="M40" s="43"/>
      <c r="N40" s="16">
        <f>+L40*([1]assessment!$J$271*[1]assessment!$F$3)</f>
        <v>1526.4942951388955</v>
      </c>
      <c r="O40" s="43"/>
      <c r="P40" s="47">
        <f>+N40/[1]payroll!F40</f>
        <v>1.5275966192979578E-4</v>
      </c>
      <c r="Q40" s="43"/>
      <c r="R40" s="16">
        <f>IF(P40&lt;$R$2,N40, +[1]payroll!F40 * $R$2)</f>
        <v>1526.4942951388955</v>
      </c>
      <c r="S40" s="43"/>
      <c r="T40" s="5">
        <f t="shared" si="2"/>
        <v>0</v>
      </c>
      <c r="U40" s="43"/>
      <c r="V40" s="43">
        <f t="shared" si="3"/>
        <v>1</v>
      </c>
    </row>
    <row r="41" spans="1:22" x14ac:dyDescent="0.2">
      <c r="A41" s="43" t="s">
        <v>59</v>
      </c>
      <c r="B41" s="43" t="s">
        <v>60</v>
      </c>
      <c r="C41" s="33">
        <v>0</v>
      </c>
      <c r="D41" s="33">
        <v>0</v>
      </c>
      <c r="E41" s="33">
        <v>0</v>
      </c>
      <c r="F41" s="16"/>
      <c r="G41" s="16">
        <f t="shared" si="4"/>
        <v>0</v>
      </c>
      <c r="H41" s="14">
        <v>1</v>
      </c>
      <c r="I41" s="43"/>
      <c r="J41" s="16">
        <f t="shared" si="0"/>
        <v>0</v>
      </c>
      <c r="K41" s="43"/>
      <c r="L41" s="46">
        <f t="shared" si="1"/>
        <v>0</v>
      </c>
      <c r="M41" s="43"/>
      <c r="N41" s="16">
        <f>+L41*([1]assessment!$J$271*[1]assessment!$F$3)</f>
        <v>0</v>
      </c>
      <c r="O41" s="43"/>
      <c r="P41" s="47">
        <f>+N41/[1]payroll!F41</f>
        <v>0</v>
      </c>
      <c r="Q41" s="43"/>
      <c r="R41" s="16">
        <f>IF(P41&lt;$R$2,N41, +[1]payroll!F41 * $R$2)</f>
        <v>0</v>
      </c>
      <c r="S41" s="43"/>
      <c r="T41" s="5">
        <f t="shared" si="2"/>
        <v>0</v>
      </c>
      <c r="U41" s="43"/>
      <c r="V41" s="43" t="e">
        <f t="shared" si="3"/>
        <v>#DIV/0!</v>
      </c>
    </row>
    <row r="42" spans="1:22" x14ac:dyDescent="0.2">
      <c r="A42" s="43" t="s">
        <v>61</v>
      </c>
      <c r="B42" s="43" t="s">
        <v>527</v>
      </c>
      <c r="C42" s="33">
        <v>0</v>
      </c>
      <c r="D42" s="33">
        <v>0</v>
      </c>
      <c r="E42" s="33">
        <v>0</v>
      </c>
      <c r="F42" s="16"/>
      <c r="G42" s="16">
        <f t="shared" si="4"/>
        <v>0</v>
      </c>
      <c r="H42" s="14">
        <v>1</v>
      </c>
      <c r="I42" s="43"/>
      <c r="J42" s="16">
        <f t="shared" si="0"/>
        <v>0</v>
      </c>
      <c r="K42" s="43"/>
      <c r="L42" s="46">
        <f t="shared" si="1"/>
        <v>0</v>
      </c>
      <c r="M42" s="43"/>
      <c r="N42" s="16">
        <f>+L42*([1]assessment!$J$271*[1]assessment!$F$3)</f>
        <v>0</v>
      </c>
      <c r="O42" s="43"/>
      <c r="P42" s="47">
        <f>+N42/[1]payroll!F42</f>
        <v>0</v>
      </c>
      <c r="Q42" s="43"/>
      <c r="R42" s="16">
        <f>IF(P42&lt;$R$2,N42, +[1]payroll!F42 * $R$2)</f>
        <v>0</v>
      </c>
      <c r="S42" s="43"/>
      <c r="T42" s="5">
        <f t="shared" si="2"/>
        <v>0</v>
      </c>
      <c r="U42" s="43"/>
      <c r="V42" s="43" t="e">
        <f t="shared" si="3"/>
        <v>#DIV/0!</v>
      </c>
    </row>
    <row r="43" spans="1:22" x14ac:dyDescent="0.2">
      <c r="A43" s="43" t="s">
        <v>62</v>
      </c>
      <c r="B43" s="43" t="s">
        <v>63</v>
      </c>
      <c r="C43" s="33">
        <v>0</v>
      </c>
      <c r="D43" s="33">
        <v>2000.19</v>
      </c>
      <c r="E43" s="33">
        <v>15092.93</v>
      </c>
      <c r="F43" s="16"/>
      <c r="G43" s="16">
        <f t="shared" si="4"/>
        <v>5697.706666666666</v>
      </c>
      <c r="H43" s="14">
        <v>1</v>
      </c>
      <c r="I43" s="43"/>
      <c r="J43" s="16">
        <f t="shared" si="0"/>
        <v>5697.706666666666</v>
      </c>
      <c r="K43" s="43"/>
      <c r="L43" s="46">
        <f t="shared" si="1"/>
        <v>1.6456845540360372E-4</v>
      </c>
      <c r="M43" s="43"/>
      <c r="N43" s="16">
        <f>+L43*([1]assessment!$J$271*[1]assessment!$F$3)</f>
        <v>5228.9260539243287</v>
      </c>
      <c r="O43" s="43"/>
      <c r="P43" s="47">
        <f>+N43/[1]payroll!F43</f>
        <v>3.0810659791358414E-4</v>
      </c>
      <c r="Q43" s="43"/>
      <c r="R43" s="16">
        <f>IF(P43&lt;$R$2,N43, +[1]payroll!F43 * $R$2)</f>
        <v>5228.9260539243287</v>
      </c>
      <c r="S43" s="43"/>
      <c r="T43" s="5">
        <f t="shared" si="2"/>
        <v>0</v>
      </c>
      <c r="U43" s="43"/>
      <c r="V43" s="43">
        <f t="shared" si="3"/>
        <v>1</v>
      </c>
    </row>
    <row r="44" spans="1:22" x14ac:dyDescent="0.2">
      <c r="A44" s="43" t="s">
        <v>64</v>
      </c>
      <c r="B44" s="43" t="s">
        <v>528</v>
      </c>
      <c r="C44" s="33">
        <v>321484.11</v>
      </c>
      <c r="D44" s="33">
        <v>465442.7</v>
      </c>
      <c r="E44" s="33">
        <v>405041.11</v>
      </c>
      <c r="F44" s="16"/>
      <c r="G44" s="16">
        <f t="shared" si="4"/>
        <v>397322.63999999996</v>
      </c>
      <c r="H44" s="14">
        <v>1</v>
      </c>
      <c r="I44" s="43"/>
      <c r="J44" s="16">
        <f t="shared" si="0"/>
        <v>397322.63999999996</v>
      </c>
      <c r="K44" s="43"/>
      <c r="L44" s="46">
        <f t="shared" si="1"/>
        <v>1.147598094935543E-2</v>
      </c>
      <c r="M44" s="43"/>
      <c r="N44" s="16">
        <f>+L44*([1]assessment!$J$271*[1]assessment!$F$3)</f>
        <v>364632.7945003598</v>
      </c>
      <c r="O44" s="43"/>
      <c r="P44" s="47">
        <f>+N44/[1]payroll!F44</f>
        <v>1.6404196291404476E-3</v>
      </c>
      <c r="Q44" s="43"/>
      <c r="R44" s="16">
        <f>IF(P44&lt;$R$2,N44, +[1]payroll!F44 * $R$2)</f>
        <v>364632.7945003598</v>
      </c>
      <c r="S44" s="43"/>
      <c r="T44" s="5">
        <f t="shared" si="2"/>
        <v>0</v>
      </c>
      <c r="U44" s="43"/>
      <c r="V44" s="43">
        <f t="shared" si="3"/>
        <v>1</v>
      </c>
    </row>
    <row r="45" spans="1:22" x14ac:dyDescent="0.2">
      <c r="A45" s="43" t="s">
        <v>549</v>
      </c>
      <c r="B45" s="43" t="s">
        <v>550</v>
      </c>
      <c r="C45" s="33">
        <v>0</v>
      </c>
      <c r="D45" s="33">
        <v>1062.29</v>
      </c>
      <c r="E45" s="33">
        <v>647.22</v>
      </c>
      <c r="F45" s="16"/>
      <c r="G45" s="16">
        <f t="shared" si="4"/>
        <v>569.8366666666667</v>
      </c>
      <c r="H45" s="14">
        <v>1</v>
      </c>
      <c r="I45" s="43"/>
      <c r="J45" s="16">
        <f t="shared" si="0"/>
        <v>569.8366666666667</v>
      </c>
      <c r="K45" s="43"/>
      <c r="L45" s="46">
        <f t="shared" si="1"/>
        <v>1.6458751836821753E-5</v>
      </c>
      <c r="M45" s="43"/>
      <c r="N45" s="16">
        <f>+L45*([1]assessment!$J$271*[1]assessment!$F$3)</f>
        <v>522.9531752216202</v>
      </c>
      <c r="O45" s="43"/>
      <c r="P45" s="47">
        <f>+N45/[1]payroll!F45</f>
        <v>1.0078819867298822E-3</v>
      </c>
      <c r="Q45" s="43"/>
      <c r="R45" s="16">
        <f>IF(P45&lt;$R$2,N45, +[1]payroll!F45 * $R$2)</f>
        <v>522.9531752216202</v>
      </c>
      <c r="S45" s="43"/>
      <c r="T45" s="5">
        <f t="shared" si="2"/>
        <v>0</v>
      </c>
      <c r="U45" s="43"/>
      <c r="V45" s="43">
        <f t="shared" si="3"/>
        <v>1</v>
      </c>
    </row>
    <row r="46" spans="1:22" x14ac:dyDescent="0.2">
      <c r="A46" s="43" t="s">
        <v>65</v>
      </c>
      <c r="B46" s="43" t="s">
        <v>66</v>
      </c>
      <c r="C46" s="33">
        <v>0</v>
      </c>
      <c r="D46" s="33">
        <v>5958.86</v>
      </c>
      <c r="E46" s="33">
        <v>0</v>
      </c>
      <c r="F46" s="16"/>
      <c r="G46" s="16">
        <f t="shared" si="4"/>
        <v>1986.2866666666666</v>
      </c>
      <c r="H46" s="14">
        <v>1</v>
      </c>
      <c r="I46" s="43"/>
      <c r="J46" s="16">
        <f t="shared" si="0"/>
        <v>1986.2866666666666</v>
      </c>
      <c r="K46" s="43"/>
      <c r="L46" s="46">
        <f t="shared" si="1"/>
        <v>5.7370473393173282E-5</v>
      </c>
      <c r="M46" s="43"/>
      <c r="N46" s="16">
        <f>+L46*([1]assessment!$J$271*[1]assessment!$F$3)</f>
        <v>1822.8643048014362</v>
      </c>
      <c r="O46" s="43"/>
      <c r="P46" s="47">
        <f>+N46/[1]payroll!F46</f>
        <v>2.3400793431978991E-4</v>
      </c>
      <c r="Q46" s="43"/>
      <c r="R46" s="16">
        <f>IF(P46&lt;$R$2,N46, +[1]payroll!F46 * $R$2)</f>
        <v>1822.8643048014362</v>
      </c>
      <c r="S46" s="43"/>
      <c r="T46" s="5">
        <f t="shared" si="2"/>
        <v>0</v>
      </c>
      <c r="U46" s="43"/>
      <c r="V46" s="43">
        <f t="shared" si="3"/>
        <v>1</v>
      </c>
    </row>
    <row r="47" spans="1:22" x14ac:dyDescent="0.2">
      <c r="A47" s="43" t="s">
        <v>67</v>
      </c>
      <c r="B47" s="43" t="s">
        <v>68</v>
      </c>
      <c r="C47" s="33">
        <v>842.52</v>
      </c>
      <c r="D47" s="33">
        <v>8529.14</v>
      </c>
      <c r="E47" s="33">
        <v>26759.49</v>
      </c>
      <c r="F47" s="16"/>
      <c r="G47" s="16">
        <f t="shared" si="4"/>
        <v>12043.716666666667</v>
      </c>
      <c r="H47" s="14">
        <v>1</v>
      </c>
      <c r="I47" s="43"/>
      <c r="J47" s="16">
        <f t="shared" si="0"/>
        <v>12043.716666666667</v>
      </c>
      <c r="K47" s="43"/>
      <c r="L47" s="46">
        <f t="shared" si="1"/>
        <v>3.4786203732589004E-4</v>
      </c>
      <c r="M47" s="43"/>
      <c r="N47" s="16">
        <f>+L47*([1]assessment!$J$271*[1]assessment!$F$3)</f>
        <v>11052.816079992888</v>
      </c>
      <c r="O47" s="43"/>
      <c r="P47" s="47">
        <f>+N47/[1]payroll!F47</f>
        <v>5.3583939889545766E-4</v>
      </c>
      <c r="Q47" s="43"/>
      <c r="R47" s="16">
        <f>IF(P47&lt;$R$2,N47, +[1]payroll!F47 * $R$2)</f>
        <v>11052.816079992888</v>
      </c>
      <c r="S47" s="43"/>
      <c r="T47" s="5">
        <f t="shared" si="2"/>
        <v>0</v>
      </c>
      <c r="U47" s="43"/>
      <c r="V47" s="43">
        <f t="shared" si="3"/>
        <v>1</v>
      </c>
    </row>
    <row r="48" spans="1:22" x14ac:dyDescent="0.2">
      <c r="A48" s="43" t="s">
        <v>69</v>
      </c>
      <c r="B48" s="43" t="s">
        <v>70</v>
      </c>
      <c r="C48" s="33">
        <v>325.70999999999998</v>
      </c>
      <c r="D48" s="33">
        <v>0</v>
      </c>
      <c r="E48" s="33">
        <v>0</v>
      </c>
      <c r="F48" s="16"/>
      <c r="G48" s="16">
        <f t="shared" si="4"/>
        <v>108.57</v>
      </c>
      <c r="H48" s="14">
        <v>1</v>
      </c>
      <c r="I48" s="43"/>
      <c r="J48" s="16">
        <f t="shared" si="0"/>
        <v>108.57</v>
      </c>
      <c r="K48" s="43"/>
      <c r="L48" s="46">
        <f t="shared" si="1"/>
        <v>3.1358576789671968E-6</v>
      </c>
      <c r="M48" s="43"/>
      <c r="N48" s="16">
        <f>+L48*([1]assessment!$J$271*[1]assessment!$F$3)</f>
        <v>99.637369013011849</v>
      </c>
      <c r="O48" s="43"/>
      <c r="P48" s="47">
        <f>+N48/[1]payroll!F48</f>
        <v>1.0792447813715394E-4</v>
      </c>
      <c r="Q48" s="43"/>
      <c r="R48" s="16">
        <f>IF(P48&lt;$R$2,N48, +[1]payroll!F48 * $R$2)</f>
        <v>99.637369013011849</v>
      </c>
      <c r="S48" s="43"/>
      <c r="T48" s="5">
        <f t="shared" si="2"/>
        <v>0</v>
      </c>
      <c r="U48" s="43"/>
      <c r="V48" s="43">
        <f t="shared" si="3"/>
        <v>1</v>
      </c>
    </row>
    <row r="49" spans="1:22" x14ac:dyDescent="0.2">
      <c r="A49" s="43" t="s">
        <v>71</v>
      </c>
      <c r="B49" s="43" t="s">
        <v>72</v>
      </c>
      <c r="C49" s="33">
        <v>0</v>
      </c>
      <c r="D49" s="33">
        <v>0</v>
      </c>
      <c r="E49" s="33">
        <v>0</v>
      </c>
      <c r="F49" s="16"/>
      <c r="G49" s="16">
        <f t="shared" si="4"/>
        <v>0</v>
      </c>
      <c r="H49" s="14">
        <v>1</v>
      </c>
      <c r="I49" s="43"/>
      <c r="J49" s="16">
        <f t="shared" si="0"/>
        <v>0</v>
      </c>
      <c r="K49" s="43"/>
      <c r="L49" s="46">
        <f t="shared" si="1"/>
        <v>0</v>
      </c>
      <c r="M49" s="43"/>
      <c r="N49" s="16">
        <f>+L49*([1]assessment!$J$271*[1]assessment!$F$3)</f>
        <v>0</v>
      </c>
      <c r="O49" s="43"/>
      <c r="P49" s="47">
        <f>+N49/[1]payroll!F49</f>
        <v>0</v>
      </c>
      <c r="Q49" s="43"/>
      <c r="R49" s="16">
        <f>IF(P49&lt;$R$2,N49, +[1]payroll!F49 * $R$2)</f>
        <v>0</v>
      </c>
      <c r="S49" s="43"/>
      <c r="T49" s="5">
        <f t="shared" si="2"/>
        <v>0</v>
      </c>
      <c r="U49" s="43"/>
      <c r="V49" s="43" t="e">
        <f t="shared" si="3"/>
        <v>#DIV/0!</v>
      </c>
    </row>
    <row r="50" spans="1:22" x14ac:dyDescent="0.2">
      <c r="A50" s="43" t="s">
        <v>73</v>
      </c>
      <c r="B50" s="43" t="s">
        <v>74</v>
      </c>
      <c r="C50" s="33">
        <v>0</v>
      </c>
      <c r="D50" s="33">
        <v>0</v>
      </c>
      <c r="E50" s="33">
        <v>0</v>
      </c>
      <c r="F50" s="16"/>
      <c r="G50" s="16">
        <f t="shared" si="4"/>
        <v>0</v>
      </c>
      <c r="H50" s="14">
        <v>1</v>
      </c>
      <c r="I50" s="43"/>
      <c r="J50" s="16">
        <f t="shared" si="0"/>
        <v>0</v>
      </c>
      <c r="K50" s="43"/>
      <c r="L50" s="46">
        <f t="shared" si="1"/>
        <v>0</v>
      </c>
      <c r="M50" s="43"/>
      <c r="N50" s="16">
        <f>+L50*([1]assessment!$J$271*[1]assessment!$F$3)</f>
        <v>0</v>
      </c>
      <c r="O50" s="43"/>
      <c r="P50" s="47">
        <f>+N50/[1]payroll!F50</f>
        <v>0</v>
      </c>
      <c r="Q50" s="43"/>
      <c r="R50" s="16">
        <f>IF(P50&lt;$R$2,N50, +[1]payroll!F50 * $R$2)</f>
        <v>0</v>
      </c>
      <c r="S50" s="43"/>
      <c r="T50" s="5">
        <f t="shared" si="2"/>
        <v>0</v>
      </c>
      <c r="U50" s="43"/>
      <c r="V50" s="43" t="e">
        <f t="shared" si="3"/>
        <v>#DIV/0!</v>
      </c>
    </row>
    <row r="51" spans="1:22" x14ac:dyDescent="0.2">
      <c r="A51" s="43" t="s">
        <v>75</v>
      </c>
      <c r="B51" s="43" t="s">
        <v>76</v>
      </c>
      <c r="C51" s="33">
        <v>0</v>
      </c>
      <c r="D51" s="33">
        <v>0</v>
      </c>
      <c r="E51" s="33">
        <v>0</v>
      </c>
      <c r="F51" s="16"/>
      <c r="G51" s="16">
        <f t="shared" si="4"/>
        <v>0</v>
      </c>
      <c r="H51" s="14">
        <v>1</v>
      </c>
      <c r="I51" s="43"/>
      <c r="J51" s="16">
        <f t="shared" si="0"/>
        <v>0</v>
      </c>
      <c r="K51" s="43"/>
      <c r="L51" s="46">
        <f t="shared" si="1"/>
        <v>0</v>
      </c>
      <c r="M51" s="43"/>
      <c r="N51" s="16">
        <f>+L51*([1]assessment!$J$271*[1]assessment!$F$3)</f>
        <v>0</v>
      </c>
      <c r="O51" s="43"/>
      <c r="P51" s="47">
        <f>+N51/[1]payroll!F51</f>
        <v>0</v>
      </c>
      <c r="Q51" s="43"/>
      <c r="R51" s="16">
        <f>IF(P51&lt;$R$2,N51, +[1]payroll!F51 * $R$2)</f>
        <v>0</v>
      </c>
      <c r="S51" s="43"/>
      <c r="T51" s="5">
        <f t="shared" si="2"/>
        <v>0</v>
      </c>
      <c r="U51" s="43"/>
      <c r="V51" s="43" t="e">
        <f t="shared" si="3"/>
        <v>#DIV/0!</v>
      </c>
    </row>
    <row r="52" spans="1:22" x14ac:dyDescent="0.2">
      <c r="A52" s="43" t="s">
        <v>77</v>
      </c>
      <c r="B52" s="43" t="s">
        <v>78</v>
      </c>
      <c r="C52" s="33">
        <v>0</v>
      </c>
      <c r="D52" s="33">
        <v>0</v>
      </c>
      <c r="E52" s="33">
        <v>0</v>
      </c>
      <c r="F52" s="16"/>
      <c r="G52" s="16">
        <f t="shared" si="4"/>
        <v>0</v>
      </c>
      <c r="H52" s="14">
        <v>1</v>
      </c>
      <c r="I52" s="43"/>
      <c r="J52" s="16">
        <f t="shared" si="0"/>
        <v>0</v>
      </c>
      <c r="K52" s="43"/>
      <c r="L52" s="46">
        <f t="shared" si="1"/>
        <v>0</v>
      </c>
      <c r="M52" s="43"/>
      <c r="N52" s="16">
        <f>+L52*([1]assessment!$J$271*[1]assessment!$F$3)</f>
        <v>0</v>
      </c>
      <c r="O52" s="43"/>
      <c r="P52" s="47">
        <f>+N52/[1]payroll!F52</f>
        <v>0</v>
      </c>
      <c r="Q52" s="43"/>
      <c r="R52" s="16">
        <f>IF(P52&lt;$R$2,N52, +[1]payroll!F52 * $R$2)</f>
        <v>0</v>
      </c>
      <c r="S52" s="43"/>
      <c r="T52" s="5">
        <f t="shared" si="2"/>
        <v>0</v>
      </c>
      <c r="U52" s="43"/>
      <c r="V52" s="43" t="e">
        <f t="shared" si="3"/>
        <v>#DIV/0!</v>
      </c>
    </row>
    <row r="53" spans="1:22" x14ac:dyDescent="0.2">
      <c r="A53" s="43" t="s">
        <v>79</v>
      </c>
      <c r="B53" s="43" t="s">
        <v>80</v>
      </c>
      <c r="C53" s="33">
        <v>0</v>
      </c>
      <c r="D53" s="33">
        <v>0</v>
      </c>
      <c r="E53" s="33">
        <v>0</v>
      </c>
      <c r="F53" s="16"/>
      <c r="G53" s="16">
        <f t="shared" si="4"/>
        <v>0</v>
      </c>
      <c r="H53" s="14">
        <v>1</v>
      </c>
      <c r="I53" s="43"/>
      <c r="J53" s="16">
        <f t="shared" si="0"/>
        <v>0</v>
      </c>
      <c r="K53" s="43"/>
      <c r="L53" s="46">
        <f t="shared" si="1"/>
        <v>0</v>
      </c>
      <c r="M53" s="43"/>
      <c r="N53" s="16">
        <f>+L53*([1]assessment!$J$271*[1]assessment!$F$3)</f>
        <v>0</v>
      </c>
      <c r="O53" s="43"/>
      <c r="P53" s="47">
        <f>+N53/[1]payroll!F53</f>
        <v>0</v>
      </c>
      <c r="Q53" s="43"/>
      <c r="R53" s="16">
        <f>IF(P53&lt;$R$2,N53, +[1]payroll!F53 * $R$2)</f>
        <v>0</v>
      </c>
      <c r="S53" s="43"/>
      <c r="T53" s="5">
        <f t="shared" si="2"/>
        <v>0</v>
      </c>
      <c r="U53" s="43"/>
      <c r="V53" s="43" t="e">
        <f t="shared" si="3"/>
        <v>#DIV/0!</v>
      </c>
    </row>
    <row r="54" spans="1:22" x14ac:dyDescent="0.2">
      <c r="A54" s="43" t="s">
        <v>81</v>
      </c>
      <c r="B54" s="43" t="s">
        <v>493</v>
      </c>
      <c r="C54" s="33">
        <v>5316.12</v>
      </c>
      <c r="D54" s="33">
        <v>3223.56</v>
      </c>
      <c r="E54" s="33">
        <v>10909.89</v>
      </c>
      <c r="F54" s="16"/>
      <c r="G54" s="16">
        <f t="shared" si="4"/>
        <v>6483.19</v>
      </c>
      <c r="H54" s="14">
        <v>1</v>
      </c>
      <c r="I54" s="43"/>
      <c r="J54" s="16">
        <f t="shared" si="0"/>
        <v>6483.19</v>
      </c>
      <c r="K54" s="43"/>
      <c r="L54" s="46">
        <f t="shared" si="1"/>
        <v>1.8725579023398122E-4</v>
      </c>
      <c r="M54" s="43"/>
      <c r="N54" s="16">
        <f>+L54*([1]assessment!$J$271*[1]assessment!$F$3)</f>
        <v>5949.7834983095545</v>
      </c>
      <c r="O54" s="43"/>
      <c r="P54" s="47">
        <f>+N54/[1]payroll!F54</f>
        <v>2.775501847448042E-4</v>
      </c>
      <c r="Q54" s="43"/>
      <c r="R54" s="16">
        <f>IF(P54&lt;$R$2,N54, +[1]payroll!F54 * $R$2)</f>
        <v>5949.7834983095545</v>
      </c>
      <c r="S54" s="43"/>
      <c r="T54" s="5">
        <f t="shared" si="2"/>
        <v>0</v>
      </c>
      <c r="U54" s="43"/>
      <c r="V54" s="43">
        <f t="shared" si="3"/>
        <v>1</v>
      </c>
    </row>
    <row r="55" spans="1:22" x14ac:dyDescent="0.2">
      <c r="A55" s="43" t="s">
        <v>82</v>
      </c>
      <c r="B55" s="43" t="s">
        <v>83</v>
      </c>
      <c r="C55" s="33">
        <v>0</v>
      </c>
      <c r="D55" s="33">
        <v>0</v>
      </c>
      <c r="E55" s="33">
        <v>0</v>
      </c>
      <c r="F55" s="16"/>
      <c r="G55" s="16">
        <f t="shared" si="4"/>
        <v>0</v>
      </c>
      <c r="H55" s="14">
        <v>1</v>
      </c>
      <c r="I55" s="43"/>
      <c r="J55" s="16">
        <f t="shared" si="0"/>
        <v>0</v>
      </c>
      <c r="K55" s="43"/>
      <c r="L55" s="46">
        <f t="shared" si="1"/>
        <v>0</v>
      </c>
      <c r="M55" s="43"/>
      <c r="N55" s="16">
        <f>+L55*([1]assessment!$J$271*[1]assessment!$F$3)</f>
        <v>0</v>
      </c>
      <c r="O55" s="43"/>
      <c r="P55" s="47">
        <f>+N55/[1]payroll!F55</f>
        <v>0</v>
      </c>
      <c r="Q55" s="43"/>
      <c r="R55" s="16">
        <f>IF(P55&lt;$R$2,N55, +[1]payroll!F55 * $R$2)</f>
        <v>0</v>
      </c>
      <c r="S55" s="43"/>
      <c r="T55" s="5">
        <f t="shared" si="2"/>
        <v>0</v>
      </c>
      <c r="U55" s="43"/>
      <c r="V55" s="43" t="e">
        <f t="shared" si="3"/>
        <v>#DIV/0!</v>
      </c>
    </row>
    <row r="56" spans="1:22" x14ac:dyDescent="0.2">
      <c r="A56" s="43" t="s">
        <v>84</v>
      </c>
      <c r="B56" s="45" t="s">
        <v>553</v>
      </c>
      <c r="C56" s="33">
        <v>554495.87</v>
      </c>
      <c r="D56" s="33">
        <v>232984.47</v>
      </c>
      <c r="E56" s="33">
        <v>198026.36</v>
      </c>
      <c r="F56" s="16"/>
      <c r="G56" s="16">
        <f t="shared" si="4"/>
        <v>328502.23333333334</v>
      </c>
      <c r="H56" s="14">
        <v>1</v>
      </c>
      <c r="I56" s="43"/>
      <c r="J56" s="16">
        <f t="shared" si="0"/>
        <v>328502.23333333334</v>
      </c>
      <c r="K56" s="43"/>
      <c r="L56" s="46">
        <f t="shared" si="1"/>
        <v>9.4882218933057677E-3</v>
      </c>
      <c r="M56" s="43"/>
      <c r="N56" s="16">
        <f>+L56*([1]assessment!$J$271*[1]assessment!$F$3)</f>
        <v>301474.60849435255</v>
      </c>
      <c r="O56" s="43"/>
      <c r="P56" s="47">
        <f>+N56/[1]payroll!F56</f>
        <v>1.1534922004860729E-2</v>
      </c>
      <c r="Q56" s="43"/>
      <c r="R56" s="16">
        <f>IF(P56&lt;$R$2,N56, +[1]payroll!F56 * $R$2)</f>
        <v>301474.60849435255</v>
      </c>
      <c r="S56" s="43"/>
      <c r="T56" s="5">
        <f t="shared" si="2"/>
        <v>0</v>
      </c>
      <c r="U56" s="43"/>
      <c r="V56" s="43">
        <f t="shared" si="3"/>
        <v>1</v>
      </c>
    </row>
    <row r="57" spans="1:22" x14ac:dyDescent="0.2">
      <c r="A57" s="43" t="s">
        <v>85</v>
      </c>
      <c r="B57" s="43" t="s">
        <v>86</v>
      </c>
      <c r="C57" s="33">
        <v>152194.79999999999</v>
      </c>
      <c r="D57" s="33">
        <v>-18265.900000000001</v>
      </c>
      <c r="E57" s="33">
        <v>2866.71</v>
      </c>
      <c r="F57" s="16"/>
      <c r="G57" s="16">
        <f t="shared" si="4"/>
        <v>45598.53666666666</v>
      </c>
      <c r="H57" s="14">
        <v>1</v>
      </c>
      <c r="I57" s="43"/>
      <c r="J57" s="16">
        <f t="shared" si="0"/>
        <v>45598.53666666666</v>
      </c>
      <c r="K57" s="43"/>
      <c r="L57" s="46">
        <f t="shared" si="1"/>
        <v>1.3170352892680661E-3</v>
      </c>
      <c r="M57" s="43"/>
      <c r="N57" s="16">
        <f>+L57*([1]assessment!$J$271*[1]assessment!$F$3)</f>
        <v>41846.902683153894</v>
      </c>
      <c r="O57" s="43"/>
      <c r="P57" s="47">
        <f>+N57/[1]payroll!F57</f>
        <v>2.042581055302388E-3</v>
      </c>
      <c r="Q57" s="43"/>
      <c r="R57" s="16">
        <f>IF(P57&lt;$R$2,N57, +[1]payroll!F57 * $R$2)</f>
        <v>41846.902683153894</v>
      </c>
      <c r="S57" s="43"/>
      <c r="T57" s="5">
        <f t="shared" si="2"/>
        <v>0</v>
      </c>
      <c r="U57" s="43"/>
      <c r="V57" s="43">
        <f t="shared" si="3"/>
        <v>1</v>
      </c>
    </row>
    <row r="58" spans="1:22" x14ac:dyDescent="0.2">
      <c r="A58" s="43" t="s">
        <v>87</v>
      </c>
      <c r="B58" s="43" t="s">
        <v>88</v>
      </c>
      <c r="C58" s="33">
        <v>2784752.9</v>
      </c>
      <c r="D58" s="33">
        <v>2870255.64</v>
      </c>
      <c r="E58" s="33">
        <v>2295549.94</v>
      </c>
      <c r="F58" s="16"/>
      <c r="G58" s="16">
        <f t="shared" si="4"/>
        <v>2650186.16</v>
      </c>
      <c r="H58" s="14">
        <v>1</v>
      </c>
      <c r="I58" s="43"/>
      <c r="J58" s="16">
        <f t="shared" si="0"/>
        <v>2650186.16</v>
      </c>
      <c r="K58" s="43"/>
      <c r="L58" s="46">
        <f t="shared" si="1"/>
        <v>7.6546068163660205E-2</v>
      </c>
      <c r="M58" s="43"/>
      <c r="N58" s="16">
        <f>+L58*([1]assessment!$J$271*[1]assessment!$F$3)</f>
        <v>2432141.2579634972</v>
      </c>
      <c r="O58" s="43"/>
      <c r="P58" s="47">
        <f>+N58/[1]payroll!F58</f>
        <v>4.2025212234970289E-3</v>
      </c>
      <c r="Q58" s="43"/>
      <c r="R58" s="16">
        <f>IF(P58&lt;$R$2,N58, +[1]payroll!F58 * $R$2)</f>
        <v>2432141.2579634972</v>
      </c>
      <c r="S58" s="43"/>
      <c r="T58" s="5">
        <f t="shared" si="2"/>
        <v>0</v>
      </c>
      <c r="U58" s="43"/>
      <c r="V58" s="43">
        <f t="shared" si="3"/>
        <v>1</v>
      </c>
    </row>
    <row r="59" spans="1:22" x14ac:dyDescent="0.2">
      <c r="A59" s="43" t="s">
        <v>89</v>
      </c>
      <c r="B59" s="45" t="s">
        <v>551</v>
      </c>
      <c r="C59" s="33">
        <v>0</v>
      </c>
      <c r="D59" s="33">
        <v>0</v>
      </c>
      <c r="E59" s="33">
        <v>0</v>
      </c>
      <c r="F59" s="16"/>
      <c r="G59" s="16">
        <f t="shared" si="4"/>
        <v>0</v>
      </c>
      <c r="H59" s="14">
        <v>1</v>
      </c>
      <c r="I59" s="43"/>
      <c r="J59" s="16">
        <f t="shared" si="0"/>
        <v>0</v>
      </c>
      <c r="K59" s="43"/>
      <c r="L59" s="46">
        <f t="shared" si="1"/>
        <v>0</v>
      </c>
      <c r="M59" s="43"/>
      <c r="N59" s="16">
        <f>+L59*([1]assessment!$J$271*[1]assessment!$F$3)</f>
        <v>0</v>
      </c>
      <c r="O59" s="43"/>
      <c r="P59" s="47">
        <f>+N59/[1]payroll!F59</f>
        <v>0</v>
      </c>
      <c r="Q59" s="43"/>
      <c r="R59" s="16">
        <f>IF(P59&lt;$R$2,N59, +[1]payroll!F59 * $R$2)</f>
        <v>0</v>
      </c>
      <c r="S59" s="43"/>
      <c r="T59" s="5">
        <f t="shared" si="2"/>
        <v>0</v>
      </c>
      <c r="U59" s="43"/>
      <c r="V59" s="43" t="e">
        <f t="shared" si="3"/>
        <v>#DIV/0!</v>
      </c>
    </row>
    <row r="60" spans="1:22" x14ac:dyDescent="0.2">
      <c r="A60" s="43" t="s">
        <v>90</v>
      </c>
      <c r="B60" s="43" t="s">
        <v>91</v>
      </c>
      <c r="C60" s="33">
        <v>0</v>
      </c>
      <c r="D60" s="33">
        <v>699.7</v>
      </c>
      <c r="E60" s="33">
        <v>0</v>
      </c>
      <c r="F60" s="16"/>
      <c r="G60" s="16">
        <f t="shared" si="4"/>
        <v>233.23333333333335</v>
      </c>
      <c r="H60" s="14">
        <v>1</v>
      </c>
      <c r="I60" s="43"/>
      <c r="J60" s="16">
        <f t="shared" si="0"/>
        <v>233.23333333333335</v>
      </c>
      <c r="K60" s="43"/>
      <c r="L60" s="46">
        <f t="shared" si="1"/>
        <v>6.7365436061936934E-6</v>
      </c>
      <c r="M60" s="43"/>
      <c r="N60" s="16">
        <f>+L60*([1]assessment!$J$271*[1]assessment!$F$3)</f>
        <v>214.04398728440762</v>
      </c>
      <c r="O60" s="43"/>
      <c r="P60" s="47">
        <f>+N60/[1]payroll!F60</f>
        <v>1.9446013169841241E-4</v>
      </c>
      <c r="Q60" s="43"/>
      <c r="R60" s="16">
        <f>IF(P60&lt;$R$2,N60, +[1]payroll!F60 * $R$2)</f>
        <v>214.04398728440762</v>
      </c>
      <c r="S60" s="43"/>
      <c r="T60" s="5">
        <f t="shared" si="2"/>
        <v>0</v>
      </c>
      <c r="U60" s="43"/>
      <c r="V60" s="43">
        <f t="shared" si="3"/>
        <v>1</v>
      </c>
    </row>
    <row r="61" spans="1:22" x14ac:dyDescent="0.2">
      <c r="A61" s="43" t="s">
        <v>92</v>
      </c>
      <c r="B61" s="43" t="s">
        <v>93</v>
      </c>
      <c r="C61" s="33">
        <v>0</v>
      </c>
      <c r="D61" s="33">
        <v>0</v>
      </c>
      <c r="E61" s="33">
        <v>0</v>
      </c>
      <c r="F61" s="16"/>
      <c r="G61" s="16">
        <f t="shared" si="4"/>
        <v>0</v>
      </c>
      <c r="H61" s="14">
        <v>1</v>
      </c>
      <c r="I61" s="43"/>
      <c r="J61" s="16">
        <f t="shared" si="0"/>
        <v>0</v>
      </c>
      <c r="K61" s="43"/>
      <c r="L61" s="46">
        <f t="shared" si="1"/>
        <v>0</v>
      </c>
      <c r="M61" s="43"/>
      <c r="N61" s="16">
        <f>+L61*([1]assessment!$J$271*[1]assessment!$F$3)</f>
        <v>0</v>
      </c>
      <c r="O61" s="43"/>
      <c r="P61" s="47">
        <f>+N61/[1]payroll!F61</f>
        <v>0</v>
      </c>
      <c r="Q61" s="43"/>
      <c r="R61" s="16">
        <f>IF(P61&lt;$R$2,N61, +[1]payroll!F61 * $R$2)</f>
        <v>0</v>
      </c>
      <c r="S61" s="43"/>
      <c r="T61" s="5">
        <f t="shared" si="2"/>
        <v>0</v>
      </c>
      <c r="U61" s="43"/>
      <c r="V61" s="43" t="e">
        <f t="shared" si="3"/>
        <v>#DIV/0!</v>
      </c>
    </row>
    <row r="62" spans="1:22" x14ac:dyDescent="0.2">
      <c r="A62" s="43" t="s">
        <v>485</v>
      </c>
      <c r="B62" s="43" t="s">
        <v>486</v>
      </c>
      <c r="C62" s="33">
        <v>76640.259999999995</v>
      </c>
      <c r="D62" s="33">
        <v>51206.17</v>
      </c>
      <c r="E62" s="33">
        <v>5326.9</v>
      </c>
      <c r="F62" s="16"/>
      <c r="G62" s="16">
        <f t="shared" si="4"/>
        <v>44391.109999999993</v>
      </c>
      <c r="H62" s="14">
        <v>1</v>
      </c>
      <c r="I62" s="43"/>
      <c r="J62" s="16">
        <f t="shared" si="0"/>
        <v>44391.109999999993</v>
      </c>
      <c r="K62" s="43"/>
      <c r="L62" s="46">
        <f t="shared" si="1"/>
        <v>1.2821608471159391E-3</v>
      </c>
      <c r="M62" s="43"/>
      <c r="N62" s="16">
        <f>+L62*([1]assessment!$J$271*[1]assessment!$F$3)</f>
        <v>40738.817426242982</v>
      </c>
      <c r="O62" s="43"/>
      <c r="P62" s="47">
        <f>+N62/[1]payroll!F62</f>
        <v>5.7148172513455109E-3</v>
      </c>
      <c r="Q62" s="43"/>
      <c r="R62" s="16">
        <f>IF(P62&lt;$R$2,N62, +[1]payroll!F62 * $R$2)</f>
        <v>40738.817426242982</v>
      </c>
      <c r="S62" s="43"/>
      <c r="T62" s="5">
        <f t="shared" si="2"/>
        <v>0</v>
      </c>
      <c r="U62" s="43"/>
      <c r="V62" s="43">
        <f t="shared" si="3"/>
        <v>1</v>
      </c>
    </row>
    <row r="63" spans="1:22" x14ac:dyDescent="0.2">
      <c r="A63" s="43" t="s">
        <v>94</v>
      </c>
      <c r="B63" s="43" t="s">
        <v>487</v>
      </c>
      <c r="C63" s="33">
        <v>0</v>
      </c>
      <c r="D63" s="33">
        <v>0</v>
      </c>
      <c r="E63" s="33">
        <v>0</v>
      </c>
      <c r="F63" s="16"/>
      <c r="G63" s="16">
        <f t="shared" si="4"/>
        <v>0</v>
      </c>
      <c r="H63" s="14">
        <v>1</v>
      </c>
      <c r="I63" s="43"/>
      <c r="J63" s="16">
        <f t="shared" si="0"/>
        <v>0</v>
      </c>
      <c r="K63" s="43"/>
      <c r="L63" s="46">
        <f t="shared" si="1"/>
        <v>0</v>
      </c>
      <c r="M63" s="43"/>
      <c r="N63" s="16">
        <f>+L63*([1]assessment!$J$271*[1]assessment!$F$3)</f>
        <v>0</v>
      </c>
      <c r="O63" s="43"/>
      <c r="P63" s="47">
        <f>+N63/[1]payroll!F63</f>
        <v>0</v>
      </c>
      <c r="Q63" s="43"/>
      <c r="R63" s="16">
        <f>IF(P63&lt;$R$2,N63, +[1]payroll!F63 * $R$2)</f>
        <v>0</v>
      </c>
      <c r="S63" s="43"/>
      <c r="T63" s="5">
        <f t="shared" si="2"/>
        <v>0</v>
      </c>
      <c r="U63" s="43"/>
      <c r="V63" s="43" t="e">
        <f t="shared" si="3"/>
        <v>#DIV/0!</v>
      </c>
    </row>
    <row r="64" spans="1:22" x14ac:dyDescent="0.2">
      <c r="A64" s="43" t="s">
        <v>95</v>
      </c>
      <c r="B64" s="43" t="s">
        <v>96</v>
      </c>
      <c r="C64" s="33">
        <v>135905.60999999999</v>
      </c>
      <c r="D64" s="33">
        <v>90413.97</v>
      </c>
      <c r="E64" s="33">
        <v>66166.509999999995</v>
      </c>
      <c r="F64" s="16"/>
      <c r="G64" s="16">
        <f t="shared" si="4"/>
        <v>97495.363333333327</v>
      </c>
      <c r="H64" s="14">
        <v>1</v>
      </c>
      <c r="I64" s="43"/>
      <c r="J64" s="16">
        <f t="shared" si="0"/>
        <v>97495.363333333327</v>
      </c>
      <c r="K64" s="43"/>
      <c r="L64" s="46">
        <f t="shared" si="1"/>
        <v>2.8159858503502828E-3</v>
      </c>
      <c r="M64" s="43"/>
      <c r="N64" s="16">
        <f>+L64*([1]assessment!$J$271*[1]assessment!$F$3)</f>
        <v>89473.901570424598</v>
      </c>
      <c r="O64" s="43"/>
      <c r="P64" s="47">
        <f>+N64/[1]payroll!F64</f>
        <v>5.1906522811482805E-3</v>
      </c>
      <c r="Q64" s="43"/>
      <c r="R64" s="16">
        <f>IF(P64&lt;$R$2,N64, +[1]payroll!F64 * $R$2)</f>
        <v>89473.901570424598</v>
      </c>
      <c r="S64" s="43"/>
      <c r="T64" s="5">
        <f t="shared" si="2"/>
        <v>0</v>
      </c>
      <c r="U64" s="43"/>
      <c r="V64" s="43">
        <f t="shared" si="3"/>
        <v>1</v>
      </c>
    </row>
    <row r="65" spans="1:22" x14ac:dyDescent="0.2">
      <c r="A65" s="43" t="s">
        <v>97</v>
      </c>
      <c r="B65" s="43" t="s">
        <v>98</v>
      </c>
      <c r="C65" s="33">
        <v>11718.65</v>
      </c>
      <c r="D65" s="33">
        <v>4604.51</v>
      </c>
      <c r="E65" s="33">
        <v>3572.77</v>
      </c>
      <c r="F65" s="16"/>
      <c r="G65" s="16">
        <f t="shared" si="4"/>
        <v>6631.9766666666665</v>
      </c>
      <c r="H65" s="14">
        <v>1</v>
      </c>
      <c r="I65" s="43"/>
      <c r="J65" s="16">
        <f t="shared" si="0"/>
        <v>6631.9766666666665</v>
      </c>
      <c r="K65" s="43"/>
      <c r="L65" s="46">
        <f t="shared" si="1"/>
        <v>1.9155323714560137E-4</v>
      </c>
      <c r="M65" s="43"/>
      <c r="N65" s="16">
        <f>+L65*([1]assessment!$J$271*[1]assessment!$F$3)</f>
        <v>6086.3286950571155</v>
      </c>
      <c r="O65" s="43"/>
      <c r="P65" s="47">
        <f>+N65/[1]payroll!F65</f>
        <v>2.1397943501699583E-4</v>
      </c>
      <c r="Q65" s="43"/>
      <c r="R65" s="16">
        <f>IF(P65&lt;$R$2,N65, +[1]payroll!F65 * $R$2)</f>
        <v>6086.3286950571155</v>
      </c>
      <c r="S65" s="43"/>
      <c r="T65" s="5">
        <f t="shared" si="2"/>
        <v>0</v>
      </c>
      <c r="U65" s="43"/>
      <c r="V65" s="43">
        <f t="shared" si="3"/>
        <v>1</v>
      </c>
    </row>
    <row r="66" spans="1:22" x14ac:dyDescent="0.2">
      <c r="A66" s="43" t="s">
        <v>99</v>
      </c>
      <c r="B66" s="43" t="s">
        <v>100</v>
      </c>
      <c r="C66" s="33">
        <v>36107.72</v>
      </c>
      <c r="D66" s="33">
        <v>25408.63</v>
      </c>
      <c r="E66" s="33">
        <v>33138.69</v>
      </c>
      <c r="F66" s="16"/>
      <c r="G66" s="16">
        <f t="shared" si="4"/>
        <v>31551.680000000004</v>
      </c>
      <c r="H66" s="14">
        <v>1</v>
      </c>
      <c r="I66" s="43"/>
      <c r="J66" s="16">
        <f t="shared" si="0"/>
        <v>31551.680000000004</v>
      </c>
      <c r="K66" s="43"/>
      <c r="L66" s="46">
        <f t="shared" si="1"/>
        <v>9.1131599900815821E-4</v>
      </c>
      <c r="M66" s="43"/>
      <c r="N66" s="16">
        <f>+L66*([1]assessment!$J$271*[1]assessment!$F$3)</f>
        <v>28955.755578340853</v>
      </c>
      <c r="O66" s="43"/>
      <c r="P66" s="47">
        <f>+N66/[1]payroll!F66</f>
        <v>3.7101064371856853E-4</v>
      </c>
      <c r="Q66" s="43"/>
      <c r="R66" s="16">
        <f>IF(P66&lt;$R$2,N66, +[1]payroll!F66 * $R$2)</f>
        <v>28955.755578340853</v>
      </c>
      <c r="S66" s="43"/>
      <c r="T66" s="5">
        <f t="shared" si="2"/>
        <v>0</v>
      </c>
      <c r="U66" s="43"/>
      <c r="V66" s="43">
        <f t="shared" si="3"/>
        <v>1</v>
      </c>
    </row>
    <row r="67" spans="1:22" x14ac:dyDescent="0.2">
      <c r="A67" s="43" t="s">
        <v>101</v>
      </c>
      <c r="B67" s="43" t="s">
        <v>529</v>
      </c>
      <c r="C67" s="33">
        <v>10541.64</v>
      </c>
      <c r="D67" s="33">
        <v>4063.99</v>
      </c>
      <c r="E67" s="33">
        <v>2109.85</v>
      </c>
      <c r="F67" s="16"/>
      <c r="G67" s="16">
        <f t="shared" si="4"/>
        <v>5571.8266666666668</v>
      </c>
      <c r="H67" s="14">
        <v>1</v>
      </c>
      <c r="I67" s="43"/>
      <c r="J67" s="16">
        <f t="shared" si="0"/>
        <v>5571.8266666666668</v>
      </c>
      <c r="K67" s="43"/>
      <c r="L67" s="46">
        <f t="shared" si="1"/>
        <v>1.6093262815272054E-4</v>
      </c>
      <c r="M67" s="43"/>
      <c r="N67" s="16">
        <f>+L67*([1]assessment!$J$271*[1]assessment!$F$3)</f>
        <v>5113.4028706199369</v>
      </c>
      <c r="O67" s="43"/>
      <c r="P67" s="47">
        <f>+N67/[1]payroll!F67</f>
        <v>1.0038154773659965E-4</v>
      </c>
      <c r="Q67" s="43"/>
      <c r="R67" s="16">
        <f>IF(P67&lt;$R$2,N67, +[1]payroll!F67 * $R$2)</f>
        <v>5113.4028706199369</v>
      </c>
      <c r="S67" s="43"/>
      <c r="T67" s="5">
        <f t="shared" si="2"/>
        <v>0</v>
      </c>
      <c r="U67" s="43"/>
      <c r="V67" s="43">
        <f t="shared" si="3"/>
        <v>1</v>
      </c>
    </row>
    <row r="68" spans="1:22" x14ac:dyDescent="0.2">
      <c r="A68" s="43" t="s">
        <v>102</v>
      </c>
      <c r="B68" s="43" t="s">
        <v>103</v>
      </c>
      <c r="C68" s="33">
        <v>0</v>
      </c>
      <c r="D68" s="33">
        <v>0</v>
      </c>
      <c r="E68" s="33">
        <v>0</v>
      </c>
      <c r="F68" s="16"/>
      <c r="G68" s="16">
        <f t="shared" si="4"/>
        <v>0</v>
      </c>
      <c r="H68" s="14">
        <v>1</v>
      </c>
      <c r="I68" s="43"/>
      <c r="J68" s="16">
        <f t="shared" si="0"/>
        <v>0</v>
      </c>
      <c r="K68" s="43"/>
      <c r="L68" s="46">
        <f t="shared" si="1"/>
        <v>0</v>
      </c>
      <c r="M68" s="43"/>
      <c r="N68" s="16">
        <f>+L68*([1]assessment!$J$271*[1]assessment!$F$3)</f>
        <v>0</v>
      </c>
      <c r="O68" s="43"/>
      <c r="P68" s="47">
        <f>+N68/[1]payroll!F68</f>
        <v>0</v>
      </c>
      <c r="Q68" s="43"/>
      <c r="R68" s="16">
        <f>IF(P68&lt;$R$2,N68, +[1]payroll!F68 * $R$2)</f>
        <v>0</v>
      </c>
      <c r="S68" s="43"/>
      <c r="T68" s="5">
        <f t="shared" si="2"/>
        <v>0</v>
      </c>
      <c r="U68" s="43"/>
      <c r="V68" s="43" t="e">
        <f t="shared" si="3"/>
        <v>#DIV/0!</v>
      </c>
    </row>
    <row r="69" spans="1:22" x14ac:dyDescent="0.2">
      <c r="A69" s="43" t="s">
        <v>104</v>
      </c>
      <c r="B69" s="43" t="s">
        <v>105</v>
      </c>
      <c r="C69" s="33">
        <v>0</v>
      </c>
      <c r="D69" s="33">
        <v>0</v>
      </c>
      <c r="E69" s="33">
        <v>0</v>
      </c>
      <c r="F69" s="16"/>
      <c r="G69" s="16">
        <f t="shared" si="4"/>
        <v>0</v>
      </c>
      <c r="H69" s="14">
        <v>1</v>
      </c>
      <c r="I69" s="43"/>
      <c r="J69" s="16">
        <f t="shared" ref="J69:J132" si="5">+G69*H69</f>
        <v>0</v>
      </c>
      <c r="K69" s="43"/>
      <c r="L69" s="46">
        <f t="shared" ref="L69:L132" si="6">+J69/$J$263</f>
        <v>0</v>
      </c>
      <c r="M69" s="43"/>
      <c r="N69" s="16">
        <f>+L69*([1]assessment!$J$271*[1]assessment!$F$3)</f>
        <v>0</v>
      </c>
      <c r="O69" s="43"/>
      <c r="P69" s="47">
        <f>+N69/[1]payroll!F69</f>
        <v>0</v>
      </c>
      <c r="Q69" s="43"/>
      <c r="R69" s="16">
        <f>IF(P69&lt;$R$2,N69, +[1]payroll!F69 * $R$2)</f>
        <v>0</v>
      </c>
      <c r="S69" s="43"/>
      <c r="T69" s="5">
        <f t="shared" ref="T69:T132" si="7">+N69-R69</f>
        <v>0</v>
      </c>
      <c r="U69" s="43"/>
      <c r="V69" s="43" t="e">
        <f t="shared" ref="V69:V132" si="8">+R69/N69</f>
        <v>#DIV/0!</v>
      </c>
    </row>
    <row r="70" spans="1:22" x14ac:dyDescent="0.2">
      <c r="A70" s="43" t="s">
        <v>106</v>
      </c>
      <c r="B70" s="43" t="s">
        <v>107</v>
      </c>
      <c r="C70" s="33">
        <v>79571.429999999993</v>
      </c>
      <c r="D70" s="33">
        <v>87960.99</v>
      </c>
      <c r="E70" s="33">
        <v>40332.81</v>
      </c>
      <c r="F70" s="16"/>
      <c r="G70" s="16">
        <f t="shared" ref="G70:G133" si="9">IF(SUM(C70:E70)&gt;0,AVERAGE(C70:E70),0)</f>
        <v>69288.409999999989</v>
      </c>
      <c r="H70" s="14">
        <v>1</v>
      </c>
      <c r="I70" s="43"/>
      <c r="J70" s="16">
        <f t="shared" si="5"/>
        <v>69288.409999999989</v>
      </c>
      <c r="K70" s="43"/>
      <c r="L70" s="46">
        <f t="shared" si="6"/>
        <v>2.0012765272352166E-3</v>
      </c>
      <c r="M70" s="43"/>
      <c r="N70" s="16">
        <f>+L70*([1]assessment!$J$271*[1]assessment!$F$3)</f>
        <v>63587.684217508147</v>
      </c>
      <c r="O70" s="43"/>
      <c r="P70" s="47">
        <f>+N70/[1]payroll!F70</f>
        <v>1.7184936542065773E-3</v>
      </c>
      <c r="Q70" s="43"/>
      <c r="R70" s="16">
        <f>IF(P70&lt;$R$2,N70, +[1]payroll!F70 * $R$2)</f>
        <v>63587.684217508147</v>
      </c>
      <c r="S70" s="43"/>
      <c r="T70" s="5">
        <f t="shared" si="7"/>
        <v>0</v>
      </c>
      <c r="U70" s="43"/>
      <c r="V70" s="43">
        <f t="shared" si="8"/>
        <v>1</v>
      </c>
    </row>
    <row r="71" spans="1:22" x14ac:dyDescent="0.2">
      <c r="A71" s="43" t="s">
        <v>108</v>
      </c>
      <c r="B71" s="43" t="s">
        <v>109</v>
      </c>
      <c r="C71" s="33">
        <v>0</v>
      </c>
      <c r="D71" s="33">
        <v>0</v>
      </c>
      <c r="E71" s="33">
        <v>0</v>
      </c>
      <c r="F71" s="16"/>
      <c r="G71" s="16">
        <f t="shared" si="9"/>
        <v>0</v>
      </c>
      <c r="H71" s="14">
        <v>1</v>
      </c>
      <c r="I71" s="43"/>
      <c r="J71" s="16">
        <f t="shared" si="5"/>
        <v>0</v>
      </c>
      <c r="K71" s="43"/>
      <c r="L71" s="46">
        <f t="shared" si="6"/>
        <v>0</v>
      </c>
      <c r="M71" s="43"/>
      <c r="N71" s="16">
        <f>+L71*([1]assessment!$J$271*[1]assessment!$F$3)</f>
        <v>0</v>
      </c>
      <c r="O71" s="43"/>
      <c r="P71" s="47">
        <f>+N71/[1]payroll!F71</f>
        <v>0</v>
      </c>
      <c r="Q71" s="43"/>
      <c r="R71" s="16">
        <f>IF(P71&lt;$R$2,N71, +[1]payroll!F71 * $R$2)</f>
        <v>0</v>
      </c>
      <c r="S71" s="43"/>
      <c r="T71" s="5">
        <f t="shared" si="7"/>
        <v>0</v>
      </c>
      <c r="U71" s="43"/>
      <c r="V71" s="43" t="e">
        <f t="shared" si="8"/>
        <v>#DIV/0!</v>
      </c>
    </row>
    <row r="72" spans="1:22" x14ac:dyDescent="0.2">
      <c r="A72" s="43" t="s">
        <v>110</v>
      </c>
      <c r="B72" s="43" t="s">
        <v>568</v>
      </c>
      <c r="C72" s="33">
        <v>0</v>
      </c>
      <c r="D72" s="33">
        <v>0</v>
      </c>
      <c r="E72" s="33">
        <v>0</v>
      </c>
      <c r="F72" s="16"/>
      <c r="G72" s="16">
        <f t="shared" si="9"/>
        <v>0</v>
      </c>
      <c r="H72" s="14">
        <v>1</v>
      </c>
      <c r="I72" s="43"/>
      <c r="J72" s="16">
        <f t="shared" si="5"/>
        <v>0</v>
      </c>
      <c r="K72" s="43"/>
      <c r="L72" s="46">
        <f t="shared" si="6"/>
        <v>0</v>
      </c>
      <c r="M72" s="43"/>
      <c r="N72" s="16">
        <f>+L72*([1]assessment!$J$271*[1]assessment!$F$3)</f>
        <v>0</v>
      </c>
      <c r="O72" s="43"/>
      <c r="P72" s="47">
        <f>+N72/[1]payroll!F72</f>
        <v>0</v>
      </c>
      <c r="Q72" s="43"/>
      <c r="R72" s="16">
        <f>IF(P72&lt;$R$2,N72, +[1]payroll!F72 * $R$2)</f>
        <v>0</v>
      </c>
      <c r="S72" s="43"/>
      <c r="T72" s="5">
        <f t="shared" si="7"/>
        <v>0</v>
      </c>
      <c r="U72" s="43"/>
      <c r="V72" s="43" t="e">
        <f t="shared" si="8"/>
        <v>#DIV/0!</v>
      </c>
    </row>
    <row r="73" spans="1:22" x14ac:dyDescent="0.2">
      <c r="A73" s="43" t="s">
        <v>111</v>
      </c>
      <c r="B73" s="43" t="s">
        <v>112</v>
      </c>
      <c r="C73" s="33">
        <v>274.8</v>
      </c>
      <c r="D73" s="33">
        <v>-265</v>
      </c>
      <c r="E73" s="33">
        <v>428.26</v>
      </c>
      <c r="F73" s="16"/>
      <c r="G73" s="16">
        <f t="shared" si="9"/>
        <v>146.02000000000001</v>
      </c>
      <c r="H73" s="14">
        <v>1</v>
      </c>
      <c r="I73" s="43"/>
      <c r="J73" s="16">
        <f t="shared" si="5"/>
        <v>146.02000000000001</v>
      </c>
      <c r="K73" s="43"/>
      <c r="L73" s="46">
        <f t="shared" si="6"/>
        <v>4.2175365044007568E-6</v>
      </c>
      <c r="M73" s="43"/>
      <c r="N73" s="16">
        <f>+L73*([1]assessment!$J$271*[1]assessment!$F$3)</f>
        <v>134.00615845334801</v>
      </c>
      <c r="O73" s="43"/>
      <c r="P73" s="47">
        <f>+N73/[1]payroll!F73</f>
        <v>2.6690600929191496E-5</v>
      </c>
      <c r="Q73" s="43"/>
      <c r="R73" s="16">
        <f>IF(P73&lt;$R$2,N73, +[1]payroll!F73 * $R$2)</f>
        <v>134.00615845334801</v>
      </c>
      <c r="S73" s="43"/>
      <c r="T73" s="5">
        <f t="shared" si="7"/>
        <v>0</v>
      </c>
      <c r="U73" s="43"/>
      <c r="V73" s="43">
        <f t="shared" si="8"/>
        <v>1</v>
      </c>
    </row>
    <row r="74" spans="1:22" x14ac:dyDescent="0.2">
      <c r="A74" s="43" t="s">
        <v>113</v>
      </c>
      <c r="B74" s="43" t="s">
        <v>114</v>
      </c>
      <c r="C74" s="33">
        <v>0</v>
      </c>
      <c r="D74" s="33">
        <v>0</v>
      </c>
      <c r="E74" s="33">
        <v>0</v>
      </c>
      <c r="F74" s="16"/>
      <c r="G74" s="16">
        <f t="shared" si="9"/>
        <v>0</v>
      </c>
      <c r="H74" s="14">
        <v>1</v>
      </c>
      <c r="I74" s="43"/>
      <c r="J74" s="16">
        <f t="shared" si="5"/>
        <v>0</v>
      </c>
      <c r="K74" s="43"/>
      <c r="L74" s="46">
        <f t="shared" si="6"/>
        <v>0</v>
      </c>
      <c r="M74" s="43"/>
      <c r="N74" s="16">
        <f>+L74*([1]assessment!$J$271*[1]assessment!$F$3)</f>
        <v>0</v>
      </c>
      <c r="O74" s="43"/>
      <c r="P74" s="47">
        <f>+N74/[1]payroll!F74</f>
        <v>0</v>
      </c>
      <c r="Q74" s="43"/>
      <c r="R74" s="16">
        <f>IF(P74&lt;$R$2,N74, +[1]payroll!F74 * $R$2)</f>
        <v>0</v>
      </c>
      <c r="S74" s="43"/>
      <c r="T74" s="5">
        <f t="shared" si="7"/>
        <v>0</v>
      </c>
      <c r="U74" s="43"/>
      <c r="V74" s="43" t="e">
        <f t="shared" si="8"/>
        <v>#DIV/0!</v>
      </c>
    </row>
    <row r="75" spans="1:22" x14ac:dyDescent="0.2">
      <c r="A75" s="43" t="s">
        <v>115</v>
      </c>
      <c r="B75" s="43" t="s">
        <v>116</v>
      </c>
      <c r="C75" s="33">
        <v>422.93</v>
      </c>
      <c r="D75" s="33">
        <v>10842.29</v>
      </c>
      <c r="E75" s="33">
        <v>3363.34</v>
      </c>
      <c r="F75" s="16"/>
      <c r="G75" s="16">
        <f t="shared" si="9"/>
        <v>4876.1866666666674</v>
      </c>
      <c r="H75" s="14">
        <v>1</v>
      </c>
      <c r="I75" s="43"/>
      <c r="J75" s="16">
        <f t="shared" si="5"/>
        <v>4876.1866666666674</v>
      </c>
      <c r="K75" s="43"/>
      <c r="L75" s="46">
        <f t="shared" si="6"/>
        <v>1.4084026344979395E-4</v>
      </c>
      <c r="M75" s="43"/>
      <c r="N75" s="16">
        <f>+L75*([1]assessment!$J$271*[1]assessment!$F$3)</f>
        <v>4474.9968709864143</v>
      </c>
      <c r="O75" s="43"/>
      <c r="P75" s="47">
        <f>+N75/[1]payroll!F75</f>
        <v>3.2630907620900129E-4</v>
      </c>
      <c r="Q75" s="43"/>
      <c r="R75" s="16">
        <f>IF(P75&lt;$R$2,N75, +[1]payroll!F75 * $R$2)</f>
        <v>4474.9968709864143</v>
      </c>
      <c r="S75" s="43"/>
      <c r="T75" s="5">
        <f t="shared" si="7"/>
        <v>0</v>
      </c>
      <c r="U75" s="43"/>
      <c r="V75" s="43">
        <f t="shared" si="8"/>
        <v>1</v>
      </c>
    </row>
    <row r="76" spans="1:22" x14ac:dyDescent="0.2">
      <c r="A76" s="43" t="s">
        <v>117</v>
      </c>
      <c r="B76" s="43" t="s">
        <v>118</v>
      </c>
      <c r="C76" s="33">
        <v>0</v>
      </c>
      <c r="D76" s="33">
        <v>0</v>
      </c>
      <c r="E76" s="33">
        <v>0</v>
      </c>
      <c r="F76" s="16"/>
      <c r="G76" s="16">
        <f t="shared" si="9"/>
        <v>0</v>
      </c>
      <c r="H76" s="14">
        <v>1</v>
      </c>
      <c r="I76" s="43"/>
      <c r="J76" s="16">
        <f t="shared" si="5"/>
        <v>0</v>
      </c>
      <c r="K76" s="43"/>
      <c r="L76" s="46">
        <f t="shared" si="6"/>
        <v>0</v>
      </c>
      <c r="M76" s="43"/>
      <c r="N76" s="16">
        <f>+L76*([1]assessment!$J$271*[1]assessment!$F$3)</f>
        <v>0</v>
      </c>
      <c r="O76" s="43"/>
      <c r="P76" s="47">
        <f>+N76/[1]payroll!F76</f>
        <v>0</v>
      </c>
      <c r="Q76" s="43"/>
      <c r="R76" s="16">
        <f>IF(P76&lt;$R$2,N76, +[1]payroll!F76 * $R$2)</f>
        <v>0</v>
      </c>
      <c r="S76" s="43"/>
      <c r="T76" s="5">
        <f t="shared" si="7"/>
        <v>0</v>
      </c>
      <c r="U76" s="43"/>
      <c r="V76" s="43" t="e">
        <f t="shared" si="8"/>
        <v>#DIV/0!</v>
      </c>
    </row>
    <row r="77" spans="1:22" x14ac:dyDescent="0.2">
      <c r="A77" s="43" t="s">
        <v>119</v>
      </c>
      <c r="B77" s="43" t="s">
        <v>120</v>
      </c>
      <c r="C77" s="33">
        <v>13097.62</v>
      </c>
      <c r="D77" s="33">
        <v>1270.51</v>
      </c>
      <c r="E77" s="33">
        <v>0</v>
      </c>
      <c r="F77" s="16"/>
      <c r="G77" s="16">
        <f t="shared" si="9"/>
        <v>4789.376666666667</v>
      </c>
      <c r="H77" s="14">
        <v>1</v>
      </c>
      <c r="I77" s="43"/>
      <c r="J77" s="16">
        <f t="shared" si="5"/>
        <v>4789.376666666667</v>
      </c>
      <c r="K77" s="43"/>
      <c r="L77" s="46">
        <f t="shared" si="6"/>
        <v>1.3833290593748718E-4</v>
      </c>
      <c r="M77" s="43"/>
      <c r="N77" s="16">
        <f>+L77*([1]assessment!$J$271*[1]assessment!$F$3)</f>
        <v>4395.3291911114984</v>
      </c>
      <c r="O77" s="43"/>
      <c r="P77" s="47">
        <f>+N77/[1]payroll!F77</f>
        <v>2.0573578046587421E-3</v>
      </c>
      <c r="Q77" s="43"/>
      <c r="R77" s="16">
        <f>IF(P77&lt;$R$2,N77, +[1]payroll!F77 * $R$2)</f>
        <v>4395.3291911114984</v>
      </c>
      <c r="S77" s="43"/>
      <c r="T77" s="5">
        <f t="shared" si="7"/>
        <v>0</v>
      </c>
      <c r="U77" s="43"/>
      <c r="V77" s="43">
        <f t="shared" si="8"/>
        <v>1</v>
      </c>
    </row>
    <row r="78" spans="1:22" x14ac:dyDescent="0.2">
      <c r="A78" s="43" t="s">
        <v>121</v>
      </c>
      <c r="B78" s="43" t="s">
        <v>494</v>
      </c>
      <c r="C78" s="33">
        <v>416</v>
      </c>
      <c r="D78" s="33">
        <v>0</v>
      </c>
      <c r="E78" s="33">
        <v>0</v>
      </c>
      <c r="F78" s="16"/>
      <c r="G78" s="16">
        <f t="shared" si="9"/>
        <v>138.66666666666666</v>
      </c>
      <c r="H78" s="14">
        <v>1</v>
      </c>
      <c r="I78" s="43"/>
      <c r="J78" s="16">
        <f t="shared" si="5"/>
        <v>138.66666666666666</v>
      </c>
      <c r="K78" s="43"/>
      <c r="L78" s="46">
        <f t="shared" si="6"/>
        <v>4.005148120875484E-6</v>
      </c>
      <c r="M78" s="43"/>
      <c r="N78" s="16">
        <f>+L78*([1]assessment!$J$271*[1]assessment!$F$3)</f>
        <v>127.25782293885031</v>
      </c>
      <c r="O78" s="43"/>
      <c r="P78" s="47">
        <f>+N78/[1]payroll!F78</f>
        <v>8.0625221639269676E-5</v>
      </c>
      <c r="Q78" s="43"/>
      <c r="R78" s="16">
        <f>IF(P78&lt;$R$2,N78, +[1]payroll!F78 * $R$2)</f>
        <v>127.25782293885031</v>
      </c>
      <c r="S78" s="43"/>
      <c r="T78" s="5">
        <f t="shared" si="7"/>
        <v>0</v>
      </c>
      <c r="U78" s="43"/>
      <c r="V78" s="43">
        <f t="shared" si="8"/>
        <v>1</v>
      </c>
    </row>
    <row r="79" spans="1:22" x14ac:dyDescent="0.2">
      <c r="A79" s="43" t="s">
        <v>122</v>
      </c>
      <c r="B79" s="43" t="s">
        <v>123</v>
      </c>
      <c r="C79" s="33">
        <v>3007.59</v>
      </c>
      <c r="D79" s="33">
        <v>0</v>
      </c>
      <c r="E79" s="33">
        <v>1855.51</v>
      </c>
      <c r="F79" s="16"/>
      <c r="G79" s="16">
        <f t="shared" si="9"/>
        <v>1621.0333333333335</v>
      </c>
      <c r="H79" s="14">
        <v>1</v>
      </c>
      <c r="I79" s="43"/>
      <c r="J79" s="16">
        <f t="shared" si="5"/>
        <v>1621.0333333333335</v>
      </c>
      <c r="K79" s="43"/>
      <c r="L79" s="46">
        <f t="shared" si="6"/>
        <v>4.6820759198628771E-5</v>
      </c>
      <c r="M79" s="43"/>
      <c r="N79" s="16">
        <f>+L79*([1]assessment!$J$271*[1]assessment!$F$3)</f>
        <v>1487.6623046488533</v>
      </c>
      <c r="O79" s="43"/>
      <c r="P79" s="47">
        <f>+N79/[1]payroll!F79</f>
        <v>2.1185907375760512E-4</v>
      </c>
      <c r="Q79" s="43"/>
      <c r="R79" s="16">
        <f>IF(P79&lt;$R$2,N79, +[1]payroll!F79 * $R$2)</f>
        <v>1487.6623046488533</v>
      </c>
      <c r="S79" s="43"/>
      <c r="T79" s="5">
        <f t="shared" si="7"/>
        <v>0</v>
      </c>
      <c r="U79" s="43"/>
      <c r="V79" s="43">
        <f t="shared" si="8"/>
        <v>1</v>
      </c>
    </row>
    <row r="80" spans="1:22" x14ac:dyDescent="0.2">
      <c r="A80" s="43" t="s">
        <v>477</v>
      </c>
      <c r="B80" s="43" t="s">
        <v>530</v>
      </c>
      <c r="C80" s="33">
        <v>9.8000000000000007</v>
      </c>
      <c r="D80" s="33">
        <v>0</v>
      </c>
      <c r="E80" s="33">
        <v>0</v>
      </c>
      <c r="F80" s="16"/>
      <c r="G80" s="16">
        <f t="shared" si="9"/>
        <v>3.2666666666666671</v>
      </c>
      <c r="H80" s="14">
        <v>1</v>
      </c>
      <c r="I80" s="43"/>
      <c r="J80" s="16">
        <f t="shared" si="5"/>
        <v>3.2666666666666671</v>
      </c>
      <c r="K80" s="43"/>
      <c r="L80" s="46">
        <f t="shared" si="6"/>
        <v>9.4352047078316701E-8</v>
      </c>
      <c r="M80" s="43"/>
      <c r="N80" s="16">
        <f>+L80*([1]assessment!$J$271*[1]assessment!$F$3)</f>
        <v>2.9979006365402241</v>
      </c>
      <c r="O80" s="43"/>
      <c r="P80" s="47">
        <f>+N80/[1]payroll!F80</f>
        <v>8.9767001741413511E-6</v>
      </c>
      <c r="Q80" s="43"/>
      <c r="R80" s="16">
        <f>IF(P80&lt;$R$2,N80, +[1]payroll!F80 * $R$2)</f>
        <v>2.9979006365402241</v>
      </c>
      <c r="S80" s="43"/>
      <c r="T80" s="5">
        <f t="shared" si="7"/>
        <v>0</v>
      </c>
      <c r="U80" s="43"/>
      <c r="V80" s="43">
        <f t="shared" si="8"/>
        <v>1</v>
      </c>
    </row>
    <row r="81" spans="1:22" x14ac:dyDescent="0.2">
      <c r="A81" s="43" t="s">
        <v>124</v>
      </c>
      <c r="B81" s="43" t="s">
        <v>488</v>
      </c>
      <c r="C81" s="33">
        <v>0</v>
      </c>
      <c r="D81" s="33">
        <v>0</v>
      </c>
      <c r="E81" s="33">
        <v>1938.69</v>
      </c>
      <c r="F81" s="16"/>
      <c r="G81" s="16">
        <f t="shared" si="9"/>
        <v>646.23</v>
      </c>
      <c r="H81" s="14">
        <v>1</v>
      </c>
      <c r="I81" s="43"/>
      <c r="J81" s="16">
        <f t="shared" si="5"/>
        <v>646.23</v>
      </c>
      <c r="K81" s="43"/>
      <c r="L81" s="46">
        <f t="shared" si="6"/>
        <v>1.8665241852067529E-5</v>
      </c>
      <c r="M81" s="43"/>
      <c r="N81" s="16">
        <f>+L81*([1]assessment!$J$271*[1]assessment!$F$3)</f>
        <v>593.06122296471085</v>
      </c>
      <c r="O81" s="43"/>
      <c r="P81" s="47">
        <f>+N81/[1]payroll!F81</f>
        <v>5.8832268458424051E-5</v>
      </c>
      <c r="Q81" s="43"/>
      <c r="R81" s="16">
        <f>IF(P81&lt;$R$2,N81, +[1]payroll!F81 * $R$2)</f>
        <v>593.06122296471085</v>
      </c>
      <c r="S81" s="43"/>
      <c r="T81" s="5">
        <f t="shared" si="7"/>
        <v>0</v>
      </c>
      <c r="U81" s="43"/>
      <c r="V81" s="43">
        <f t="shared" si="8"/>
        <v>1</v>
      </c>
    </row>
    <row r="82" spans="1:22" x14ac:dyDescent="0.2">
      <c r="A82" s="43" t="s">
        <v>125</v>
      </c>
      <c r="B82" s="43" t="s">
        <v>126</v>
      </c>
      <c r="C82" s="33">
        <v>0</v>
      </c>
      <c r="D82" s="33">
        <v>0</v>
      </c>
      <c r="E82" s="33">
        <v>275.14999999999998</v>
      </c>
      <c r="F82" s="16"/>
      <c r="G82" s="16">
        <f t="shared" si="9"/>
        <v>91.716666666666654</v>
      </c>
      <c r="H82" s="14">
        <v>1</v>
      </c>
      <c r="I82" s="43"/>
      <c r="J82" s="16">
        <f t="shared" si="5"/>
        <v>91.716666666666654</v>
      </c>
      <c r="K82" s="43"/>
      <c r="L82" s="46">
        <f t="shared" si="6"/>
        <v>2.6490781381223301E-6</v>
      </c>
      <c r="M82" s="43"/>
      <c r="N82" s="16">
        <f>+L82*([1]assessment!$J$271*[1]assessment!$F$3)</f>
        <v>84.170648994290048</v>
      </c>
      <c r="O82" s="43"/>
      <c r="P82" s="47">
        <f>+N82/[1]payroll!F82</f>
        <v>2.9967722389390741E-5</v>
      </c>
      <c r="Q82" s="43"/>
      <c r="R82" s="16">
        <f>IF(P82&lt;$R$2,N82, +[1]payroll!F82 * $R$2)</f>
        <v>84.170648994290048</v>
      </c>
      <c r="S82" s="43"/>
      <c r="T82" s="5">
        <f t="shared" si="7"/>
        <v>0</v>
      </c>
      <c r="U82" s="43"/>
      <c r="V82" s="43">
        <f t="shared" si="8"/>
        <v>1</v>
      </c>
    </row>
    <row r="83" spans="1:22" x14ac:dyDescent="0.2">
      <c r="A83" s="43" t="s">
        <v>127</v>
      </c>
      <c r="B83" s="43" t="s">
        <v>531</v>
      </c>
      <c r="C83" s="33">
        <v>0</v>
      </c>
      <c r="D83" s="33">
        <v>0</v>
      </c>
      <c r="E83" s="33">
        <v>1025.51</v>
      </c>
      <c r="F83" s="16"/>
      <c r="G83" s="16">
        <f t="shared" si="9"/>
        <v>341.83666666666664</v>
      </c>
      <c r="H83" s="14">
        <v>1</v>
      </c>
      <c r="I83" s="43"/>
      <c r="J83" s="16">
        <f t="shared" si="5"/>
        <v>341.83666666666664</v>
      </c>
      <c r="K83" s="43"/>
      <c r="L83" s="46">
        <f t="shared" si="6"/>
        <v>9.8733640611514835E-6</v>
      </c>
      <c r="M83" s="43"/>
      <c r="N83" s="16">
        <f>+L83*([1]assessment!$J$271*[1]assessment!$F$3)</f>
        <v>313.71194712024123</v>
      </c>
      <c r="O83" s="43"/>
      <c r="P83" s="47">
        <f>+N83/[1]payroll!F83</f>
        <v>4.5103113496851435E-5</v>
      </c>
      <c r="Q83" s="43"/>
      <c r="R83" s="16">
        <f>IF(P83&lt;$R$2,N83, +[1]payroll!F83 * $R$2)</f>
        <v>313.71194712024123</v>
      </c>
      <c r="S83" s="43"/>
      <c r="T83" s="5">
        <f t="shared" si="7"/>
        <v>0</v>
      </c>
      <c r="U83" s="43"/>
      <c r="V83" s="43">
        <f t="shared" si="8"/>
        <v>1</v>
      </c>
    </row>
    <row r="84" spans="1:22" x14ac:dyDescent="0.2">
      <c r="A84" s="43" t="s">
        <v>128</v>
      </c>
      <c r="B84" s="43" t="s">
        <v>129</v>
      </c>
      <c r="C84" s="33">
        <v>1442.87</v>
      </c>
      <c r="D84" s="33">
        <v>0</v>
      </c>
      <c r="E84" s="33">
        <v>0</v>
      </c>
      <c r="F84" s="16"/>
      <c r="G84" s="16">
        <f t="shared" si="9"/>
        <v>480.95666666666665</v>
      </c>
      <c r="H84" s="14">
        <v>1</v>
      </c>
      <c r="I84" s="43"/>
      <c r="J84" s="16">
        <f t="shared" si="5"/>
        <v>480.95666666666665</v>
      </c>
      <c r="K84" s="43"/>
      <c r="L84" s="46">
        <f t="shared" si="6"/>
        <v>1.3891605935499062E-5</v>
      </c>
      <c r="M84" s="43"/>
      <c r="N84" s="16">
        <f>+L84*([1]assessment!$J$271*[1]assessment!$F$3)</f>
        <v>441.3858052494686</v>
      </c>
      <c r="O84" s="43"/>
      <c r="P84" s="47">
        <f>+N84/[1]payroll!F84</f>
        <v>7.2212635593762726E-4</v>
      </c>
      <c r="Q84" s="43"/>
      <c r="R84" s="16">
        <f>IF(P84&lt;$R$2,N84, +[1]payroll!F84 * $R$2)</f>
        <v>441.3858052494686</v>
      </c>
      <c r="S84" s="43"/>
      <c r="T84" s="5">
        <f t="shared" si="7"/>
        <v>0</v>
      </c>
      <c r="U84" s="43"/>
      <c r="V84" s="43">
        <f t="shared" si="8"/>
        <v>1</v>
      </c>
    </row>
    <row r="85" spans="1:22" x14ac:dyDescent="0.2">
      <c r="A85" s="43" t="s">
        <v>570</v>
      </c>
      <c r="B85" s="43" t="s">
        <v>571</v>
      </c>
      <c r="C85" s="33">
        <v>0</v>
      </c>
      <c r="D85" s="33">
        <v>0</v>
      </c>
      <c r="E85" s="33">
        <v>0</v>
      </c>
      <c r="F85" s="16"/>
      <c r="G85" s="16">
        <f>IF(SUM(C85:E85)&gt;0,AVERAGE(C85:E85),0)</f>
        <v>0</v>
      </c>
      <c r="H85" s="14">
        <v>1</v>
      </c>
      <c r="I85" s="43"/>
      <c r="J85" s="16">
        <f>+G85*H85</f>
        <v>0</v>
      </c>
      <c r="K85" s="43"/>
      <c r="L85" s="46">
        <f t="shared" si="6"/>
        <v>0</v>
      </c>
      <c r="M85" s="43"/>
      <c r="N85" s="16">
        <f>+L85*([1]assessment!$J$271*[1]assessment!$F$3)</f>
        <v>0</v>
      </c>
      <c r="O85" s="43"/>
      <c r="P85" s="47">
        <f>+N85/[1]payroll!F85</f>
        <v>0</v>
      </c>
      <c r="Q85" s="43"/>
      <c r="R85" s="16">
        <f>IF(P85&lt;$R$2,N85, +[1]payroll!F85 * $R$2)</f>
        <v>0</v>
      </c>
      <c r="S85" s="43"/>
      <c r="T85" s="5">
        <f>+N85-R85</f>
        <v>0</v>
      </c>
      <c r="U85" s="43"/>
      <c r="V85" s="43" t="e">
        <f>+R85/N85</f>
        <v>#DIV/0!</v>
      </c>
    </row>
    <row r="86" spans="1:22" x14ac:dyDescent="0.2">
      <c r="A86" s="43" t="s">
        <v>130</v>
      </c>
      <c r="B86" s="43" t="s">
        <v>131</v>
      </c>
      <c r="C86" s="33">
        <v>0</v>
      </c>
      <c r="D86" s="33">
        <v>0</v>
      </c>
      <c r="E86" s="33">
        <v>0</v>
      </c>
      <c r="F86" s="16"/>
      <c r="G86" s="16">
        <f t="shared" si="9"/>
        <v>0</v>
      </c>
      <c r="H86" s="14">
        <v>1</v>
      </c>
      <c r="I86" s="43"/>
      <c r="J86" s="16">
        <f t="shared" si="5"/>
        <v>0</v>
      </c>
      <c r="K86" s="43"/>
      <c r="L86" s="46">
        <f t="shared" si="6"/>
        <v>0</v>
      </c>
      <c r="M86" s="43"/>
      <c r="N86" s="16">
        <f>+L86*([1]assessment!$J$271*[1]assessment!$F$3)</f>
        <v>0</v>
      </c>
      <c r="O86" s="43"/>
      <c r="P86" s="47">
        <f>+N86/[1]payroll!F86</f>
        <v>0</v>
      </c>
      <c r="Q86" s="43"/>
      <c r="R86" s="16">
        <f>IF(P86&lt;$R$2,N86, +[1]payroll!F86 * $R$2)</f>
        <v>0</v>
      </c>
      <c r="S86" s="43"/>
      <c r="T86" s="5">
        <f t="shared" si="7"/>
        <v>0</v>
      </c>
      <c r="U86" s="43"/>
      <c r="V86" s="43" t="e">
        <f t="shared" si="8"/>
        <v>#DIV/0!</v>
      </c>
    </row>
    <row r="87" spans="1:22" x14ac:dyDescent="0.2">
      <c r="A87" s="43" t="s">
        <v>132</v>
      </c>
      <c r="B87" s="43" t="s">
        <v>133</v>
      </c>
      <c r="C87" s="33">
        <v>0</v>
      </c>
      <c r="D87" s="33">
        <v>0</v>
      </c>
      <c r="E87" s="33">
        <v>0</v>
      </c>
      <c r="F87" s="16"/>
      <c r="G87" s="16">
        <f t="shared" si="9"/>
        <v>0</v>
      </c>
      <c r="H87" s="14">
        <v>1</v>
      </c>
      <c r="I87" s="43"/>
      <c r="J87" s="16">
        <f t="shared" si="5"/>
        <v>0</v>
      </c>
      <c r="K87" s="43"/>
      <c r="L87" s="46">
        <f t="shared" si="6"/>
        <v>0</v>
      </c>
      <c r="M87" s="43"/>
      <c r="N87" s="16">
        <f>+L87*([1]assessment!$J$271*[1]assessment!$F$3)</f>
        <v>0</v>
      </c>
      <c r="O87" s="43"/>
      <c r="P87" s="47">
        <f>+N87/[1]payroll!F87</f>
        <v>0</v>
      </c>
      <c r="Q87" s="43"/>
      <c r="R87" s="16">
        <f>IF(P87&lt;$R$2,N87, +[1]payroll!F87 * $R$2)</f>
        <v>0</v>
      </c>
      <c r="S87" s="43"/>
      <c r="T87" s="5">
        <f t="shared" si="7"/>
        <v>0</v>
      </c>
      <c r="U87" s="43"/>
      <c r="V87" s="43" t="e">
        <f t="shared" si="8"/>
        <v>#DIV/0!</v>
      </c>
    </row>
    <row r="88" spans="1:22" x14ac:dyDescent="0.2">
      <c r="A88" s="43" t="s">
        <v>134</v>
      </c>
      <c r="B88" s="43" t="s">
        <v>135</v>
      </c>
      <c r="C88" s="33">
        <v>557.5</v>
      </c>
      <c r="D88" s="33">
        <v>0</v>
      </c>
      <c r="E88" s="33">
        <v>0</v>
      </c>
      <c r="F88" s="16"/>
      <c r="G88" s="16">
        <f t="shared" si="9"/>
        <v>185.83333333333334</v>
      </c>
      <c r="H88" s="14">
        <v>1</v>
      </c>
      <c r="I88" s="43"/>
      <c r="J88" s="16">
        <f t="shared" si="5"/>
        <v>185.83333333333334</v>
      </c>
      <c r="K88" s="43"/>
      <c r="L88" s="46">
        <f t="shared" si="6"/>
        <v>5.367476147567506E-6</v>
      </c>
      <c r="M88" s="43"/>
      <c r="N88" s="16">
        <f>+L88*([1]assessment!$J$271*[1]assessment!$F$3)</f>
        <v>170.54383723175252</v>
      </c>
      <c r="O88" s="43"/>
      <c r="P88" s="47">
        <f>+N88/[1]payroll!F88</f>
        <v>3.1126788497765791E-5</v>
      </c>
      <c r="Q88" s="43"/>
      <c r="R88" s="16">
        <f>IF(P88&lt;$R$2,N88, +[1]payroll!F88 * $R$2)</f>
        <v>170.54383723175252</v>
      </c>
      <c r="S88" s="43"/>
      <c r="T88" s="5">
        <f t="shared" si="7"/>
        <v>0</v>
      </c>
      <c r="U88" s="43"/>
      <c r="V88" s="43">
        <f t="shared" si="8"/>
        <v>1</v>
      </c>
    </row>
    <row r="89" spans="1:22" x14ac:dyDescent="0.2">
      <c r="A89" s="43" t="s">
        <v>136</v>
      </c>
      <c r="B89" s="43" t="s">
        <v>137</v>
      </c>
      <c r="C89" s="33">
        <v>10236959.109999999</v>
      </c>
      <c r="D89" s="33">
        <v>9474290.5700000003</v>
      </c>
      <c r="E89" s="33">
        <v>8332626.8200000003</v>
      </c>
      <c r="F89" s="16"/>
      <c r="G89" s="16">
        <f t="shared" si="9"/>
        <v>9347958.833333334</v>
      </c>
      <c r="H89" s="14">
        <v>1</v>
      </c>
      <c r="I89" s="43"/>
      <c r="J89" s="16">
        <f t="shared" si="5"/>
        <v>9347958.833333334</v>
      </c>
      <c r="K89" s="43"/>
      <c r="L89" s="46">
        <f t="shared" si="6"/>
        <v>0.26999970977413257</v>
      </c>
      <c r="M89" s="43"/>
      <c r="N89" s="16">
        <f>+L89*([1]assessment!$J$271*[1]assessment!$F$3)</f>
        <v>8578852.5724903494</v>
      </c>
      <c r="O89" s="43"/>
      <c r="P89" s="47">
        <f>+N89/[1]payroll!F89</f>
        <v>5.7102405575133828E-3</v>
      </c>
      <c r="Q89" s="43"/>
      <c r="R89" s="16">
        <f>IF(P89&lt;$R$2,N89, +[1]payroll!F89 * $R$2)</f>
        <v>8578852.5724903494</v>
      </c>
      <c r="S89" s="43"/>
      <c r="T89" s="5">
        <f t="shared" si="7"/>
        <v>0</v>
      </c>
      <c r="U89" s="43"/>
      <c r="V89" s="43">
        <f t="shared" si="8"/>
        <v>1</v>
      </c>
    </row>
    <row r="90" spans="1:22" x14ac:dyDescent="0.2">
      <c r="A90" s="43" t="s">
        <v>138</v>
      </c>
      <c r="B90" s="43" t="s">
        <v>480</v>
      </c>
      <c r="C90" s="33">
        <v>1103232.69</v>
      </c>
      <c r="D90" s="33">
        <v>970773.24</v>
      </c>
      <c r="E90" s="33">
        <v>1062551.33</v>
      </c>
      <c r="F90" s="16"/>
      <c r="G90" s="16">
        <f t="shared" si="9"/>
        <v>1045519.0866666666</v>
      </c>
      <c r="H90" s="14">
        <v>1</v>
      </c>
      <c r="I90" s="43"/>
      <c r="J90" s="16">
        <f t="shared" si="5"/>
        <v>1045519.0866666666</v>
      </c>
      <c r="K90" s="43"/>
      <c r="L90" s="46">
        <f t="shared" si="6"/>
        <v>3.0198020230546529E-2</v>
      </c>
      <c r="M90" s="43"/>
      <c r="N90" s="16">
        <f>+L90*([1]assessment!$J$271*[1]assessment!$F$3)</f>
        <v>959498.67411212844</v>
      </c>
      <c r="O90" s="43"/>
      <c r="P90" s="47">
        <f>+N90/[1]payroll!F90</f>
        <v>1.5096536515773042E-3</v>
      </c>
      <c r="Q90" s="43"/>
      <c r="R90" s="16">
        <f>IF(P90&lt;$R$2,N90, +[1]payroll!F90 * $R$2)</f>
        <v>959498.67411212844</v>
      </c>
      <c r="S90" s="43"/>
      <c r="T90" s="5">
        <f t="shared" si="7"/>
        <v>0</v>
      </c>
      <c r="U90" s="43"/>
      <c r="V90" s="43">
        <f t="shared" si="8"/>
        <v>1</v>
      </c>
    </row>
    <row r="91" spans="1:22" x14ac:dyDescent="0.2">
      <c r="A91" s="43" t="s">
        <v>139</v>
      </c>
      <c r="B91" s="43" t="s">
        <v>140</v>
      </c>
      <c r="C91" s="33">
        <v>15.82</v>
      </c>
      <c r="D91" s="33">
        <v>0</v>
      </c>
      <c r="E91" s="33">
        <v>0</v>
      </c>
      <c r="F91" s="16"/>
      <c r="G91" s="16">
        <f t="shared" si="9"/>
        <v>5.2733333333333334</v>
      </c>
      <c r="H91" s="14">
        <v>1</v>
      </c>
      <c r="I91" s="43"/>
      <c r="J91" s="16">
        <f t="shared" si="5"/>
        <v>5.2733333333333334</v>
      </c>
      <c r="K91" s="43"/>
      <c r="L91" s="46">
        <f t="shared" si="6"/>
        <v>1.523111617121398E-7</v>
      </c>
      <c r="M91" s="43"/>
      <c r="N91" s="16">
        <f>+L91*([1]assessment!$J$271*[1]assessment!$F$3)</f>
        <v>4.839468170414932</v>
      </c>
      <c r="O91" s="43"/>
      <c r="P91" s="47">
        <f>+N91/[1]payroll!F91</f>
        <v>4.6704395155027849E-6</v>
      </c>
      <c r="Q91" s="43"/>
      <c r="R91" s="16">
        <f>IF(P91&lt;$R$2,N91, +[1]payroll!F91 * $R$2)</f>
        <v>4.839468170414932</v>
      </c>
      <c r="S91" s="43"/>
      <c r="T91" s="5">
        <f t="shared" si="7"/>
        <v>0</v>
      </c>
      <c r="U91" s="43"/>
      <c r="V91" s="43">
        <f t="shared" si="8"/>
        <v>1</v>
      </c>
    </row>
    <row r="92" spans="1:22" x14ac:dyDescent="0.2">
      <c r="A92" s="43" t="s">
        <v>479</v>
      </c>
      <c r="B92" s="43" t="s">
        <v>484</v>
      </c>
      <c r="C92" s="33">
        <v>219744.39</v>
      </c>
      <c r="D92" s="33">
        <v>186199.32</v>
      </c>
      <c r="E92" s="33">
        <v>181968.41</v>
      </c>
      <c r="F92" s="16"/>
      <c r="G92" s="16">
        <f t="shared" si="9"/>
        <v>195970.70666666667</v>
      </c>
      <c r="H92" s="14">
        <v>1</v>
      </c>
      <c r="I92" s="43"/>
      <c r="J92" s="16">
        <f t="shared" si="5"/>
        <v>195970.70666666667</v>
      </c>
      <c r="K92" s="43"/>
      <c r="L92" s="46">
        <f t="shared" si="6"/>
        <v>5.6602767371584668E-3</v>
      </c>
      <c r="M92" s="43"/>
      <c r="N92" s="16">
        <f>+L92*([1]assessment!$J$271*[1]assessment!$F$3)</f>
        <v>179847.15497731758</v>
      </c>
      <c r="O92" s="43"/>
      <c r="P92" s="47">
        <f>+N92/[1]payroll!F92</f>
        <v>1.1290007298516301E-3</v>
      </c>
      <c r="Q92" s="43"/>
      <c r="R92" s="16">
        <f>IF(P92&lt;$R$2,N92, +[1]payroll!F92 * $R$2)</f>
        <v>179847.15497731758</v>
      </c>
      <c r="S92" s="43"/>
      <c r="T92" s="5">
        <f t="shared" si="7"/>
        <v>0</v>
      </c>
      <c r="U92" s="43"/>
      <c r="V92" s="43">
        <f t="shared" si="8"/>
        <v>1</v>
      </c>
    </row>
    <row r="93" spans="1:22" x14ac:dyDescent="0.2">
      <c r="A93" s="43" t="s">
        <v>501</v>
      </c>
      <c r="B93" s="43" t="s">
        <v>542</v>
      </c>
      <c r="C93" s="33">
        <v>0</v>
      </c>
      <c r="D93" s="33">
        <v>0</v>
      </c>
      <c r="E93" s="33">
        <v>0</v>
      </c>
      <c r="F93" s="16"/>
      <c r="G93" s="16">
        <f t="shared" si="9"/>
        <v>0</v>
      </c>
      <c r="H93" s="14">
        <v>1</v>
      </c>
      <c r="I93" s="43"/>
      <c r="J93" s="16">
        <f t="shared" si="5"/>
        <v>0</v>
      </c>
      <c r="K93" s="43"/>
      <c r="L93" s="46">
        <f t="shared" si="6"/>
        <v>0</v>
      </c>
      <c r="M93" s="43"/>
      <c r="N93" s="16">
        <f>+L93*([1]assessment!$J$271*[1]assessment!$F$3)</f>
        <v>0</v>
      </c>
      <c r="O93" s="43"/>
      <c r="P93" s="47">
        <f>+N93/[1]payroll!F93</f>
        <v>0</v>
      </c>
      <c r="Q93" s="43"/>
      <c r="R93" s="16">
        <f>IF(P93&lt;$R$2,N93, +[1]payroll!F93 * $R$2)</f>
        <v>0</v>
      </c>
      <c r="S93" s="43"/>
      <c r="T93" s="5">
        <f t="shared" si="7"/>
        <v>0</v>
      </c>
      <c r="U93" s="43"/>
      <c r="V93" s="43" t="e">
        <f t="shared" si="8"/>
        <v>#DIV/0!</v>
      </c>
    </row>
    <row r="94" spans="1:22" x14ac:dyDescent="0.2">
      <c r="A94" s="43" t="s">
        <v>141</v>
      </c>
      <c r="B94" s="43" t="s">
        <v>142</v>
      </c>
      <c r="C94" s="33">
        <v>46317.43</v>
      </c>
      <c r="D94" s="33">
        <v>44541.25</v>
      </c>
      <c r="E94" s="33">
        <v>30707</v>
      </c>
      <c r="F94" s="16"/>
      <c r="G94" s="16">
        <f t="shared" si="9"/>
        <v>40521.893333333333</v>
      </c>
      <c r="H94" s="14">
        <v>1</v>
      </c>
      <c r="I94" s="43"/>
      <c r="J94" s="16">
        <f t="shared" si="5"/>
        <v>40521.893333333333</v>
      </c>
      <c r="K94" s="43"/>
      <c r="L94" s="46">
        <f t="shared" si="6"/>
        <v>1.1704051798436309E-3</v>
      </c>
      <c r="M94" s="43"/>
      <c r="N94" s="16">
        <f>+L94*([1]assessment!$J$271*[1]assessment!$F$3)</f>
        <v>37187.941780963789</v>
      </c>
      <c r="O94" s="43"/>
      <c r="P94" s="47">
        <f>+N94/[1]payroll!F94</f>
        <v>1.0428836363021608E-3</v>
      </c>
      <c r="Q94" s="43"/>
      <c r="R94" s="16">
        <f>IF(P94&lt;$R$2,N94, +[1]payroll!F94 * $R$2)</f>
        <v>37187.941780963789</v>
      </c>
      <c r="S94" s="43"/>
      <c r="T94" s="5">
        <f t="shared" si="7"/>
        <v>0</v>
      </c>
      <c r="U94" s="43"/>
      <c r="V94" s="43">
        <f t="shared" si="8"/>
        <v>1</v>
      </c>
    </row>
    <row r="95" spans="1:22" x14ac:dyDescent="0.2">
      <c r="A95" s="43" t="s">
        <v>143</v>
      </c>
      <c r="B95" s="43" t="s">
        <v>144</v>
      </c>
      <c r="C95" s="33">
        <v>48630.57</v>
      </c>
      <c r="D95" s="33">
        <v>20593.38</v>
      </c>
      <c r="E95" s="33">
        <v>24071.38</v>
      </c>
      <c r="F95" s="16"/>
      <c r="G95" s="16">
        <f t="shared" si="9"/>
        <v>31098.443333333333</v>
      </c>
      <c r="H95" s="14">
        <v>1</v>
      </c>
      <c r="I95" s="43"/>
      <c r="J95" s="16">
        <f t="shared" si="5"/>
        <v>31098.443333333333</v>
      </c>
      <c r="K95" s="43"/>
      <c r="L95" s="46">
        <f t="shared" si="6"/>
        <v>8.9822503758643787E-4</v>
      </c>
      <c r="M95" s="43"/>
      <c r="N95" s="16">
        <f>+L95*([1]assessment!$J$271*[1]assessment!$F$3)</f>
        <v>28539.80910135002</v>
      </c>
      <c r="O95" s="43"/>
      <c r="P95" s="47">
        <f>+N95/[1]payroll!F95</f>
        <v>2.7156450031964249E-3</v>
      </c>
      <c r="Q95" s="43"/>
      <c r="R95" s="16">
        <f>IF(P95&lt;$R$2,N95, +[1]payroll!F95 * $R$2)</f>
        <v>28539.80910135002</v>
      </c>
      <c r="S95" s="43"/>
      <c r="T95" s="5">
        <f t="shared" si="7"/>
        <v>0</v>
      </c>
      <c r="U95" s="43"/>
      <c r="V95" s="43">
        <f t="shared" si="8"/>
        <v>1</v>
      </c>
    </row>
    <row r="96" spans="1:22" x14ac:dyDescent="0.2">
      <c r="A96" s="43" t="s">
        <v>145</v>
      </c>
      <c r="B96" s="43" t="s">
        <v>146</v>
      </c>
      <c r="C96" s="33">
        <v>0</v>
      </c>
      <c r="D96" s="33">
        <v>0</v>
      </c>
      <c r="E96" s="33">
        <v>0</v>
      </c>
      <c r="F96" s="16"/>
      <c r="G96" s="16">
        <f t="shared" si="9"/>
        <v>0</v>
      </c>
      <c r="H96" s="14">
        <v>1</v>
      </c>
      <c r="I96" s="43"/>
      <c r="J96" s="16">
        <f t="shared" si="5"/>
        <v>0</v>
      </c>
      <c r="K96" s="43"/>
      <c r="L96" s="46">
        <f t="shared" si="6"/>
        <v>0</v>
      </c>
      <c r="M96" s="43"/>
      <c r="N96" s="16">
        <f>+L96*([1]assessment!$J$271*[1]assessment!$F$3)</f>
        <v>0</v>
      </c>
      <c r="O96" s="43"/>
      <c r="P96" s="47">
        <f>+N96/[1]payroll!F96</f>
        <v>0</v>
      </c>
      <c r="Q96" s="43"/>
      <c r="R96" s="16">
        <f>IF(P96&lt;$R$2,N96, +[1]payroll!F96 * $R$2)</f>
        <v>0</v>
      </c>
      <c r="S96" s="43"/>
      <c r="T96" s="5">
        <f t="shared" si="7"/>
        <v>0</v>
      </c>
      <c r="U96" s="43"/>
      <c r="V96" s="43" t="e">
        <f t="shared" si="8"/>
        <v>#DIV/0!</v>
      </c>
    </row>
    <row r="97" spans="1:22" x14ac:dyDescent="0.2">
      <c r="A97" s="43" t="s">
        <v>147</v>
      </c>
      <c r="B97" s="43" t="s">
        <v>148</v>
      </c>
      <c r="C97" s="33">
        <v>1244.1400000000001</v>
      </c>
      <c r="D97" s="33">
        <v>2971.93</v>
      </c>
      <c r="E97" s="33">
        <v>1537.39</v>
      </c>
      <c r="F97" s="16"/>
      <c r="G97" s="16">
        <f t="shared" si="9"/>
        <v>1917.82</v>
      </c>
      <c r="H97" s="14">
        <v>1</v>
      </c>
      <c r="I97" s="43"/>
      <c r="J97" s="16">
        <f t="shared" si="5"/>
        <v>1917.82</v>
      </c>
      <c r="K97" s="43"/>
      <c r="L97" s="46">
        <f t="shared" si="6"/>
        <v>5.5392931508491016E-5</v>
      </c>
      <c r="M97" s="43"/>
      <c r="N97" s="16">
        <f>+L97*([1]assessment!$J$271*[1]assessment!$F$3)</f>
        <v>1760.030754725379</v>
      </c>
      <c r="O97" s="43"/>
      <c r="P97" s="47">
        <f>+N97/[1]payroll!F97</f>
        <v>7.7496203987816525E-5</v>
      </c>
      <c r="Q97" s="43"/>
      <c r="R97" s="16">
        <f>IF(P97&lt;$R$2,N97, +[1]payroll!F97 * $R$2)</f>
        <v>1760.030754725379</v>
      </c>
      <c r="S97" s="43"/>
      <c r="T97" s="5">
        <f t="shared" si="7"/>
        <v>0</v>
      </c>
      <c r="U97" s="43"/>
      <c r="V97" s="43">
        <f t="shared" si="8"/>
        <v>1</v>
      </c>
    </row>
    <row r="98" spans="1:22" x14ac:dyDescent="0.2">
      <c r="A98" s="43" t="s">
        <v>149</v>
      </c>
      <c r="B98" s="43" t="s">
        <v>474</v>
      </c>
      <c r="C98" s="33">
        <v>29059.67</v>
      </c>
      <c r="D98" s="33">
        <v>28003.24</v>
      </c>
      <c r="E98" s="33">
        <v>9524.94</v>
      </c>
      <c r="F98" s="16"/>
      <c r="G98" s="16">
        <f t="shared" si="9"/>
        <v>22195.95</v>
      </c>
      <c r="H98" s="14">
        <v>1</v>
      </c>
      <c r="I98" s="43"/>
      <c r="J98" s="16">
        <f t="shared" si="5"/>
        <v>22195.95</v>
      </c>
      <c r="K98" s="43"/>
      <c r="L98" s="46">
        <f t="shared" si="6"/>
        <v>6.4109183245345815E-4</v>
      </c>
      <c r="M98" s="43"/>
      <c r="N98" s="16">
        <f>+L98*([1]assessment!$J$271*[1]assessment!$F$3)</f>
        <v>20369.771214371929</v>
      </c>
      <c r="O98" s="43"/>
      <c r="P98" s="47">
        <f>+N98/[1]payroll!F98</f>
        <v>1.2299984023048216E-4</v>
      </c>
      <c r="Q98" s="43"/>
      <c r="R98" s="16">
        <f>IF(P98&lt;$R$2,N98, +[1]payroll!F98 * $R$2)</f>
        <v>20369.771214371929</v>
      </c>
      <c r="S98" s="43"/>
      <c r="T98" s="5">
        <f t="shared" si="7"/>
        <v>0</v>
      </c>
      <c r="U98" s="43"/>
      <c r="V98" s="43">
        <f t="shared" si="8"/>
        <v>1</v>
      </c>
    </row>
    <row r="99" spans="1:22" x14ac:dyDescent="0.2">
      <c r="A99" s="43" t="s">
        <v>150</v>
      </c>
      <c r="B99" s="43" t="s">
        <v>532</v>
      </c>
      <c r="C99" s="33">
        <v>0</v>
      </c>
      <c r="D99" s="33">
        <v>615.95000000000005</v>
      </c>
      <c r="E99" s="33">
        <v>0</v>
      </c>
      <c r="F99" s="16"/>
      <c r="G99" s="16">
        <f t="shared" si="9"/>
        <v>205.31666666666669</v>
      </c>
      <c r="H99" s="14">
        <v>1</v>
      </c>
      <c r="I99" s="43"/>
      <c r="J99" s="16">
        <f t="shared" si="5"/>
        <v>205.31666666666669</v>
      </c>
      <c r="K99" s="43"/>
      <c r="L99" s="46">
        <f t="shared" si="6"/>
        <v>5.9302187140703235E-6</v>
      </c>
      <c r="M99" s="43"/>
      <c r="N99" s="16">
        <f>+L99*([1]assessment!$J$271*[1]assessment!$F$3)</f>
        <v>188.42417317111745</v>
      </c>
      <c r="O99" s="43"/>
      <c r="P99" s="47">
        <f>+N99/[1]payroll!F99</f>
        <v>4.4721675822495887E-5</v>
      </c>
      <c r="Q99" s="43"/>
      <c r="R99" s="16">
        <f>IF(P99&lt;$R$2,N99, +[1]payroll!F99 * $R$2)</f>
        <v>188.42417317111745</v>
      </c>
      <c r="S99" s="43"/>
      <c r="T99" s="5">
        <f t="shared" si="7"/>
        <v>0</v>
      </c>
      <c r="U99" s="43"/>
      <c r="V99" s="43">
        <f t="shared" si="8"/>
        <v>1</v>
      </c>
    </row>
    <row r="100" spans="1:22" x14ac:dyDescent="0.2">
      <c r="A100" s="43" t="s">
        <v>504</v>
      </c>
      <c r="B100" s="43" t="s">
        <v>505</v>
      </c>
      <c r="C100" s="33">
        <v>30375.18</v>
      </c>
      <c r="D100" s="33">
        <v>39807.29</v>
      </c>
      <c r="E100" s="33">
        <v>83402.179999999993</v>
      </c>
      <c r="F100" s="16"/>
      <c r="G100" s="16">
        <f t="shared" si="9"/>
        <v>51194.883333333331</v>
      </c>
      <c r="H100" s="14">
        <v>1</v>
      </c>
      <c r="I100" s="43"/>
      <c r="J100" s="16">
        <f t="shared" si="5"/>
        <v>51194.883333333331</v>
      </c>
      <c r="K100" s="43"/>
      <c r="L100" s="46">
        <f t="shared" si="6"/>
        <v>1.4786761354394684E-3</v>
      </c>
      <c r="M100" s="43"/>
      <c r="N100" s="16">
        <f>+L100*([1]assessment!$J$271*[1]assessment!$F$3)</f>
        <v>46982.808163041569</v>
      </c>
      <c r="O100" s="43"/>
      <c r="P100" s="47">
        <f>+N100/[1]payroll!F100</f>
        <v>1.1867242411459193E-3</v>
      </c>
      <c r="Q100" s="43"/>
      <c r="R100" s="16">
        <f>IF(P100&lt;$R$2,N100, +[1]payroll!F100 * $R$2)</f>
        <v>46982.808163041569</v>
      </c>
      <c r="S100" s="43"/>
      <c r="T100" s="5">
        <f t="shared" si="7"/>
        <v>0</v>
      </c>
      <c r="U100" s="43"/>
      <c r="V100" s="43">
        <f t="shared" si="8"/>
        <v>1</v>
      </c>
    </row>
    <row r="101" spans="1:22" x14ac:dyDescent="0.2">
      <c r="A101" s="43" t="s">
        <v>547</v>
      </c>
      <c r="B101" s="43" t="s">
        <v>548</v>
      </c>
      <c r="C101" s="33">
        <v>3474217.72</v>
      </c>
      <c r="D101" s="33">
        <v>2565343.25</v>
      </c>
      <c r="E101" s="33">
        <v>2138711.46</v>
      </c>
      <c r="F101" s="16"/>
      <c r="G101" s="16">
        <f t="shared" si="9"/>
        <v>2726090.81</v>
      </c>
      <c r="H101" s="14">
        <v>1</v>
      </c>
      <c r="I101" s="43"/>
      <c r="J101" s="16">
        <f t="shared" si="5"/>
        <v>2726090.81</v>
      </c>
      <c r="K101" s="43"/>
      <c r="L101" s="46">
        <f t="shared" si="6"/>
        <v>7.873844340149587E-2</v>
      </c>
      <c r="M101" s="43"/>
      <c r="N101" s="16">
        <f>+L101*([1]assessment!$J$271*[1]assessment!$F$3)</f>
        <v>2501800.8289486086</v>
      </c>
      <c r="O101" s="43"/>
      <c r="P101" s="47">
        <f>+N101/[1]payroll!F101</f>
        <v>2.3032126801472819E-2</v>
      </c>
      <c r="Q101" s="43"/>
      <c r="R101" s="16">
        <f>IF(P101&lt;$R$2,N101, +[1]payroll!F101 * $R$2)</f>
        <v>2501800.8289486086</v>
      </c>
      <c r="S101" s="43"/>
      <c r="T101" s="5">
        <f t="shared" si="7"/>
        <v>0</v>
      </c>
      <c r="U101" s="43"/>
      <c r="V101" s="43">
        <f t="shared" si="8"/>
        <v>1</v>
      </c>
    </row>
    <row r="102" spans="1:22" x14ac:dyDescent="0.2">
      <c r="A102" s="43" t="s">
        <v>151</v>
      </c>
      <c r="B102" s="43" t="s">
        <v>152</v>
      </c>
      <c r="C102" s="33">
        <v>12209057.199999999</v>
      </c>
      <c r="D102" s="33">
        <v>10960625.51</v>
      </c>
      <c r="E102" s="33">
        <v>11220686.460000001</v>
      </c>
      <c r="F102" s="16"/>
      <c r="G102" s="16">
        <f t="shared" si="9"/>
        <v>11463456.390000001</v>
      </c>
      <c r="H102" s="14">
        <v>1</v>
      </c>
      <c r="I102" s="43"/>
      <c r="J102" s="16">
        <f t="shared" si="5"/>
        <v>11463456.390000001</v>
      </c>
      <c r="K102" s="43"/>
      <c r="L102" s="46">
        <f t="shared" si="6"/>
        <v>0.33110221744576845</v>
      </c>
      <c r="M102" s="43"/>
      <c r="N102" s="16">
        <f>+L102*([1]assessment!$J$271*[1]assessment!$F$3)</f>
        <v>10520296.900571048</v>
      </c>
      <c r="O102" s="43"/>
      <c r="P102" s="47">
        <f>+N102/[1]payroll!F102</f>
        <v>7.1227321489399789E-3</v>
      </c>
      <c r="Q102" s="43"/>
      <c r="R102" s="16">
        <f>IF(P102&lt;$R$2,N102, +[1]payroll!F102 * $R$2)</f>
        <v>10520296.900571048</v>
      </c>
      <c r="S102" s="43"/>
      <c r="T102" s="5">
        <f t="shared" si="7"/>
        <v>0</v>
      </c>
      <c r="U102" s="43"/>
      <c r="V102" s="43">
        <f t="shared" si="8"/>
        <v>1</v>
      </c>
    </row>
    <row r="103" spans="1:22" x14ac:dyDescent="0.2">
      <c r="A103" s="43" t="s">
        <v>509</v>
      </c>
      <c r="B103" s="43" t="s">
        <v>508</v>
      </c>
      <c r="C103" s="33">
        <v>187640.89</v>
      </c>
      <c r="D103" s="33">
        <v>133036.89000000001</v>
      </c>
      <c r="E103" s="33">
        <v>128418.92</v>
      </c>
      <c r="F103" s="16"/>
      <c r="G103" s="16">
        <f t="shared" si="9"/>
        <v>149698.9</v>
      </c>
      <c r="H103" s="14">
        <v>1</v>
      </c>
      <c r="I103" s="43"/>
      <c r="J103" s="16">
        <f t="shared" si="5"/>
        <v>149698.9</v>
      </c>
      <c r="K103" s="43"/>
      <c r="L103" s="46">
        <f t="shared" si="6"/>
        <v>4.3237952021547617E-3</v>
      </c>
      <c r="M103" s="43"/>
      <c r="N103" s="16">
        <f>+L103*([1]assessment!$J$271*[1]assessment!$F$3)</f>
        <v>137382.37579572591</v>
      </c>
      <c r="O103" s="43"/>
      <c r="P103" s="47">
        <f>+N103/[1]payroll!F103</f>
        <v>2.6863523866918143E-3</v>
      </c>
      <c r="Q103" s="43"/>
      <c r="R103" s="16">
        <f>IF(P103&lt;$R$2,N103, +[1]payroll!F103 * $R$2)</f>
        <v>137382.37579572591</v>
      </c>
      <c r="S103" s="43"/>
      <c r="T103" s="5">
        <f t="shared" si="7"/>
        <v>0</v>
      </c>
      <c r="U103" s="43"/>
      <c r="V103" s="43">
        <f t="shared" si="8"/>
        <v>1</v>
      </c>
    </row>
    <row r="104" spans="1:22" x14ac:dyDescent="0.2">
      <c r="A104" s="43" t="s">
        <v>153</v>
      </c>
      <c r="B104" s="43" t="s">
        <v>154</v>
      </c>
      <c r="C104" s="33">
        <v>9928.4599999999991</v>
      </c>
      <c r="D104" s="33">
        <v>10521.77</v>
      </c>
      <c r="E104" s="33">
        <v>2785</v>
      </c>
      <c r="F104" s="16"/>
      <c r="G104" s="16">
        <f t="shared" si="9"/>
        <v>7745.0766666666668</v>
      </c>
      <c r="H104" s="14">
        <v>1</v>
      </c>
      <c r="I104" s="43"/>
      <c r="J104" s="16">
        <f t="shared" si="5"/>
        <v>7745.0766666666668</v>
      </c>
      <c r="K104" s="43"/>
      <c r="L104" s="46">
        <f t="shared" si="6"/>
        <v>2.237032157995425E-4</v>
      </c>
      <c r="M104" s="43"/>
      <c r="N104" s="16">
        <f>+L104*([1]assessment!$J$271*[1]assessment!$F$3)</f>
        <v>7107.8480415467857</v>
      </c>
      <c r="O104" s="43"/>
      <c r="P104" s="47">
        <f>+N104/[1]payroll!F104</f>
        <v>8.951769643205542E-5</v>
      </c>
      <c r="Q104" s="43"/>
      <c r="R104" s="16">
        <f>IF(P104&lt;$R$2,N104, +[1]payroll!F104 * $R$2)</f>
        <v>7107.8480415467857</v>
      </c>
      <c r="S104" s="43"/>
      <c r="T104" s="5">
        <f t="shared" si="7"/>
        <v>0</v>
      </c>
      <c r="U104" s="43"/>
      <c r="V104" s="43">
        <f t="shared" si="8"/>
        <v>1</v>
      </c>
    </row>
    <row r="105" spans="1:22" x14ac:dyDescent="0.2">
      <c r="A105" s="43" t="s">
        <v>155</v>
      </c>
      <c r="B105" s="43" t="s">
        <v>156</v>
      </c>
      <c r="C105" s="33">
        <v>184001.4</v>
      </c>
      <c r="D105" s="33">
        <v>246796.14</v>
      </c>
      <c r="E105" s="33">
        <v>105029.23</v>
      </c>
      <c r="F105" s="16"/>
      <c r="G105" s="16">
        <f t="shared" si="9"/>
        <v>178608.92333333334</v>
      </c>
      <c r="H105" s="14">
        <v>1</v>
      </c>
      <c r="I105" s="43"/>
      <c r="J105" s="16">
        <f t="shared" si="5"/>
        <v>178608.92333333334</v>
      </c>
      <c r="K105" s="43"/>
      <c r="L105" s="46">
        <f t="shared" si="6"/>
        <v>5.1588114927410582E-3</v>
      </c>
      <c r="M105" s="43"/>
      <c r="N105" s="16">
        <f>+L105*([1]assessment!$J$271*[1]assessment!$F$3)</f>
        <v>163913.81784268285</v>
      </c>
      <c r="O105" s="43"/>
      <c r="P105" s="47">
        <f>+N105/[1]payroll!F105</f>
        <v>2.069232061992719E-3</v>
      </c>
      <c r="Q105" s="43"/>
      <c r="R105" s="16">
        <f>IF(P105&lt;$R$2,N105, +[1]payroll!F105 * $R$2)</f>
        <v>163913.81784268285</v>
      </c>
      <c r="S105" s="43"/>
      <c r="T105" s="5">
        <f t="shared" si="7"/>
        <v>0</v>
      </c>
      <c r="U105" s="43"/>
      <c r="V105" s="43">
        <f t="shared" si="8"/>
        <v>1</v>
      </c>
    </row>
    <row r="106" spans="1:22" x14ac:dyDescent="0.2">
      <c r="A106" s="43" t="s">
        <v>157</v>
      </c>
      <c r="B106" s="43" t="s">
        <v>158</v>
      </c>
      <c r="C106" s="33">
        <v>110616.05</v>
      </c>
      <c r="D106" s="33">
        <v>132081.60000000001</v>
      </c>
      <c r="E106" s="33">
        <v>78116.009999999995</v>
      </c>
      <c r="F106" s="16"/>
      <c r="G106" s="16">
        <f t="shared" si="9"/>
        <v>106937.88666666667</v>
      </c>
      <c r="H106" s="14">
        <v>1</v>
      </c>
      <c r="I106" s="43"/>
      <c r="J106" s="16">
        <f t="shared" si="5"/>
        <v>106937.88666666667</v>
      </c>
      <c r="K106" s="43"/>
      <c r="L106" s="46">
        <f t="shared" si="6"/>
        <v>3.0887168930292946E-3</v>
      </c>
      <c r="M106" s="43"/>
      <c r="N106" s="16">
        <f>+L106*([1]assessment!$J$271*[1]assessment!$F$3)</f>
        <v>98139.538318857041</v>
      </c>
      <c r="O106" s="43"/>
      <c r="P106" s="47">
        <f>+N106/[1]payroll!F106</f>
        <v>1.1741181756323481E-3</v>
      </c>
      <c r="Q106" s="43"/>
      <c r="R106" s="16">
        <f>IF(P106&lt;$R$2,N106, +[1]payroll!F106 * $R$2)</f>
        <v>98139.538318857041</v>
      </c>
      <c r="S106" s="43"/>
      <c r="T106" s="5">
        <f t="shared" si="7"/>
        <v>0</v>
      </c>
      <c r="U106" s="43"/>
      <c r="V106" s="43">
        <f t="shared" si="8"/>
        <v>1</v>
      </c>
    </row>
    <row r="107" spans="1:22" x14ac:dyDescent="0.2">
      <c r="A107" s="43" t="s">
        <v>159</v>
      </c>
      <c r="B107" s="43" t="s">
        <v>160</v>
      </c>
      <c r="C107" s="33">
        <v>654746.44999999995</v>
      </c>
      <c r="D107" s="33">
        <v>540237.48</v>
      </c>
      <c r="E107" s="33">
        <v>357380.4</v>
      </c>
      <c r="F107" s="16"/>
      <c r="G107" s="16">
        <f t="shared" si="9"/>
        <v>517454.77666666667</v>
      </c>
      <c r="H107" s="14">
        <v>1</v>
      </c>
      <c r="I107" s="43"/>
      <c r="J107" s="16">
        <f t="shared" si="5"/>
        <v>517454.77666666667</v>
      </c>
      <c r="K107" s="43"/>
      <c r="L107" s="46">
        <f t="shared" si="6"/>
        <v>1.4945791055801995E-2</v>
      </c>
      <c r="M107" s="43"/>
      <c r="N107" s="16">
        <f>+L107*([1]assessment!$J$271*[1]assessment!$F$3)</f>
        <v>474881.02173972834</v>
      </c>
      <c r="O107" s="43"/>
      <c r="P107" s="47">
        <f>+N107/[1]payroll!F107</f>
        <v>9.0794024347331148E-4</v>
      </c>
      <c r="Q107" s="43"/>
      <c r="R107" s="16">
        <f>IF(P107&lt;$R$2,N107, +[1]payroll!F107 * $R$2)</f>
        <v>474881.02173972834</v>
      </c>
      <c r="S107" s="43"/>
      <c r="T107" s="5">
        <f t="shared" si="7"/>
        <v>0</v>
      </c>
      <c r="U107" s="43"/>
      <c r="V107" s="43">
        <f t="shared" si="8"/>
        <v>1</v>
      </c>
    </row>
    <row r="108" spans="1:22" x14ac:dyDescent="0.2">
      <c r="A108" s="43" t="s">
        <v>161</v>
      </c>
      <c r="B108" s="43" t="s">
        <v>162</v>
      </c>
      <c r="C108" s="33">
        <v>107954.23</v>
      </c>
      <c r="D108" s="33">
        <v>95355.11</v>
      </c>
      <c r="E108" s="33">
        <v>107271.43</v>
      </c>
      <c r="F108" s="16"/>
      <c r="G108" s="16">
        <f t="shared" si="9"/>
        <v>103526.92333333334</v>
      </c>
      <c r="H108" s="14">
        <v>1</v>
      </c>
      <c r="I108" s="43"/>
      <c r="J108" s="16">
        <f t="shared" si="5"/>
        <v>103526.92333333334</v>
      </c>
      <c r="K108" s="43"/>
      <c r="L108" s="46">
        <f t="shared" si="6"/>
        <v>2.9901970849652909E-3</v>
      </c>
      <c r="M108" s="43"/>
      <c r="N108" s="16">
        <f>+L108*([1]assessment!$J$271*[1]assessment!$F$3)</f>
        <v>95009.213069403355</v>
      </c>
      <c r="O108" s="43"/>
      <c r="P108" s="47">
        <f>+N108/[1]payroll!F108</f>
        <v>7.9503581123229405E-4</v>
      </c>
      <c r="Q108" s="43"/>
      <c r="R108" s="16">
        <f>IF(P108&lt;$R$2,N108, +[1]payroll!F108 * $R$2)</f>
        <v>95009.213069403355</v>
      </c>
      <c r="S108" s="43"/>
      <c r="T108" s="5">
        <f t="shared" si="7"/>
        <v>0</v>
      </c>
      <c r="U108" s="43"/>
      <c r="V108" s="43">
        <f t="shared" si="8"/>
        <v>1</v>
      </c>
    </row>
    <row r="109" spans="1:22" x14ac:dyDescent="0.2">
      <c r="A109" s="43" t="s">
        <v>163</v>
      </c>
      <c r="B109" s="43" t="s">
        <v>164</v>
      </c>
      <c r="C109" s="33">
        <v>678438.38</v>
      </c>
      <c r="D109" s="33">
        <v>565459.32999999996</v>
      </c>
      <c r="E109" s="33">
        <v>399059.26</v>
      </c>
      <c r="F109" s="16"/>
      <c r="G109" s="16">
        <f t="shared" si="9"/>
        <v>547652.32333333336</v>
      </c>
      <c r="H109" s="14">
        <v>1</v>
      </c>
      <c r="I109" s="43"/>
      <c r="J109" s="16">
        <f t="shared" si="5"/>
        <v>547652.32333333336</v>
      </c>
      <c r="K109" s="43"/>
      <c r="L109" s="46">
        <f t="shared" si="6"/>
        <v>1.581799524296822E-2</v>
      </c>
      <c r="M109" s="43"/>
      <c r="N109" s="16">
        <f>+L109*([1]assessment!$J$271*[1]assessment!$F$3)</f>
        <v>502594.05573175481</v>
      </c>
      <c r="O109" s="43"/>
      <c r="P109" s="47">
        <f>+N109/[1]payroll!F109</f>
        <v>1.2027978840645163E-3</v>
      </c>
      <c r="Q109" s="43"/>
      <c r="R109" s="16">
        <f>IF(P109&lt;$R$2,N109, +[1]payroll!F109 * $R$2)</f>
        <v>502594.05573175481</v>
      </c>
      <c r="S109" s="43"/>
      <c r="T109" s="5">
        <f t="shared" si="7"/>
        <v>0</v>
      </c>
      <c r="U109" s="43"/>
      <c r="V109" s="43">
        <f t="shared" si="8"/>
        <v>1</v>
      </c>
    </row>
    <row r="110" spans="1:22" x14ac:dyDescent="0.2">
      <c r="A110" s="43" t="s">
        <v>165</v>
      </c>
      <c r="B110" s="43" t="s">
        <v>166</v>
      </c>
      <c r="C110" s="33">
        <v>83027.69</v>
      </c>
      <c r="D110" s="33">
        <v>171878.51</v>
      </c>
      <c r="E110" s="33">
        <v>74521.289999999994</v>
      </c>
      <c r="F110" s="16"/>
      <c r="G110" s="16">
        <f t="shared" si="9"/>
        <v>109809.16333333333</v>
      </c>
      <c r="H110" s="14">
        <v>1</v>
      </c>
      <c r="I110" s="43"/>
      <c r="J110" s="16">
        <f t="shared" si="5"/>
        <v>109809.16333333333</v>
      </c>
      <c r="K110" s="43"/>
      <c r="L110" s="46">
        <f t="shared" si="6"/>
        <v>3.1716487801399696E-3</v>
      </c>
      <c r="M110" s="43"/>
      <c r="N110" s="16">
        <f>+L110*([1]assessment!$J$271*[1]assessment!$F$3)</f>
        <v>100774.57979233144</v>
      </c>
      <c r="O110" s="43"/>
      <c r="P110" s="47">
        <f>+N110/[1]payroll!F110</f>
        <v>1.0374930208789553E-3</v>
      </c>
      <c r="Q110" s="43"/>
      <c r="R110" s="16">
        <f>IF(P110&lt;$R$2,N110, +[1]payroll!F110 * $R$2)</f>
        <v>100774.57979233144</v>
      </c>
      <c r="S110" s="43"/>
      <c r="T110" s="5">
        <f t="shared" si="7"/>
        <v>0</v>
      </c>
      <c r="U110" s="43"/>
      <c r="V110" s="43">
        <f t="shared" si="8"/>
        <v>1</v>
      </c>
    </row>
    <row r="111" spans="1:22" x14ac:dyDescent="0.2">
      <c r="A111" s="43" t="s">
        <v>167</v>
      </c>
      <c r="B111" s="43" t="s">
        <v>168</v>
      </c>
      <c r="C111" s="33">
        <v>13386.91</v>
      </c>
      <c r="D111" s="33">
        <v>12925.38</v>
      </c>
      <c r="E111" s="33">
        <v>9008.58</v>
      </c>
      <c r="F111" s="16"/>
      <c r="G111" s="16">
        <f t="shared" si="9"/>
        <v>11773.623333333335</v>
      </c>
      <c r="H111" s="14">
        <v>1</v>
      </c>
      <c r="I111" s="43"/>
      <c r="J111" s="16">
        <f t="shared" si="5"/>
        <v>11773.623333333335</v>
      </c>
      <c r="K111" s="43"/>
      <c r="L111" s="46">
        <f t="shared" si="6"/>
        <v>3.4006085602929632E-4</v>
      </c>
      <c r="M111" s="43"/>
      <c r="N111" s="16">
        <f>+L111*([1]assessment!$J$271*[1]assessment!$F$3)</f>
        <v>10804.944760832092</v>
      </c>
      <c r="O111" s="43"/>
      <c r="P111" s="47">
        <f>+N111/[1]payroll!F111</f>
        <v>2.4552085587264819E-4</v>
      </c>
      <c r="Q111" s="43"/>
      <c r="R111" s="16">
        <f>IF(P111&lt;$R$2,N111, +[1]payroll!F111 * $R$2)</f>
        <v>10804.944760832092</v>
      </c>
      <c r="S111" s="43"/>
      <c r="T111" s="5">
        <f t="shared" si="7"/>
        <v>0</v>
      </c>
      <c r="U111" s="43"/>
      <c r="V111" s="43">
        <f t="shared" si="8"/>
        <v>1</v>
      </c>
    </row>
    <row r="112" spans="1:22" x14ac:dyDescent="0.2">
      <c r="A112" s="43" t="s">
        <v>169</v>
      </c>
      <c r="B112" s="43" t="s">
        <v>170</v>
      </c>
      <c r="C112" s="33">
        <v>38723.160000000003</v>
      </c>
      <c r="D112" s="33">
        <v>32367.68</v>
      </c>
      <c r="E112" s="33">
        <v>6237.23</v>
      </c>
      <c r="F112" s="16"/>
      <c r="G112" s="16">
        <f t="shared" si="9"/>
        <v>25776.023333333331</v>
      </c>
      <c r="H112" s="14">
        <v>1</v>
      </c>
      <c r="I112" s="43"/>
      <c r="J112" s="16">
        <f t="shared" si="5"/>
        <v>25776.023333333331</v>
      </c>
      <c r="K112" s="43"/>
      <c r="L112" s="46">
        <f t="shared" si="6"/>
        <v>7.4449609195054774E-4</v>
      </c>
      <c r="M112" s="43"/>
      <c r="N112" s="16">
        <f>+L112*([1]assessment!$J$271*[1]assessment!$F$3)</f>
        <v>23655.292885247647</v>
      </c>
      <c r="O112" s="43"/>
      <c r="P112" s="47">
        <f>+N112/[1]payroll!F112</f>
        <v>4.5156723111381254E-4</v>
      </c>
      <c r="Q112" s="43"/>
      <c r="R112" s="16">
        <f>IF(P112&lt;$R$2,N112, +[1]payroll!F112 * $R$2)</f>
        <v>23655.292885247647</v>
      </c>
      <c r="S112" s="43"/>
      <c r="T112" s="5">
        <f t="shared" si="7"/>
        <v>0</v>
      </c>
      <c r="U112" s="43"/>
      <c r="V112" s="43">
        <f t="shared" si="8"/>
        <v>1</v>
      </c>
    </row>
    <row r="113" spans="1:22" x14ac:dyDescent="0.2">
      <c r="A113" s="43" t="s">
        <v>171</v>
      </c>
      <c r="B113" s="43" t="s">
        <v>533</v>
      </c>
      <c r="C113" s="33">
        <v>248076.32</v>
      </c>
      <c r="D113" s="33">
        <v>283437.5</v>
      </c>
      <c r="E113" s="33">
        <v>270286.55</v>
      </c>
      <c r="F113" s="16"/>
      <c r="G113" s="16">
        <f t="shared" si="9"/>
        <v>267266.79000000004</v>
      </c>
      <c r="H113" s="14">
        <v>1</v>
      </c>
      <c r="I113" s="43"/>
      <c r="J113" s="16">
        <f t="shared" si="5"/>
        <v>267266.79000000004</v>
      </c>
      <c r="K113" s="43"/>
      <c r="L113" s="46">
        <f t="shared" si="6"/>
        <v>7.7195414548624237E-3</v>
      </c>
      <c r="M113" s="43"/>
      <c r="N113" s="16">
        <f>+L113*([1]assessment!$J$271*[1]assessment!$F$3)</f>
        <v>245277.33057154971</v>
      </c>
      <c r="O113" s="43"/>
      <c r="P113" s="47">
        <f>+N113/[1]payroll!F113</f>
        <v>6.9122884640389945E-4</v>
      </c>
      <c r="Q113" s="43"/>
      <c r="R113" s="16">
        <f>IF(P113&lt;$R$2,N113, +[1]payroll!F113 * $R$2)</f>
        <v>245277.33057154971</v>
      </c>
      <c r="S113" s="43"/>
      <c r="T113" s="5">
        <f t="shared" si="7"/>
        <v>0</v>
      </c>
      <c r="U113" s="43"/>
      <c r="V113" s="43">
        <f t="shared" si="8"/>
        <v>1</v>
      </c>
    </row>
    <row r="114" spans="1:22" x14ac:dyDescent="0.2">
      <c r="A114" s="43" t="s">
        <v>172</v>
      </c>
      <c r="B114" s="43" t="s">
        <v>173</v>
      </c>
      <c r="C114" s="33">
        <v>237206.41</v>
      </c>
      <c r="D114" s="33">
        <v>312634.23999999999</v>
      </c>
      <c r="E114" s="33">
        <v>171231.9</v>
      </c>
      <c r="F114" s="16"/>
      <c r="G114" s="16">
        <f t="shared" si="9"/>
        <v>240357.51666666669</v>
      </c>
      <c r="H114" s="14">
        <v>1</v>
      </c>
      <c r="I114" s="43"/>
      <c r="J114" s="16">
        <f t="shared" si="5"/>
        <v>240357.51666666669</v>
      </c>
      <c r="K114" s="43"/>
      <c r="L114" s="46">
        <f t="shared" si="6"/>
        <v>6.9423133861716202E-3</v>
      </c>
      <c r="M114" s="43"/>
      <c r="N114" s="16">
        <f>+L114*([1]assessment!$J$271*[1]assessment!$F$3)</f>
        <v>220582.02618741657</v>
      </c>
      <c r="O114" s="43"/>
      <c r="P114" s="47">
        <f>+N114/[1]payroll!F114</f>
        <v>6.8821349424663658E-4</v>
      </c>
      <c r="Q114" s="43"/>
      <c r="R114" s="16">
        <f>IF(P114&lt;$R$2,N114, +[1]payroll!F114 * $R$2)</f>
        <v>220582.02618741657</v>
      </c>
      <c r="S114" s="43"/>
      <c r="T114" s="5">
        <f t="shared" si="7"/>
        <v>0</v>
      </c>
      <c r="U114" s="43"/>
      <c r="V114" s="43">
        <f t="shared" si="8"/>
        <v>1</v>
      </c>
    </row>
    <row r="115" spans="1:22" x14ac:dyDescent="0.2">
      <c r="A115" s="43" t="s">
        <v>174</v>
      </c>
      <c r="B115" s="43" t="s">
        <v>175</v>
      </c>
      <c r="C115" s="33">
        <v>204556.75</v>
      </c>
      <c r="D115" s="33">
        <v>137254.35999999999</v>
      </c>
      <c r="E115" s="33">
        <v>67405.820000000007</v>
      </c>
      <c r="F115" s="16"/>
      <c r="G115" s="16">
        <f t="shared" si="9"/>
        <v>136405.64333333334</v>
      </c>
      <c r="H115" s="14">
        <v>1</v>
      </c>
      <c r="I115" s="43"/>
      <c r="J115" s="16">
        <f t="shared" si="5"/>
        <v>136405.64333333334</v>
      </c>
      <c r="K115" s="43"/>
      <c r="L115" s="46">
        <f t="shared" si="6"/>
        <v>3.9398423514902274E-3</v>
      </c>
      <c r="M115" s="43"/>
      <c r="N115" s="16">
        <f>+L115*([1]assessment!$J$271*[1]assessment!$F$3)</f>
        <v>125182.826013269</v>
      </c>
      <c r="O115" s="43"/>
      <c r="P115" s="47">
        <f>+N115/[1]payroll!F115</f>
        <v>7.585121432581145E-4</v>
      </c>
      <c r="Q115" s="43"/>
      <c r="R115" s="16">
        <f>IF(P115&lt;$R$2,N115, +[1]payroll!F115 * $R$2)</f>
        <v>125182.826013269</v>
      </c>
      <c r="S115" s="43"/>
      <c r="T115" s="5">
        <f t="shared" si="7"/>
        <v>0</v>
      </c>
      <c r="U115" s="43"/>
      <c r="V115" s="43">
        <f t="shared" si="8"/>
        <v>1</v>
      </c>
    </row>
    <row r="116" spans="1:22" x14ac:dyDescent="0.2">
      <c r="A116" s="43" t="s">
        <v>176</v>
      </c>
      <c r="B116" s="45" t="s">
        <v>552</v>
      </c>
      <c r="C116" s="33">
        <v>240026.38</v>
      </c>
      <c r="D116" s="33">
        <v>145405.67000000001</v>
      </c>
      <c r="E116" s="33">
        <v>127636.24</v>
      </c>
      <c r="F116" s="16"/>
      <c r="G116" s="16">
        <f t="shared" si="9"/>
        <v>171022.76333333334</v>
      </c>
      <c r="H116" s="14">
        <v>1</v>
      </c>
      <c r="I116" s="43"/>
      <c r="J116" s="16">
        <f t="shared" si="5"/>
        <v>171022.76333333334</v>
      </c>
      <c r="K116" s="43"/>
      <c r="L116" s="46">
        <f t="shared" si="6"/>
        <v>4.939698311476678E-3</v>
      </c>
      <c r="M116" s="43"/>
      <c r="N116" s="16">
        <f>+L116*([1]assessment!$J$271*[1]assessment!$F$3)</f>
        <v>156951.81154893921</v>
      </c>
      <c r="O116" s="43"/>
      <c r="P116" s="47">
        <f>+N116/[1]payroll!F116</f>
        <v>5.2738211238764711E-4</v>
      </c>
      <c r="Q116" s="43"/>
      <c r="R116" s="16">
        <f>IF(P116&lt;$R$2,N116, +[1]payroll!F116 * $R$2)</f>
        <v>156951.81154893921</v>
      </c>
      <c r="S116" s="43"/>
      <c r="T116" s="5">
        <f t="shared" si="7"/>
        <v>0</v>
      </c>
      <c r="U116" s="43"/>
      <c r="V116" s="43">
        <f t="shared" si="8"/>
        <v>1</v>
      </c>
    </row>
    <row r="117" spans="1:22" x14ac:dyDescent="0.2">
      <c r="A117" s="43" t="s">
        <v>177</v>
      </c>
      <c r="B117" s="43" t="s">
        <v>178</v>
      </c>
      <c r="C117" s="33">
        <v>63988.81</v>
      </c>
      <c r="D117" s="33">
        <v>85272.74</v>
      </c>
      <c r="E117" s="33">
        <v>52085.42</v>
      </c>
      <c r="F117" s="16"/>
      <c r="G117" s="16">
        <f t="shared" si="9"/>
        <v>67115.656666666662</v>
      </c>
      <c r="H117" s="14">
        <v>1</v>
      </c>
      <c r="I117" s="43"/>
      <c r="J117" s="16">
        <f t="shared" si="5"/>
        <v>67115.656666666662</v>
      </c>
      <c r="K117" s="43"/>
      <c r="L117" s="46">
        <f t="shared" si="6"/>
        <v>1.9385202849506549E-3</v>
      </c>
      <c r="M117" s="43"/>
      <c r="N117" s="16">
        <f>+L117*([1]assessment!$J$271*[1]assessment!$F$3)</f>
        <v>61593.694849841355</v>
      </c>
      <c r="O117" s="43"/>
      <c r="P117" s="47">
        <f>+N117/[1]payroll!F117</f>
        <v>6.1135501688305491E-4</v>
      </c>
      <c r="Q117" s="43"/>
      <c r="R117" s="16">
        <f>IF(P117&lt;$R$2,N117, +[1]payroll!F117 * $R$2)</f>
        <v>61593.694849841355</v>
      </c>
      <c r="S117" s="43"/>
      <c r="T117" s="5">
        <f t="shared" si="7"/>
        <v>0</v>
      </c>
      <c r="U117" s="43"/>
      <c r="V117" s="43">
        <f t="shared" si="8"/>
        <v>1</v>
      </c>
    </row>
    <row r="118" spans="1:22" x14ac:dyDescent="0.2">
      <c r="A118" s="43" t="s">
        <v>179</v>
      </c>
      <c r="B118" s="43" t="s">
        <v>180</v>
      </c>
      <c r="C118" s="33">
        <v>52282.86</v>
      </c>
      <c r="D118" s="33">
        <v>45016.07</v>
      </c>
      <c r="E118" s="33">
        <v>25451.32</v>
      </c>
      <c r="F118" s="16"/>
      <c r="G118" s="16">
        <f t="shared" si="9"/>
        <v>40916.75</v>
      </c>
      <c r="H118" s="14">
        <v>1</v>
      </c>
      <c r="I118" s="43"/>
      <c r="J118" s="16">
        <f t="shared" si="5"/>
        <v>40916.75</v>
      </c>
      <c r="K118" s="43"/>
      <c r="L118" s="46">
        <f t="shared" si="6"/>
        <v>1.1818099353954228E-3</v>
      </c>
      <c r="M118" s="43"/>
      <c r="N118" s="16">
        <f>+L118*([1]assessment!$J$271*[1]assessment!$F$3)</f>
        <v>37550.311490864449</v>
      </c>
      <c r="O118" s="43"/>
      <c r="P118" s="47">
        <f>+N118/[1]payroll!F118</f>
        <v>1.642293095840235E-3</v>
      </c>
      <c r="Q118" s="43"/>
      <c r="R118" s="16">
        <f>IF(P118&lt;$R$2,N118, +[1]payroll!F118 * $R$2)</f>
        <v>37550.311490864449</v>
      </c>
      <c r="S118" s="43"/>
      <c r="T118" s="5">
        <f t="shared" si="7"/>
        <v>0</v>
      </c>
      <c r="U118" s="43"/>
      <c r="V118" s="43">
        <f t="shared" si="8"/>
        <v>1</v>
      </c>
    </row>
    <row r="119" spans="1:22" x14ac:dyDescent="0.2">
      <c r="A119" s="43" t="s">
        <v>181</v>
      </c>
      <c r="B119" s="43" t="s">
        <v>534</v>
      </c>
      <c r="C119" s="33">
        <v>0</v>
      </c>
      <c r="D119" s="33">
        <v>0</v>
      </c>
      <c r="E119" s="33">
        <v>0</v>
      </c>
      <c r="F119" s="16"/>
      <c r="G119" s="16">
        <f t="shared" si="9"/>
        <v>0</v>
      </c>
      <c r="H119" s="14">
        <v>1</v>
      </c>
      <c r="I119" s="43"/>
      <c r="J119" s="16">
        <f t="shared" si="5"/>
        <v>0</v>
      </c>
      <c r="K119" s="43"/>
      <c r="L119" s="46">
        <f t="shared" si="6"/>
        <v>0</v>
      </c>
      <c r="M119" s="43"/>
      <c r="N119" s="16">
        <f>+L119*([1]assessment!$J$271*[1]assessment!$F$3)</f>
        <v>0</v>
      </c>
      <c r="O119" s="43"/>
      <c r="P119" s="47">
        <f>+N119/[1]payroll!F119</f>
        <v>0</v>
      </c>
      <c r="Q119" s="43"/>
      <c r="R119" s="16">
        <f>IF(P119&lt;$R$2,N119, +[1]payroll!F119 * $R$2)</f>
        <v>0</v>
      </c>
      <c r="S119" s="43"/>
      <c r="T119" s="5">
        <f t="shared" si="7"/>
        <v>0</v>
      </c>
      <c r="U119" s="43"/>
      <c r="V119" s="43" t="e">
        <f t="shared" si="8"/>
        <v>#DIV/0!</v>
      </c>
    </row>
    <row r="120" spans="1:22" x14ac:dyDescent="0.2">
      <c r="A120" s="43" t="s">
        <v>182</v>
      </c>
      <c r="B120" s="43" t="s">
        <v>183</v>
      </c>
      <c r="C120" s="33">
        <v>84535.13</v>
      </c>
      <c r="D120" s="33">
        <v>82041.45</v>
      </c>
      <c r="E120" s="33">
        <v>32965.53</v>
      </c>
      <c r="F120" s="16"/>
      <c r="G120" s="16">
        <f t="shared" si="9"/>
        <v>66514.036666666667</v>
      </c>
      <c r="H120" s="14">
        <v>1</v>
      </c>
      <c r="I120" s="43"/>
      <c r="J120" s="16">
        <f t="shared" si="5"/>
        <v>66514.036666666667</v>
      </c>
      <c r="K120" s="43"/>
      <c r="L120" s="46">
        <f t="shared" si="6"/>
        <v>1.9211435262068007E-3</v>
      </c>
      <c r="M120" s="43"/>
      <c r="N120" s="16">
        <f>+L120*([1]assessment!$J$271*[1]assessment!$F$3)</f>
        <v>61041.573325059115</v>
      </c>
      <c r="O120" s="43"/>
      <c r="P120" s="47">
        <f>+N120/[1]payroll!F120</f>
        <v>9.4954342846806925E-4</v>
      </c>
      <c r="Q120" s="43"/>
      <c r="R120" s="16">
        <f>IF(P120&lt;$R$2,N120, +[1]payroll!F120 * $R$2)</f>
        <v>61041.573325059115</v>
      </c>
      <c r="S120" s="43"/>
      <c r="T120" s="5">
        <f t="shared" si="7"/>
        <v>0</v>
      </c>
      <c r="U120" s="43"/>
      <c r="V120" s="43">
        <f t="shared" si="8"/>
        <v>1</v>
      </c>
    </row>
    <row r="121" spans="1:22" x14ac:dyDescent="0.2">
      <c r="A121" s="43" t="s">
        <v>184</v>
      </c>
      <c r="B121" s="43" t="s">
        <v>185</v>
      </c>
      <c r="C121" s="33">
        <v>43304.04</v>
      </c>
      <c r="D121" s="33">
        <v>160075.15</v>
      </c>
      <c r="E121" s="33">
        <v>60342.41</v>
      </c>
      <c r="F121" s="16"/>
      <c r="G121" s="16">
        <f t="shared" si="9"/>
        <v>87907.199999999997</v>
      </c>
      <c r="H121" s="14">
        <v>1</v>
      </c>
      <c r="I121" s="43"/>
      <c r="J121" s="16">
        <f t="shared" si="5"/>
        <v>87907.199999999997</v>
      </c>
      <c r="K121" s="43"/>
      <c r="L121" s="46">
        <f t="shared" si="6"/>
        <v>2.5390482468131636E-3</v>
      </c>
      <c r="M121" s="43"/>
      <c r="N121" s="16">
        <f>+L121*([1]assessment!$J$271*[1]assessment!$F$3)</f>
        <v>80674.607398919004</v>
      </c>
      <c r="O121" s="43"/>
      <c r="P121" s="47">
        <f>+N121/[1]payroll!F121</f>
        <v>7.4951556123300687E-4</v>
      </c>
      <c r="Q121" s="43"/>
      <c r="R121" s="16">
        <f>IF(P121&lt;$R$2,N121, +[1]payroll!F121 * $R$2)</f>
        <v>80674.607398919004</v>
      </c>
      <c r="S121" s="43"/>
      <c r="T121" s="5">
        <f t="shared" si="7"/>
        <v>0</v>
      </c>
      <c r="U121" s="43"/>
      <c r="V121" s="43">
        <f t="shared" si="8"/>
        <v>1</v>
      </c>
    </row>
    <row r="122" spans="1:22" x14ac:dyDescent="0.2">
      <c r="A122" s="43" t="s">
        <v>186</v>
      </c>
      <c r="B122" s="43" t="s">
        <v>535</v>
      </c>
      <c r="C122" s="33">
        <v>18326.25</v>
      </c>
      <c r="D122" s="33">
        <v>10768.86</v>
      </c>
      <c r="E122" s="33">
        <v>10102.9</v>
      </c>
      <c r="F122" s="16"/>
      <c r="G122" s="16">
        <f t="shared" si="9"/>
        <v>13066.003333333334</v>
      </c>
      <c r="H122" s="14">
        <v>1</v>
      </c>
      <c r="I122" s="43"/>
      <c r="J122" s="16">
        <f t="shared" si="5"/>
        <v>13066.003333333334</v>
      </c>
      <c r="K122" s="43"/>
      <c r="L122" s="46">
        <f t="shared" si="6"/>
        <v>3.7738902907105394E-4</v>
      </c>
      <c r="M122" s="43"/>
      <c r="N122" s="16">
        <f>+L122*([1]assessment!$J$271*[1]assessment!$F$3)</f>
        <v>11990.99378878674</v>
      </c>
      <c r="O122" s="43"/>
      <c r="P122" s="47">
        <f>+N122/[1]payroll!F122</f>
        <v>4.2487892534548991E-4</v>
      </c>
      <c r="Q122" s="43"/>
      <c r="R122" s="16">
        <f>IF(P122&lt;$R$2,N122, +[1]payroll!F122 * $R$2)</f>
        <v>11990.99378878674</v>
      </c>
      <c r="S122" s="43"/>
      <c r="T122" s="5">
        <f t="shared" si="7"/>
        <v>0</v>
      </c>
      <c r="U122" s="43"/>
      <c r="V122" s="43">
        <f t="shared" si="8"/>
        <v>1</v>
      </c>
    </row>
    <row r="123" spans="1:22" x14ac:dyDescent="0.2">
      <c r="A123" s="43" t="s">
        <v>475</v>
      </c>
      <c r="B123" s="43" t="s">
        <v>476</v>
      </c>
      <c r="C123" s="33">
        <v>3443.6</v>
      </c>
      <c r="D123" s="33">
        <v>1727.42</v>
      </c>
      <c r="E123" s="33">
        <v>22502.84</v>
      </c>
      <c r="F123" s="16"/>
      <c r="G123" s="16">
        <f t="shared" si="9"/>
        <v>9224.6200000000008</v>
      </c>
      <c r="H123" s="14">
        <v>1</v>
      </c>
      <c r="I123" s="43"/>
      <c r="J123" s="16">
        <f t="shared" si="5"/>
        <v>9224.6200000000008</v>
      </c>
      <c r="K123" s="43"/>
      <c r="L123" s="46">
        <f t="shared" si="6"/>
        <v>2.6643727975089238E-4</v>
      </c>
      <c r="M123" s="43"/>
      <c r="N123" s="16">
        <f>+L123*([1]assessment!$J$271*[1]assessment!$F$3)</f>
        <v>8465.6614805637801</v>
      </c>
      <c r="O123" s="43"/>
      <c r="P123" s="47">
        <f>+N123/[1]payroll!F123</f>
        <v>2.4920609056733361E-4</v>
      </c>
      <c r="Q123" s="43"/>
      <c r="R123" s="16">
        <f>IF(P123&lt;$R$2,N123, +[1]payroll!F123 * $R$2)</f>
        <v>8465.6614805637801</v>
      </c>
      <c r="S123" s="43"/>
      <c r="T123" s="5">
        <f t="shared" si="7"/>
        <v>0</v>
      </c>
      <c r="U123" s="43"/>
      <c r="V123" s="43">
        <f t="shared" si="8"/>
        <v>1</v>
      </c>
    </row>
    <row r="124" spans="1:22" x14ac:dyDescent="0.2">
      <c r="A124" s="43" t="s">
        <v>187</v>
      </c>
      <c r="B124" s="43" t="s">
        <v>495</v>
      </c>
      <c r="C124" s="33">
        <v>49655.040000000001</v>
      </c>
      <c r="D124" s="33">
        <v>72776.37</v>
      </c>
      <c r="E124" s="33">
        <v>63888.12</v>
      </c>
      <c r="F124" s="16"/>
      <c r="G124" s="16">
        <f t="shared" si="9"/>
        <v>62106.51</v>
      </c>
      <c r="H124" s="14">
        <v>1</v>
      </c>
      <c r="I124" s="43"/>
      <c r="J124" s="16">
        <f t="shared" si="5"/>
        <v>62106.51</v>
      </c>
      <c r="K124" s="43"/>
      <c r="L124" s="46">
        <f t="shared" si="6"/>
        <v>1.7938397006295754E-3</v>
      </c>
      <c r="M124" s="43"/>
      <c r="N124" s="16">
        <f>+L124*([1]assessment!$J$271*[1]assessment!$F$3)</f>
        <v>56996.677304783188</v>
      </c>
      <c r="O124" s="43"/>
      <c r="P124" s="47">
        <f>+N124/[1]payroll!F124</f>
        <v>2.851621346096993E-3</v>
      </c>
      <c r="Q124" s="43"/>
      <c r="R124" s="16">
        <f>IF(P124&lt;$R$2,N124, +[1]payroll!F124 * $R$2)</f>
        <v>56996.677304783188</v>
      </c>
      <c r="S124" s="43"/>
      <c r="T124" s="5">
        <f t="shared" si="7"/>
        <v>0</v>
      </c>
      <c r="U124" s="43"/>
      <c r="V124" s="43">
        <f t="shared" si="8"/>
        <v>1</v>
      </c>
    </row>
    <row r="125" spans="1:22" x14ac:dyDescent="0.2">
      <c r="A125" s="43" t="s">
        <v>188</v>
      </c>
      <c r="B125" s="43" t="s">
        <v>189</v>
      </c>
      <c r="C125" s="33">
        <v>62663.040000000001</v>
      </c>
      <c r="D125" s="33">
        <v>43072.800000000003</v>
      </c>
      <c r="E125" s="33">
        <v>48821.82</v>
      </c>
      <c r="F125" s="16"/>
      <c r="G125" s="16">
        <f t="shared" si="9"/>
        <v>51519.22</v>
      </c>
      <c r="H125" s="14">
        <v>1</v>
      </c>
      <c r="I125" s="43"/>
      <c r="J125" s="16">
        <f t="shared" si="5"/>
        <v>51519.22</v>
      </c>
      <c r="K125" s="43"/>
      <c r="L125" s="46">
        <f t="shared" si="6"/>
        <v>1.4880440421055578E-3</v>
      </c>
      <c r="M125" s="43"/>
      <c r="N125" s="16">
        <f>+L125*([1]assessment!$J$271*[1]assessment!$F$3)</f>
        <v>47280.45992818036</v>
      </c>
      <c r="O125" s="43"/>
      <c r="P125" s="47">
        <f>+N125/[1]payroll!F125</f>
        <v>1.9810090573953738E-3</v>
      </c>
      <c r="Q125" s="43"/>
      <c r="R125" s="16">
        <f>IF(P125&lt;$R$2,N125, +[1]payroll!F125 * $R$2)</f>
        <v>47280.45992818036</v>
      </c>
      <c r="S125" s="43"/>
      <c r="T125" s="5">
        <f t="shared" si="7"/>
        <v>0</v>
      </c>
      <c r="U125" s="43"/>
      <c r="V125" s="43">
        <f t="shared" si="8"/>
        <v>1</v>
      </c>
    </row>
    <row r="126" spans="1:22" x14ac:dyDescent="0.2">
      <c r="A126" s="43" t="s">
        <v>545</v>
      </c>
      <c r="B126" s="43" t="s">
        <v>546</v>
      </c>
      <c r="C126" s="33">
        <v>6610.98</v>
      </c>
      <c r="D126" s="33">
        <v>4931.75</v>
      </c>
      <c r="E126" s="33">
        <v>29735.47</v>
      </c>
      <c r="F126" s="16"/>
      <c r="G126" s="16">
        <f t="shared" si="9"/>
        <v>13759.4</v>
      </c>
      <c r="H126" s="14">
        <v>1</v>
      </c>
      <c r="I126" s="43"/>
      <c r="J126" s="16">
        <f t="shared" si="5"/>
        <v>13759.4</v>
      </c>
      <c r="K126" s="43"/>
      <c r="L126" s="46">
        <f t="shared" si="6"/>
        <v>3.9741659894981346E-4</v>
      </c>
      <c r="M126" s="43"/>
      <c r="N126" s="16">
        <f>+L126*([1]assessment!$J$271*[1]assessment!$F$3)</f>
        <v>12627.341026044352</v>
      </c>
      <c r="O126" s="43"/>
      <c r="P126" s="47">
        <f>+N126/[1]payroll!F126</f>
        <v>4.6784122666842999E-4</v>
      </c>
      <c r="Q126" s="43"/>
      <c r="R126" s="16">
        <f>IF(P126&lt;$R$2,N126, +[1]payroll!F126 * $R$2)</f>
        <v>12627.341026044352</v>
      </c>
      <c r="S126" s="43"/>
      <c r="T126" s="5">
        <f t="shared" si="7"/>
        <v>0</v>
      </c>
      <c r="U126" s="43"/>
      <c r="V126" s="43">
        <f t="shared" si="8"/>
        <v>1</v>
      </c>
    </row>
    <row r="127" spans="1:22" s="43" customFormat="1" x14ac:dyDescent="0.2">
      <c r="A127" s="45" t="s">
        <v>562</v>
      </c>
      <c r="B127" s="45" t="s">
        <v>557</v>
      </c>
      <c r="C127" s="33">
        <v>66321.42</v>
      </c>
      <c r="D127" s="33">
        <v>57592.38</v>
      </c>
      <c r="E127" s="33">
        <v>55802.17</v>
      </c>
      <c r="F127" s="16"/>
      <c r="G127" s="16">
        <f t="shared" si="9"/>
        <v>59905.323333333326</v>
      </c>
      <c r="H127" s="14">
        <v>1</v>
      </c>
      <c r="J127" s="16">
        <f t="shared" si="5"/>
        <v>59905.323333333326</v>
      </c>
      <c r="L127" s="46">
        <f t="shared" si="6"/>
        <v>1.7302622104250355E-3</v>
      </c>
      <c r="N127" s="16">
        <f>+L127*([1]assessment!$J$271*[1]assessment!$F$3)</f>
        <v>54976.593965249354</v>
      </c>
      <c r="P127" s="47">
        <f>+N127/[1]payroll!F127</f>
        <v>3.909845395842792E-4</v>
      </c>
      <c r="R127" s="16">
        <f>IF(P127&lt;$R$2,N127, +[1]payroll!F127 * $R$2)</f>
        <v>54976.593965249354</v>
      </c>
      <c r="T127" s="5">
        <f t="shared" si="7"/>
        <v>0</v>
      </c>
      <c r="V127" s="43">
        <f t="shared" si="8"/>
        <v>1</v>
      </c>
    </row>
    <row r="128" spans="1:22" x14ac:dyDescent="0.2">
      <c r="A128" s="43" t="s">
        <v>190</v>
      </c>
      <c r="B128" s="43" t="s">
        <v>191</v>
      </c>
      <c r="C128" s="33">
        <v>5606.37</v>
      </c>
      <c r="D128" s="33">
        <v>1023.73</v>
      </c>
      <c r="E128" s="33">
        <v>0</v>
      </c>
      <c r="F128" s="16"/>
      <c r="G128" s="16">
        <f t="shared" si="9"/>
        <v>2210.0333333333333</v>
      </c>
      <c r="H128" s="14">
        <v>1</v>
      </c>
      <c r="I128" s="43"/>
      <c r="J128" s="16">
        <f t="shared" si="5"/>
        <v>2210.0333333333333</v>
      </c>
      <c r="K128" s="43"/>
      <c r="L128" s="46">
        <f t="shared" si="6"/>
        <v>6.383301095244362E-5</v>
      </c>
      <c r="M128" s="43"/>
      <c r="N128" s="16">
        <f>+L128*([1]assessment!$J$271*[1]assessment!$F$3)</f>
        <v>2028.2021439107486</v>
      </c>
      <c r="O128" s="43"/>
      <c r="P128" s="47">
        <f>+N128/[1]payroll!F128</f>
        <v>1.1529888501669959E-4</v>
      </c>
      <c r="Q128" s="43"/>
      <c r="R128" s="16">
        <f>IF(P128&lt;$R$2,N128, +[1]payroll!F128 * $R$2)</f>
        <v>2028.2021439107486</v>
      </c>
      <c r="S128" s="43"/>
      <c r="T128" s="5">
        <f t="shared" si="7"/>
        <v>0</v>
      </c>
      <c r="U128" s="43"/>
      <c r="V128" s="43">
        <f t="shared" si="8"/>
        <v>1</v>
      </c>
    </row>
    <row r="129" spans="1:22" x14ac:dyDescent="0.2">
      <c r="A129" s="43" t="s">
        <v>192</v>
      </c>
      <c r="B129" s="43" t="s">
        <v>536</v>
      </c>
      <c r="C129" s="33">
        <v>0</v>
      </c>
      <c r="D129" s="33">
        <v>9.8000000000000007</v>
      </c>
      <c r="E129" s="33">
        <v>0</v>
      </c>
      <c r="F129" s="16"/>
      <c r="G129" s="16">
        <f t="shared" si="9"/>
        <v>3.2666666666666671</v>
      </c>
      <c r="H129" s="14">
        <v>1</v>
      </c>
      <c r="I129" s="43"/>
      <c r="J129" s="16">
        <f t="shared" si="5"/>
        <v>3.2666666666666671</v>
      </c>
      <c r="K129" s="43"/>
      <c r="L129" s="46">
        <f t="shared" si="6"/>
        <v>9.4352047078316701E-8</v>
      </c>
      <c r="M129" s="43"/>
      <c r="N129" s="16">
        <f>+L129*([1]assessment!$J$271*[1]assessment!$F$3)</f>
        <v>2.9979006365402241</v>
      </c>
      <c r="O129" s="43"/>
      <c r="P129" s="47">
        <f>+N129/[1]payroll!F129</f>
        <v>3.3828119566797815E-7</v>
      </c>
      <c r="Q129" s="43"/>
      <c r="R129" s="16">
        <f>IF(P129&lt;$R$2,N129, +[1]payroll!F129 * $R$2)</f>
        <v>2.9979006365402241</v>
      </c>
      <c r="S129" s="43"/>
      <c r="T129" s="5">
        <f t="shared" si="7"/>
        <v>0</v>
      </c>
      <c r="U129" s="43"/>
      <c r="V129" s="43">
        <f t="shared" si="8"/>
        <v>1</v>
      </c>
    </row>
    <row r="130" spans="1:22" x14ac:dyDescent="0.2">
      <c r="A130" s="43" t="s">
        <v>193</v>
      </c>
      <c r="B130" s="43" t="s">
        <v>194</v>
      </c>
      <c r="C130" s="33">
        <v>31724.09</v>
      </c>
      <c r="D130" s="33">
        <v>77829.95</v>
      </c>
      <c r="E130" s="33">
        <v>14588.81</v>
      </c>
      <c r="F130" s="16"/>
      <c r="G130" s="16">
        <f t="shared" si="9"/>
        <v>41380.949999999997</v>
      </c>
      <c r="H130" s="14">
        <v>1</v>
      </c>
      <c r="I130" s="43"/>
      <c r="J130" s="16">
        <f t="shared" si="5"/>
        <v>41380.949999999997</v>
      </c>
      <c r="K130" s="43"/>
      <c r="L130" s="46">
        <f t="shared" si="6"/>
        <v>1.1952175538404496E-3</v>
      </c>
      <c r="M130" s="43"/>
      <c r="N130" s="16">
        <f>+L130*([1]assessment!$J$271*[1]assessment!$F$3)</f>
        <v>37976.319289481369</v>
      </c>
      <c r="O130" s="43"/>
      <c r="P130" s="47">
        <f>+N130/[1]payroll!F130</f>
        <v>4.6729487894205519E-4</v>
      </c>
      <c r="Q130" s="43"/>
      <c r="R130" s="16">
        <f>IF(P130&lt;$R$2,N130, +[1]payroll!F130 * $R$2)</f>
        <v>37976.319289481369</v>
      </c>
      <c r="S130" s="43"/>
      <c r="T130" s="5">
        <f t="shared" si="7"/>
        <v>0</v>
      </c>
      <c r="U130" s="43"/>
      <c r="V130" s="43">
        <f t="shared" si="8"/>
        <v>1</v>
      </c>
    </row>
    <row r="131" spans="1:22" x14ac:dyDescent="0.2">
      <c r="A131" s="43" t="s">
        <v>195</v>
      </c>
      <c r="B131" s="43" t="s">
        <v>537</v>
      </c>
      <c r="C131" s="33">
        <v>3207.62</v>
      </c>
      <c r="D131" s="33">
        <v>34918.559999999998</v>
      </c>
      <c r="E131" s="33">
        <v>0</v>
      </c>
      <c r="F131" s="16"/>
      <c r="G131" s="16">
        <f t="shared" si="9"/>
        <v>12708.726666666667</v>
      </c>
      <c r="H131" s="14">
        <v>1</v>
      </c>
      <c r="I131" s="43"/>
      <c r="J131" s="16">
        <f t="shared" si="5"/>
        <v>12708.726666666667</v>
      </c>
      <c r="K131" s="43"/>
      <c r="L131" s="46">
        <f t="shared" si="6"/>
        <v>3.6706970717105883E-4</v>
      </c>
      <c r="M131" s="43"/>
      <c r="N131" s="16">
        <f>+L131*([1]assessment!$J$271*[1]assessment!$F$3)</f>
        <v>11663.112172535424</v>
      </c>
      <c r="O131" s="43"/>
      <c r="P131" s="47">
        <f>+N131/[1]payroll!F131</f>
        <v>1.3479351455148044E-3</v>
      </c>
      <c r="Q131" s="43"/>
      <c r="R131" s="16">
        <f>IF(P131&lt;$R$2,N131, +[1]payroll!F131 * $R$2)</f>
        <v>11663.112172535424</v>
      </c>
      <c r="S131" s="43"/>
      <c r="T131" s="5">
        <f t="shared" si="7"/>
        <v>0</v>
      </c>
      <c r="U131" s="43"/>
      <c r="V131" s="43">
        <f t="shared" si="8"/>
        <v>1</v>
      </c>
    </row>
    <row r="132" spans="1:22" x14ac:dyDescent="0.2">
      <c r="A132" s="43" t="s">
        <v>196</v>
      </c>
      <c r="B132" s="43" t="s">
        <v>538</v>
      </c>
      <c r="C132" s="33">
        <v>11460.47</v>
      </c>
      <c r="D132" s="33">
        <v>11685.71</v>
      </c>
      <c r="E132" s="33">
        <v>23769.66</v>
      </c>
      <c r="F132" s="16"/>
      <c r="G132" s="16">
        <f t="shared" si="9"/>
        <v>15638.613333333333</v>
      </c>
      <c r="H132" s="14">
        <v>1</v>
      </c>
      <c r="I132" s="43"/>
      <c r="J132" s="16">
        <f t="shared" si="5"/>
        <v>15638.613333333333</v>
      </c>
      <c r="K132" s="43"/>
      <c r="L132" s="46">
        <f t="shared" si="6"/>
        <v>4.5169444330599726E-4</v>
      </c>
      <c r="M132" s="43"/>
      <c r="N132" s="16">
        <f>+L132*([1]assessment!$J$271*[1]assessment!$F$3)</f>
        <v>14351.941489777477</v>
      </c>
      <c r="O132" s="43"/>
      <c r="P132" s="47">
        <f>+N132/[1]payroll!F132</f>
        <v>1.5034995910367338E-3</v>
      </c>
      <c r="Q132" s="43"/>
      <c r="R132" s="16">
        <f>IF(P132&lt;$R$2,N132, +[1]payroll!F132 * $R$2)</f>
        <v>14351.941489777477</v>
      </c>
      <c r="S132" s="43"/>
      <c r="T132" s="5">
        <f t="shared" si="7"/>
        <v>0</v>
      </c>
      <c r="U132" s="43"/>
      <c r="V132" s="43">
        <f t="shared" si="8"/>
        <v>1</v>
      </c>
    </row>
    <row r="133" spans="1:22" x14ac:dyDescent="0.2">
      <c r="A133" s="43" t="s">
        <v>197</v>
      </c>
      <c r="B133" s="43" t="s">
        <v>496</v>
      </c>
      <c r="C133" s="33">
        <v>19951.73</v>
      </c>
      <c r="D133" s="33">
        <v>3964.37</v>
      </c>
      <c r="E133" s="33">
        <v>0</v>
      </c>
      <c r="F133" s="16"/>
      <c r="G133" s="16">
        <f t="shared" si="9"/>
        <v>7972.0333333333328</v>
      </c>
      <c r="H133" s="14">
        <v>1</v>
      </c>
      <c r="I133" s="43"/>
      <c r="J133" s="16">
        <f t="shared" ref="J133:J196" si="10">+G133*H133</f>
        <v>7972.0333333333328</v>
      </c>
      <c r="K133" s="43"/>
      <c r="L133" s="46">
        <f t="shared" ref="L133:L196" si="11">+J133/$J$263</f>
        <v>2.3025846868670712E-4</v>
      </c>
      <c r="M133" s="43"/>
      <c r="N133" s="16">
        <f>+L133*([1]assessment!$J$271*[1]assessment!$F$3)</f>
        <v>7316.1317768938407</v>
      </c>
      <c r="O133" s="43"/>
      <c r="P133" s="47">
        <f>+N133/[1]payroll!F133</f>
        <v>6.2658173601891462E-4</v>
      </c>
      <c r="Q133" s="43"/>
      <c r="R133" s="16">
        <f>IF(P133&lt;$R$2,N133, +[1]payroll!F133 * $R$2)</f>
        <v>7316.1317768938407</v>
      </c>
      <c r="S133" s="43"/>
      <c r="T133" s="5">
        <f t="shared" ref="T133:T196" si="12">+N133-R133</f>
        <v>0</v>
      </c>
      <c r="U133" s="43"/>
      <c r="V133" s="43">
        <f t="shared" ref="V133:V196" si="13">+R133/N133</f>
        <v>1</v>
      </c>
    </row>
    <row r="134" spans="1:22" x14ac:dyDescent="0.2">
      <c r="A134" s="43" t="s">
        <v>198</v>
      </c>
      <c r="B134" s="43" t="s">
        <v>539</v>
      </c>
      <c r="C134" s="33">
        <v>759719.01</v>
      </c>
      <c r="D134" s="33">
        <v>669814.46</v>
      </c>
      <c r="E134" s="33">
        <v>535216.80000000005</v>
      </c>
      <c r="F134" s="16"/>
      <c r="G134" s="16">
        <f t="shared" ref="G134:G197" si="14">IF(SUM(C134:E134)&gt;0,AVERAGE(C134:E134),0)</f>
        <v>654916.75666666671</v>
      </c>
      <c r="H134" s="14">
        <v>1</v>
      </c>
      <c r="I134" s="43"/>
      <c r="J134" s="16">
        <f t="shared" si="10"/>
        <v>654916.75666666671</v>
      </c>
      <c r="K134" s="43"/>
      <c r="L134" s="46">
        <f t="shared" si="11"/>
        <v>1.8916143874711779E-2</v>
      </c>
      <c r="M134" s="43"/>
      <c r="N134" s="16">
        <f>+L134*([1]assessment!$J$271*[1]assessment!$F$3)</f>
        <v>601033.27398730372</v>
      </c>
      <c r="O134" s="43"/>
      <c r="P134" s="47">
        <f>+N134/[1]payroll!F134</f>
        <v>3.6940663326105985E-3</v>
      </c>
      <c r="Q134" s="43"/>
      <c r="R134" s="16">
        <f>IF(P134&lt;$R$2,N134, +[1]payroll!F134 * $R$2)</f>
        <v>601033.27398730372</v>
      </c>
      <c r="S134" s="43"/>
      <c r="T134" s="5">
        <f t="shared" si="12"/>
        <v>0</v>
      </c>
      <c r="U134" s="43"/>
      <c r="V134" s="43">
        <f t="shared" si="13"/>
        <v>1</v>
      </c>
    </row>
    <row r="135" spans="1:22" x14ac:dyDescent="0.2">
      <c r="A135" s="43" t="s">
        <v>199</v>
      </c>
      <c r="B135" s="43" t="s">
        <v>200</v>
      </c>
      <c r="C135" s="33">
        <v>0</v>
      </c>
      <c r="D135" s="33">
        <v>3912.54</v>
      </c>
      <c r="E135" s="33">
        <v>7738.1</v>
      </c>
      <c r="F135" s="16"/>
      <c r="G135" s="16">
        <f t="shared" si="14"/>
        <v>3883.5466666666666</v>
      </c>
      <c r="H135" s="14">
        <v>1</v>
      </c>
      <c r="I135" s="43"/>
      <c r="J135" s="16">
        <f t="shared" si="10"/>
        <v>3883.5466666666666</v>
      </c>
      <c r="K135" s="43"/>
      <c r="L135" s="46">
        <f t="shared" si="11"/>
        <v>1.1216956467066526E-4</v>
      </c>
      <c r="M135" s="43"/>
      <c r="N135" s="16">
        <f>+L135*([1]assessment!$J$271*[1]assessment!$F$3)</f>
        <v>3564.0266400103051</v>
      </c>
      <c r="O135" s="43"/>
      <c r="P135" s="47">
        <f>+N135/[1]payroll!F135</f>
        <v>2.630794188027157E-4</v>
      </c>
      <c r="Q135" s="43"/>
      <c r="R135" s="16">
        <f>IF(P135&lt;$R$2,N135, +[1]payroll!F135 * $R$2)</f>
        <v>3564.0266400103051</v>
      </c>
      <c r="S135" s="43"/>
      <c r="T135" s="5">
        <f t="shared" si="12"/>
        <v>0</v>
      </c>
      <c r="U135" s="43"/>
      <c r="V135" s="43">
        <f t="shared" si="13"/>
        <v>1</v>
      </c>
    </row>
    <row r="136" spans="1:22" x14ac:dyDescent="0.2">
      <c r="A136" s="43" t="s">
        <v>201</v>
      </c>
      <c r="B136" s="43" t="s">
        <v>202</v>
      </c>
      <c r="C136" s="33">
        <v>25734.97</v>
      </c>
      <c r="D136" s="33">
        <v>-7359</v>
      </c>
      <c r="E136" s="33">
        <v>4204.43</v>
      </c>
      <c r="F136" s="16"/>
      <c r="G136" s="16">
        <f t="shared" si="14"/>
        <v>7526.8</v>
      </c>
      <c r="H136" s="14">
        <v>1</v>
      </c>
      <c r="I136" s="43"/>
      <c r="J136" s="16">
        <f t="shared" si="10"/>
        <v>7526.8</v>
      </c>
      <c r="K136" s="43"/>
      <c r="L136" s="46">
        <f t="shared" si="11"/>
        <v>2.173986697803288E-4</v>
      </c>
      <c r="M136" s="43"/>
      <c r="N136" s="16">
        <f>+L136*([1]assessment!$J$271*[1]assessment!$F$3)</f>
        <v>6907.530156462537</v>
      </c>
      <c r="O136" s="43"/>
      <c r="P136" s="47">
        <f>+N136/[1]payroll!F136</f>
        <v>5.6872044283379241E-4</v>
      </c>
      <c r="Q136" s="43"/>
      <c r="R136" s="16">
        <f>IF(P136&lt;$R$2,N136, +[1]payroll!F136 * $R$2)</f>
        <v>6907.530156462537</v>
      </c>
      <c r="S136" s="43"/>
      <c r="T136" s="5">
        <f t="shared" si="12"/>
        <v>0</v>
      </c>
      <c r="U136" s="43"/>
      <c r="V136" s="43">
        <f t="shared" si="13"/>
        <v>1</v>
      </c>
    </row>
    <row r="137" spans="1:22" x14ac:dyDescent="0.2">
      <c r="A137" s="43" t="s">
        <v>203</v>
      </c>
      <c r="B137" s="43" t="s">
        <v>204</v>
      </c>
      <c r="C137" s="33">
        <v>180.01</v>
      </c>
      <c r="D137" s="33">
        <v>0</v>
      </c>
      <c r="E137" s="33">
        <v>0</v>
      </c>
      <c r="F137" s="16"/>
      <c r="G137" s="16">
        <f t="shared" si="14"/>
        <v>60.00333333333333</v>
      </c>
      <c r="H137" s="14">
        <v>1</v>
      </c>
      <c r="I137" s="43"/>
      <c r="J137" s="16">
        <f t="shared" si="10"/>
        <v>60.00333333333333</v>
      </c>
      <c r="K137" s="43"/>
      <c r="L137" s="46">
        <f t="shared" si="11"/>
        <v>1.7330930606701824E-6</v>
      </c>
      <c r="M137" s="43"/>
      <c r="N137" s="16">
        <f>+L137*([1]assessment!$J$271*[1]assessment!$F$3)</f>
        <v>55.066540161592414</v>
      </c>
      <c r="O137" s="43"/>
      <c r="P137" s="47">
        <f>+N137/[1]payroll!F137</f>
        <v>6.4367467580376628E-5</v>
      </c>
      <c r="Q137" s="43"/>
      <c r="R137" s="16">
        <f>IF(P137&lt;$R$2,N137, +[1]payroll!F137 * $R$2)</f>
        <v>55.066540161592414</v>
      </c>
      <c r="S137" s="43"/>
      <c r="T137" s="5">
        <f t="shared" si="12"/>
        <v>0</v>
      </c>
      <c r="U137" s="43"/>
      <c r="V137" s="43">
        <f t="shared" si="13"/>
        <v>1</v>
      </c>
    </row>
    <row r="138" spans="1:22" x14ac:dyDescent="0.2">
      <c r="A138" s="43" t="s">
        <v>205</v>
      </c>
      <c r="B138" s="43" t="s">
        <v>456</v>
      </c>
      <c r="C138" s="33">
        <v>0</v>
      </c>
      <c r="D138" s="33">
        <v>0</v>
      </c>
      <c r="E138" s="33">
        <v>0</v>
      </c>
      <c r="F138" s="16"/>
      <c r="G138" s="16">
        <f t="shared" si="14"/>
        <v>0</v>
      </c>
      <c r="H138" s="14">
        <v>1</v>
      </c>
      <c r="I138" s="43"/>
      <c r="J138" s="16">
        <f t="shared" si="10"/>
        <v>0</v>
      </c>
      <c r="K138" s="43"/>
      <c r="L138" s="46">
        <f t="shared" si="11"/>
        <v>0</v>
      </c>
      <c r="M138" s="43"/>
      <c r="N138" s="16">
        <f>+L138*([1]assessment!$J$271*[1]assessment!$F$3)</f>
        <v>0</v>
      </c>
      <c r="O138" s="43"/>
      <c r="P138" s="47">
        <f>+N138/[1]payroll!F138</f>
        <v>0</v>
      </c>
      <c r="Q138" s="43"/>
      <c r="R138" s="16">
        <f>IF(P138&lt;$R$2,N138, +[1]payroll!F138 * $R$2)</f>
        <v>0</v>
      </c>
      <c r="S138" s="43"/>
      <c r="T138" s="5">
        <f t="shared" si="12"/>
        <v>0</v>
      </c>
      <c r="U138" s="43"/>
      <c r="V138" s="43" t="e">
        <f t="shared" si="13"/>
        <v>#DIV/0!</v>
      </c>
    </row>
    <row r="139" spans="1:22" outlineLevel="1" x14ac:dyDescent="0.2">
      <c r="A139" s="43" t="s">
        <v>206</v>
      </c>
      <c r="B139" s="43" t="s">
        <v>207</v>
      </c>
      <c r="C139" s="33">
        <v>0</v>
      </c>
      <c r="D139" s="33">
        <v>0</v>
      </c>
      <c r="E139" s="33">
        <v>0</v>
      </c>
      <c r="F139" s="16"/>
      <c r="G139" s="16">
        <f t="shared" si="14"/>
        <v>0</v>
      </c>
      <c r="H139" s="14">
        <v>1</v>
      </c>
      <c r="I139" s="43"/>
      <c r="J139" s="16">
        <f t="shared" si="10"/>
        <v>0</v>
      </c>
      <c r="K139" s="43"/>
      <c r="L139" s="46">
        <f t="shared" si="11"/>
        <v>0</v>
      </c>
      <c r="M139" s="43"/>
      <c r="N139" s="16">
        <f>+L139*([1]assessment!$J$271*[1]assessment!$F$3)</f>
        <v>0</v>
      </c>
      <c r="O139" s="43"/>
      <c r="P139" s="47">
        <f>+N139/[1]payroll!F139</f>
        <v>0</v>
      </c>
      <c r="Q139" s="43"/>
      <c r="R139" s="16">
        <f>IF(P139&lt;$R$2,N139, +[1]payroll!F139 * $R$2)</f>
        <v>0</v>
      </c>
      <c r="S139" s="43"/>
      <c r="T139" s="5">
        <f t="shared" si="12"/>
        <v>0</v>
      </c>
      <c r="U139" s="43"/>
      <c r="V139" s="43" t="e">
        <f t="shared" si="13"/>
        <v>#DIV/0!</v>
      </c>
    </row>
    <row r="140" spans="1:22" outlineLevel="1" x14ac:dyDescent="0.2">
      <c r="A140" s="43" t="s">
        <v>208</v>
      </c>
      <c r="B140" s="43" t="s">
        <v>209</v>
      </c>
      <c r="C140" s="33">
        <v>0</v>
      </c>
      <c r="D140" s="33">
        <v>0</v>
      </c>
      <c r="E140" s="33">
        <v>0</v>
      </c>
      <c r="F140" s="16"/>
      <c r="G140" s="16">
        <f t="shared" si="14"/>
        <v>0</v>
      </c>
      <c r="H140" s="14">
        <v>1</v>
      </c>
      <c r="I140" s="43"/>
      <c r="J140" s="16">
        <f t="shared" si="10"/>
        <v>0</v>
      </c>
      <c r="K140" s="43"/>
      <c r="L140" s="46">
        <f t="shared" si="11"/>
        <v>0</v>
      </c>
      <c r="M140" s="43"/>
      <c r="N140" s="16">
        <f>+L140*([1]assessment!$J$271*[1]assessment!$F$3)</f>
        <v>0</v>
      </c>
      <c r="O140" s="43"/>
      <c r="P140" s="47">
        <f>+N140/[1]payroll!F140</f>
        <v>0</v>
      </c>
      <c r="Q140" s="43"/>
      <c r="R140" s="16">
        <f>IF(P140&lt;$R$2,N140, +[1]payroll!F140 * $R$2)</f>
        <v>0</v>
      </c>
      <c r="S140" s="43"/>
      <c r="T140" s="5">
        <f t="shared" si="12"/>
        <v>0</v>
      </c>
      <c r="U140" s="43"/>
      <c r="V140" s="43" t="e">
        <f t="shared" si="13"/>
        <v>#DIV/0!</v>
      </c>
    </row>
    <row r="141" spans="1:22" outlineLevel="1" x14ac:dyDescent="0.2">
      <c r="A141" s="43" t="s">
        <v>210</v>
      </c>
      <c r="B141" s="43" t="s">
        <v>211</v>
      </c>
      <c r="C141" s="33">
        <v>0</v>
      </c>
      <c r="D141" s="33">
        <v>0</v>
      </c>
      <c r="E141" s="33">
        <v>0</v>
      </c>
      <c r="F141" s="16"/>
      <c r="G141" s="16">
        <f t="shared" si="14"/>
        <v>0</v>
      </c>
      <c r="H141" s="14">
        <v>1</v>
      </c>
      <c r="I141" s="43"/>
      <c r="J141" s="16">
        <f t="shared" si="10"/>
        <v>0</v>
      </c>
      <c r="K141" s="43"/>
      <c r="L141" s="46">
        <f t="shared" si="11"/>
        <v>0</v>
      </c>
      <c r="M141" s="43"/>
      <c r="N141" s="16">
        <f>+L141*([1]assessment!$J$271*[1]assessment!$F$3)</f>
        <v>0</v>
      </c>
      <c r="O141" s="43"/>
      <c r="P141" s="47">
        <f>+N141/[1]payroll!F141</f>
        <v>0</v>
      </c>
      <c r="Q141" s="43"/>
      <c r="R141" s="16">
        <f>IF(P141&lt;$R$2,N141, +[1]payroll!F141 * $R$2)</f>
        <v>0</v>
      </c>
      <c r="S141" s="43"/>
      <c r="T141" s="5">
        <f t="shared" si="12"/>
        <v>0</v>
      </c>
      <c r="U141" s="43"/>
      <c r="V141" s="43" t="e">
        <f t="shared" si="13"/>
        <v>#DIV/0!</v>
      </c>
    </row>
    <row r="142" spans="1:22" outlineLevel="1" x14ac:dyDescent="0.2">
      <c r="A142" s="43" t="s">
        <v>499</v>
      </c>
      <c r="B142" s="43" t="s">
        <v>497</v>
      </c>
      <c r="C142" s="33">
        <v>0</v>
      </c>
      <c r="D142" s="33">
        <v>0</v>
      </c>
      <c r="E142" s="33">
        <v>0</v>
      </c>
      <c r="F142" s="16"/>
      <c r="G142" s="16">
        <f t="shared" si="14"/>
        <v>0</v>
      </c>
      <c r="H142" s="14">
        <v>1</v>
      </c>
      <c r="I142" s="43"/>
      <c r="J142" s="16">
        <f t="shared" si="10"/>
        <v>0</v>
      </c>
      <c r="K142" s="43"/>
      <c r="L142" s="46">
        <f t="shared" si="11"/>
        <v>0</v>
      </c>
      <c r="M142" s="43"/>
      <c r="N142" s="16">
        <f>+L142*([1]assessment!$J$271*[1]assessment!$F$3)</f>
        <v>0</v>
      </c>
      <c r="O142" s="43"/>
      <c r="P142" s="47">
        <f>+N142/[1]payroll!F142</f>
        <v>0</v>
      </c>
      <c r="Q142" s="43"/>
      <c r="R142" s="16">
        <f>IF(P142&lt;$R$2,N142, +[1]payroll!F142 * $R$2)</f>
        <v>0</v>
      </c>
      <c r="S142" s="43"/>
      <c r="T142" s="5">
        <f t="shared" si="12"/>
        <v>0</v>
      </c>
      <c r="U142" s="43"/>
      <c r="V142" s="43" t="e">
        <f t="shared" si="13"/>
        <v>#DIV/0!</v>
      </c>
    </row>
    <row r="143" spans="1:22" outlineLevel="1" x14ac:dyDescent="0.2">
      <c r="A143" s="43" t="s">
        <v>212</v>
      </c>
      <c r="B143" s="43" t="s">
        <v>213</v>
      </c>
      <c r="C143" s="33">
        <v>1811.28</v>
      </c>
      <c r="D143" s="33">
        <v>0</v>
      </c>
      <c r="E143" s="33">
        <v>0</v>
      </c>
      <c r="F143" s="16"/>
      <c r="G143" s="16">
        <f t="shared" si="14"/>
        <v>603.76</v>
      </c>
      <c r="H143" s="14">
        <v>1</v>
      </c>
      <c r="I143" s="43"/>
      <c r="J143" s="16">
        <f t="shared" si="10"/>
        <v>603.76</v>
      </c>
      <c r="K143" s="43"/>
      <c r="L143" s="46">
        <f t="shared" si="11"/>
        <v>1.7438568962450353E-5</v>
      </c>
      <c r="M143" s="43"/>
      <c r="N143" s="16">
        <f>+L143*([1]assessment!$J$271*[1]assessment!$F$3)</f>
        <v>554.08545560740572</v>
      </c>
      <c r="O143" s="43"/>
      <c r="P143" s="47">
        <f>+N143/[1]payroll!F143</f>
        <v>4.7805146849166751E-4</v>
      </c>
      <c r="Q143" s="43"/>
      <c r="R143" s="16">
        <f>IF(P143&lt;$R$2,N143, +[1]payroll!F143 * $R$2)</f>
        <v>554.08545560740572</v>
      </c>
      <c r="S143" s="43"/>
      <c r="T143" s="5">
        <f t="shared" si="12"/>
        <v>0</v>
      </c>
      <c r="U143" s="43"/>
      <c r="V143" s="43">
        <f t="shared" si="13"/>
        <v>1</v>
      </c>
    </row>
    <row r="144" spans="1:22" outlineLevel="1" x14ac:dyDescent="0.2">
      <c r="A144" s="43" t="s">
        <v>214</v>
      </c>
      <c r="B144" s="43" t="s">
        <v>215</v>
      </c>
      <c r="C144" s="33">
        <v>0</v>
      </c>
      <c r="D144" s="33">
        <v>0</v>
      </c>
      <c r="E144" s="33">
        <v>0</v>
      </c>
      <c r="F144" s="16"/>
      <c r="G144" s="16">
        <f t="shared" si="14"/>
        <v>0</v>
      </c>
      <c r="H144" s="14">
        <v>1</v>
      </c>
      <c r="I144" s="43"/>
      <c r="J144" s="16">
        <f t="shared" si="10"/>
        <v>0</v>
      </c>
      <c r="K144" s="43"/>
      <c r="L144" s="46">
        <f t="shared" si="11"/>
        <v>0</v>
      </c>
      <c r="M144" s="43"/>
      <c r="N144" s="16">
        <f>+L144*([1]assessment!$J$271*[1]assessment!$F$3)</f>
        <v>0</v>
      </c>
      <c r="O144" s="43"/>
      <c r="P144" s="47">
        <f>+N144/[1]payroll!F144</f>
        <v>0</v>
      </c>
      <c r="Q144" s="43"/>
      <c r="R144" s="16">
        <f>IF(P144&lt;$R$2,N144, +[1]payroll!F144 * $R$2)</f>
        <v>0</v>
      </c>
      <c r="S144" s="43"/>
      <c r="T144" s="5">
        <f t="shared" si="12"/>
        <v>0</v>
      </c>
      <c r="U144" s="43"/>
      <c r="V144" s="43" t="e">
        <f t="shared" si="13"/>
        <v>#DIV/0!</v>
      </c>
    </row>
    <row r="145" spans="1:22" outlineLevel="1" x14ac:dyDescent="0.2">
      <c r="A145" s="43" t="s">
        <v>216</v>
      </c>
      <c r="B145" s="43" t="s">
        <v>217</v>
      </c>
      <c r="C145" s="33">
        <v>0</v>
      </c>
      <c r="D145" s="33">
        <v>0</v>
      </c>
      <c r="E145" s="33">
        <v>0</v>
      </c>
      <c r="F145" s="16"/>
      <c r="G145" s="16">
        <f t="shared" si="14"/>
        <v>0</v>
      </c>
      <c r="H145" s="14">
        <v>1</v>
      </c>
      <c r="I145" s="43"/>
      <c r="J145" s="16">
        <f t="shared" si="10"/>
        <v>0</v>
      </c>
      <c r="K145" s="43"/>
      <c r="L145" s="46">
        <f t="shared" si="11"/>
        <v>0</v>
      </c>
      <c r="M145" s="43"/>
      <c r="N145" s="16">
        <f>+L145*([1]assessment!$J$271*[1]assessment!$F$3)</f>
        <v>0</v>
      </c>
      <c r="O145" s="43"/>
      <c r="P145" s="47">
        <f>+N145/[1]payroll!F145</f>
        <v>0</v>
      </c>
      <c r="Q145" s="43"/>
      <c r="R145" s="16">
        <f>IF(P145&lt;$R$2,N145, +[1]payroll!F145 * $R$2)</f>
        <v>0</v>
      </c>
      <c r="S145" s="43"/>
      <c r="T145" s="5">
        <f t="shared" si="12"/>
        <v>0</v>
      </c>
      <c r="U145" s="43"/>
      <c r="V145" s="43" t="e">
        <f t="shared" si="13"/>
        <v>#DIV/0!</v>
      </c>
    </row>
    <row r="146" spans="1:22" outlineLevel="1" x14ac:dyDescent="0.2">
      <c r="A146" s="43" t="s">
        <v>218</v>
      </c>
      <c r="B146" s="43" t="s">
        <v>219</v>
      </c>
      <c r="C146" s="33">
        <v>204604.05</v>
      </c>
      <c r="D146" s="33">
        <v>143448.41</v>
      </c>
      <c r="E146" s="33">
        <v>253074.21</v>
      </c>
      <c r="F146" s="16"/>
      <c r="G146" s="16">
        <f t="shared" si="14"/>
        <v>200375.55666666664</v>
      </c>
      <c r="H146" s="14">
        <v>1</v>
      </c>
      <c r="I146" s="43"/>
      <c r="J146" s="16">
        <f t="shared" si="10"/>
        <v>200375.55666666664</v>
      </c>
      <c r="K146" s="43"/>
      <c r="L146" s="46">
        <f t="shared" si="11"/>
        <v>5.7875032518236464E-3</v>
      </c>
      <c r="M146" s="43"/>
      <c r="N146" s="16">
        <f>+L146*([1]assessment!$J$271*[1]assessment!$F$3)</f>
        <v>183889.59455452088</v>
      </c>
      <c r="O146" s="43"/>
      <c r="P146" s="47">
        <f>+N146/[1]payroll!F146</f>
        <v>1.0104417267543247E-2</v>
      </c>
      <c r="Q146" s="43"/>
      <c r="R146" s="16">
        <f>IF(P146&lt;$R$2,N146, +[1]payroll!F146 * $R$2)</f>
        <v>183889.59455452088</v>
      </c>
      <c r="S146" s="43"/>
      <c r="T146" s="5">
        <f t="shared" si="12"/>
        <v>0</v>
      </c>
      <c r="U146" s="43"/>
      <c r="V146" s="43">
        <f t="shared" si="13"/>
        <v>1</v>
      </c>
    </row>
    <row r="147" spans="1:22" outlineLevel="1" x14ac:dyDescent="0.2">
      <c r="A147" s="43" t="s">
        <v>220</v>
      </c>
      <c r="B147" s="43" t="s">
        <v>221</v>
      </c>
      <c r="C147" s="33">
        <v>0</v>
      </c>
      <c r="D147" s="33">
        <v>0</v>
      </c>
      <c r="E147" s="33">
        <v>1202.23</v>
      </c>
      <c r="F147" s="16"/>
      <c r="G147" s="16">
        <f t="shared" si="14"/>
        <v>400.74333333333334</v>
      </c>
      <c r="H147" s="14">
        <v>1</v>
      </c>
      <c r="I147" s="43"/>
      <c r="J147" s="16">
        <f t="shared" si="10"/>
        <v>400.74333333333334</v>
      </c>
      <c r="K147" s="43"/>
      <c r="L147" s="46">
        <f t="shared" si="11"/>
        <v>1.1574781791731089E-5</v>
      </c>
      <c r="M147" s="43"/>
      <c r="N147" s="16">
        <f>+L147*([1]assessment!$J$271*[1]assessment!$F$3)</f>
        <v>367.77204921099519</v>
      </c>
      <c r="O147" s="43"/>
      <c r="P147" s="47">
        <f>+N147/[1]payroll!F147</f>
        <v>1.2458060855992346E-4</v>
      </c>
      <c r="Q147" s="43"/>
      <c r="R147" s="16">
        <f>IF(P147&lt;$R$2,N147, +[1]payroll!F147 * $R$2)</f>
        <v>367.77204921099519</v>
      </c>
      <c r="S147" s="43"/>
      <c r="T147" s="5">
        <f t="shared" si="12"/>
        <v>0</v>
      </c>
      <c r="U147" s="43"/>
      <c r="V147" s="43">
        <f t="shared" si="13"/>
        <v>1</v>
      </c>
    </row>
    <row r="148" spans="1:22" outlineLevel="1" x14ac:dyDescent="0.2">
      <c r="A148" s="43" t="s">
        <v>222</v>
      </c>
      <c r="B148" s="43" t="s">
        <v>223</v>
      </c>
      <c r="C148" s="33">
        <v>0</v>
      </c>
      <c r="D148" s="33">
        <v>2285.87</v>
      </c>
      <c r="E148" s="33">
        <v>4293.87</v>
      </c>
      <c r="F148" s="16"/>
      <c r="G148" s="16">
        <f t="shared" si="14"/>
        <v>2193.2466666666664</v>
      </c>
      <c r="H148" s="14">
        <v>1</v>
      </c>
      <c r="I148" s="43"/>
      <c r="J148" s="16">
        <f t="shared" si="10"/>
        <v>2193.2466666666664</v>
      </c>
      <c r="K148" s="43"/>
      <c r="L148" s="46">
        <f t="shared" si="11"/>
        <v>6.3348156963579942E-5</v>
      </c>
      <c r="M148" s="43"/>
      <c r="N148" s="16">
        <f>+L148*([1]assessment!$J$271*[1]assessment!$F$3)</f>
        <v>2012.7966055376703</v>
      </c>
      <c r="O148" s="43"/>
      <c r="P148" s="47">
        <f>+N148/[1]payroll!F148</f>
        <v>5.583537161289035E-4</v>
      </c>
      <c r="Q148" s="43"/>
      <c r="R148" s="16">
        <f>IF(P148&lt;$R$2,N148, +[1]payroll!F148 * $R$2)</f>
        <v>2012.7966055376703</v>
      </c>
      <c r="S148" s="43"/>
      <c r="T148" s="5">
        <f t="shared" si="12"/>
        <v>0</v>
      </c>
      <c r="U148" s="43"/>
      <c r="V148" s="43">
        <f t="shared" si="13"/>
        <v>1</v>
      </c>
    </row>
    <row r="149" spans="1:22" outlineLevel="1" x14ac:dyDescent="0.2">
      <c r="A149" s="43" t="s">
        <v>224</v>
      </c>
      <c r="B149" s="43" t="s">
        <v>225</v>
      </c>
      <c r="C149" s="33">
        <v>2839.86</v>
      </c>
      <c r="D149" s="33">
        <v>380.6</v>
      </c>
      <c r="E149" s="33">
        <v>0</v>
      </c>
      <c r="F149" s="16"/>
      <c r="G149" s="16">
        <f t="shared" si="14"/>
        <v>1073.4866666666667</v>
      </c>
      <c r="H149" s="14">
        <v>1</v>
      </c>
      <c r="I149" s="43"/>
      <c r="J149" s="16">
        <f t="shared" si="10"/>
        <v>1073.4866666666667</v>
      </c>
      <c r="K149" s="43"/>
      <c r="L149" s="46">
        <f t="shared" si="11"/>
        <v>3.1005815666717937E-5</v>
      </c>
      <c r="M149" s="43"/>
      <c r="N149" s="16">
        <f>+L149*([1]assessment!$J$271*[1]assessment!$F$3)</f>
        <v>985.16521264819687</v>
      </c>
      <c r="O149" s="43"/>
      <c r="P149" s="47">
        <f>+N149/[1]payroll!F149</f>
        <v>4.4729777428781912E-4</v>
      </c>
      <c r="Q149" s="43"/>
      <c r="R149" s="16">
        <f>IF(P149&lt;$R$2,N149, +[1]payroll!F149 * $R$2)</f>
        <v>985.16521264819687</v>
      </c>
      <c r="S149" s="43"/>
      <c r="T149" s="5">
        <f t="shared" si="12"/>
        <v>0</v>
      </c>
      <c r="U149" s="43"/>
      <c r="V149" s="43">
        <f t="shared" si="13"/>
        <v>1</v>
      </c>
    </row>
    <row r="150" spans="1:22" outlineLevel="1" x14ac:dyDescent="0.2">
      <c r="A150" s="43" t="s">
        <v>226</v>
      </c>
      <c r="B150" s="43" t="s">
        <v>227</v>
      </c>
      <c r="C150" s="33">
        <v>0</v>
      </c>
      <c r="D150" s="33">
        <v>0</v>
      </c>
      <c r="E150" s="33">
        <v>0</v>
      </c>
      <c r="F150" s="16"/>
      <c r="G150" s="16">
        <f t="shared" si="14"/>
        <v>0</v>
      </c>
      <c r="H150" s="14">
        <v>1</v>
      </c>
      <c r="I150" s="43"/>
      <c r="J150" s="16">
        <f t="shared" si="10"/>
        <v>0</v>
      </c>
      <c r="K150" s="43"/>
      <c r="L150" s="46">
        <f t="shared" si="11"/>
        <v>0</v>
      </c>
      <c r="M150" s="43"/>
      <c r="N150" s="16">
        <f>+L150*([1]assessment!$J$271*[1]assessment!$F$3)</f>
        <v>0</v>
      </c>
      <c r="O150" s="43"/>
      <c r="P150" s="47">
        <f>+N150/[1]payroll!F150</f>
        <v>0</v>
      </c>
      <c r="Q150" s="43"/>
      <c r="R150" s="16">
        <f>IF(P150&lt;$R$2,N150, +[1]payroll!F150 * $R$2)</f>
        <v>0</v>
      </c>
      <c r="S150" s="43"/>
      <c r="T150" s="5">
        <f t="shared" si="12"/>
        <v>0</v>
      </c>
      <c r="U150" s="43"/>
      <c r="V150" s="43" t="e">
        <f t="shared" si="13"/>
        <v>#DIV/0!</v>
      </c>
    </row>
    <row r="151" spans="1:22" outlineLevel="1" x14ac:dyDescent="0.2">
      <c r="A151" s="43" t="s">
        <v>228</v>
      </c>
      <c r="B151" s="43" t="s">
        <v>229</v>
      </c>
      <c r="C151" s="33">
        <v>801.76</v>
      </c>
      <c r="D151" s="33">
        <v>7354.42</v>
      </c>
      <c r="E151" s="33">
        <v>1264.2</v>
      </c>
      <c r="F151" s="16"/>
      <c r="G151" s="16">
        <f t="shared" si="14"/>
        <v>3140.126666666667</v>
      </c>
      <c r="H151" s="14">
        <v>1</v>
      </c>
      <c r="I151" s="43"/>
      <c r="J151" s="16">
        <f t="shared" si="10"/>
        <v>3140.126666666667</v>
      </c>
      <c r="K151" s="43"/>
      <c r="L151" s="46">
        <f t="shared" si="11"/>
        <v>9.0697156862819706E-5</v>
      </c>
      <c r="M151" s="43"/>
      <c r="N151" s="16">
        <f>+L151*([1]assessment!$J$271*[1]assessment!$F$3)</f>
        <v>2881.7717549439585</v>
      </c>
      <c r="O151" s="43"/>
      <c r="P151" s="47">
        <f>+N151/[1]payroll!F151</f>
        <v>1.645414269209194E-3</v>
      </c>
      <c r="Q151" s="43"/>
      <c r="R151" s="16">
        <f>IF(P151&lt;$R$2,N151, +[1]payroll!F151 * $R$2)</f>
        <v>2881.7717549439585</v>
      </c>
      <c r="S151" s="43"/>
      <c r="T151" s="5">
        <f t="shared" si="12"/>
        <v>0</v>
      </c>
      <c r="U151" s="43"/>
      <c r="V151" s="43">
        <f t="shared" si="13"/>
        <v>1</v>
      </c>
    </row>
    <row r="152" spans="1:22" outlineLevel="1" x14ac:dyDescent="0.2">
      <c r="A152" s="43" t="s">
        <v>230</v>
      </c>
      <c r="B152" s="43" t="s">
        <v>231</v>
      </c>
      <c r="C152" s="33">
        <v>2156.7600000000002</v>
      </c>
      <c r="D152" s="33">
        <v>464.46</v>
      </c>
      <c r="E152" s="33">
        <v>1556.26</v>
      </c>
      <c r="F152" s="16"/>
      <c r="G152" s="16">
        <f t="shared" si="14"/>
        <v>1392.4933333333336</v>
      </c>
      <c r="H152" s="14">
        <v>1</v>
      </c>
      <c r="I152" s="43"/>
      <c r="J152" s="16">
        <f t="shared" si="10"/>
        <v>1392.4933333333336</v>
      </c>
      <c r="K152" s="43"/>
      <c r="L152" s="46">
        <f t="shared" si="11"/>
        <v>4.0219774451910868E-5</v>
      </c>
      <c r="M152" s="43"/>
      <c r="N152" s="16">
        <f>+L152*([1]assessment!$J$271*[1]assessment!$F$3)</f>
        <v>1277.9255052177609</v>
      </c>
      <c r="O152" s="43"/>
      <c r="P152" s="47">
        <f>+N152/[1]payroll!F152</f>
        <v>3.0508799882112135E-4</v>
      </c>
      <c r="Q152" s="43"/>
      <c r="R152" s="16">
        <f>IF(P152&lt;$R$2,N152, +[1]payroll!F152 * $R$2)</f>
        <v>1277.9255052177609</v>
      </c>
      <c r="S152" s="43"/>
      <c r="T152" s="5">
        <f t="shared" si="12"/>
        <v>0</v>
      </c>
      <c r="U152" s="43"/>
      <c r="V152" s="43">
        <f t="shared" si="13"/>
        <v>1</v>
      </c>
    </row>
    <row r="153" spans="1:22" outlineLevel="1" x14ac:dyDescent="0.2">
      <c r="A153" s="43" t="s">
        <v>232</v>
      </c>
      <c r="B153" s="43" t="s">
        <v>233</v>
      </c>
      <c r="C153" s="33">
        <v>5170.6899999999996</v>
      </c>
      <c r="D153" s="33">
        <v>24294.68</v>
      </c>
      <c r="E153" s="33">
        <v>157.1</v>
      </c>
      <c r="F153" s="16"/>
      <c r="G153" s="16">
        <f t="shared" si="14"/>
        <v>9874.1566666666658</v>
      </c>
      <c r="H153" s="14">
        <v>1</v>
      </c>
      <c r="I153" s="43"/>
      <c r="J153" s="16">
        <f t="shared" si="10"/>
        <v>9874.1566666666658</v>
      </c>
      <c r="K153" s="43"/>
      <c r="L153" s="46">
        <f t="shared" si="11"/>
        <v>2.8519802898122689E-4</v>
      </c>
      <c r="M153" s="43"/>
      <c r="N153" s="16">
        <f>+L153*([1]assessment!$J$271*[1]assessment!$F$3)</f>
        <v>9061.757313152415</v>
      </c>
      <c r="O153" s="43"/>
      <c r="P153" s="47">
        <f>+N153/[1]payroll!F153</f>
        <v>1.7353054878158961E-3</v>
      </c>
      <c r="Q153" s="43"/>
      <c r="R153" s="16">
        <f>IF(P153&lt;$R$2,N153, +[1]payroll!F153 * $R$2)</f>
        <v>9061.757313152415</v>
      </c>
      <c r="S153" s="43"/>
      <c r="T153" s="5">
        <f t="shared" si="12"/>
        <v>0</v>
      </c>
      <c r="U153" s="43"/>
      <c r="V153" s="43">
        <f t="shared" si="13"/>
        <v>1</v>
      </c>
    </row>
    <row r="154" spans="1:22" outlineLevel="1" x14ac:dyDescent="0.2">
      <c r="A154" s="43" t="s">
        <v>234</v>
      </c>
      <c r="B154" s="43" t="s">
        <v>235</v>
      </c>
      <c r="C154" s="33">
        <v>0</v>
      </c>
      <c r="D154" s="33">
        <v>0</v>
      </c>
      <c r="E154" s="33">
        <v>0</v>
      </c>
      <c r="F154" s="16"/>
      <c r="G154" s="16">
        <f t="shared" si="14"/>
        <v>0</v>
      </c>
      <c r="H154" s="14">
        <v>1</v>
      </c>
      <c r="I154" s="43"/>
      <c r="J154" s="16">
        <f t="shared" si="10"/>
        <v>0</v>
      </c>
      <c r="K154" s="43"/>
      <c r="L154" s="46">
        <f t="shared" si="11"/>
        <v>0</v>
      </c>
      <c r="M154" s="43"/>
      <c r="N154" s="16">
        <f>+L154*([1]assessment!$J$271*[1]assessment!$F$3)</f>
        <v>0</v>
      </c>
      <c r="O154" s="43"/>
      <c r="P154" s="47">
        <f>+N154/[1]payroll!F154</f>
        <v>0</v>
      </c>
      <c r="Q154" s="43"/>
      <c r="R154" s="16">
        <f>IF(P154&lt;$R$2,N154, +[1]payroll!F154 * $R$2)</f>
        <v>0</v>
      </c>
      <c r="S154" s="43"/>
      <c r="T154" s="5">
        <f t="shared" si="12"/>
        <v>0</v>
      </c>
      <c r="U154" s="43"/>
      <c r="V154" s="43" t="e">
        <f t="shared" si="13"/>
        <v>#DIV/0!</v>
      </c>
    </row>
    <row r="155" spans="1:22" outlineLevel="1" x14ac:dyDescent="0.2">
      <c r="A155" s="43" t="s">
        <v>236</v>
      </c>
      <c r="B155" s="43" t="s">
        <v>237</v>
      </c>
      <c r="C155" s="33">
        <v>0</v>
      </c>
      <c r="D155" s="33">
        <v>0</v>
      </c>
      <c r="E155" s="33">
        <v>0</v>
      </c>
      <c r="F155" s="16"/>
      <c r="G155" s="16">
        <f t="shared" si="14"/>
        <v>0</v>
      </c>
      <c r="H155" s="14">
        <v>1</v>
      </c>
      <c r="I155" s="43"/>
      <c r="J155" s="16">
        <f t="shared" si="10"/>
        <v>0</v>
      </c>
      <c r="K155" s="43"/>
      <c r="L155" s="46">
        <f t="shared" si="11"/>
        <v>0</v>
      </c>
      <c r="M155" s="43"/>
      <c r="N155" s="16">
        <f>+L155*([1]assessment!$J$271*[1]assessment!$F$3)</f>
        <v>0</v>
      </c>
      <c r="O155" s="43"/>
      <c r="P155" s="47">
        <f>+N155/[1]payroll!F155</f>
        <v>0</v>
      </c>
      <c r="Q155" s="43"/>
      <c r="R155" s="16">
        <f>IF(P155&lt;$R$2,N155, +[1]payroll!F155 * $R$2)</f>
        <v>0</v>
      </c>
      <c r="S155" s="43"/>
      <c r="T155" s="5">
        <f t="shared" si="12"/>
        <v>0</v>
      </c>
      <c r="U155" s="43"/>
      <c r="V155" s="43" t="e">
        <f t="shared" si="13"/>
        <v>#DIV/0!</v>
      </c>
    </row>
    <row r="156" spans="1:22" outlineLevel="1" x14ac:dyDescent="0.2">
      <c r="A156" s="43" t="s">
        <v>238</v>
      </c>
      <c r="B156" s="43" t="s">
        <v>239</v>
      </c>
      <c r="C156" s="33">
        <v>0</v>
      </c>
      <c r="D156" s="33">
        <v>0</v>
      </c>
      <c r="E156" s="33">
        <v>0</v>
      </c>
      <c r="F156" s="16"/>
      <c r="G156" s="16">
        <f t="shared" si="14"/>
        <v>0</v>
      </c>
      <c r="H156" s="14">
        <v>1</v>
      </c>
      <c r="I156" s="43"/>
      <c r="J156" s="16">
        <f t="shared" si="10"/>
        <v>0</v>
      </c>
      <c r="K156" s="43"/>
      <c r="L156" s="46">
        <f t="shared" si="11"/>
        <v>0</v>
      </c>
      <c r="M156" s="43"/>
      <c r="N156" s="16">
        <f>+L156*([1]assessment!$J$271*[1]assessment!$F$3)</f>
        <v>0</v>
      </c>
      <c r="O156" s="43"/>
      <c r="P156" s="47">
        <f>+N156/[1]payroll!F156</f>
        <v>0</v>
      </c>
      <c r="Q156" s="43"/>
      <c r="R156" s="16">
        <f>IF(P156&lt;$R$2,N156, +[1]payroll!F156 * $R$2)</f>
        <v>0</v>
      </c>
      <c r="S156" s="43"/>
      <c r="T156" s="5">
        <f t="shared" si="12"/>
        <v>0</v>
      </c>
      <c r="U156" s="43"/>
      <c r="V156" s="43" t="e">
        <f t="shared" si="13"/>
        <v>#DIV/0!</v>
      </c>
    </row>
    <row r="157" spans="1:22" outlineLevel="1" x14ac:dyDescent="0.2">
      <c r="A157" s="43" t="s">
        <v>240</v>
      </c>
      <c r="B157" s="43" t="s">
        <v>241</v>
      </c>
      <c r="C157" s="33">
        <v>1166.82</v>
      </c>
      <c r="D157" s="33">
        <v>1926.64</v>
      </c>
      <c r="E157" s="33">
        <v>-1397.48</v>
      </c>
      <c r="F157" s="16"/>
      <c r="G157" s="16">
        <f t="shared" si="14"/>
        <v>565.32666666666671</v>
      </c>
      <c r="H157" s="14">
        <v>1</v>
      </c>
      <c r="I157" s="43"/>
      <c r="J157" s="16">
        <f t="shared" si="10"/>
        <v>565.32666666666671</v>
      </c>
      <c r="K157" s="43"/>
      <c r="L157" s="46">
        <f t="shared" si="11"/>
        <v>1.6328488245294242E-5</v>
      </c>
      <c r="M157" s="43"/>
      <c r="N157" s="16">
        <f>+L157*([1]assessment!$J$271*[1]assessment!$F$3)</f>
        <v>518.81423689382541</v>
      </c>
      <c r="O157" s="43"/>
      <c r="P157" s="47">
        <f>+N157/[1]payroll!F157</f>
        <v>1.0255169993776988E-4</v>
      </c>
      <c r="Q157" s="43"/>
      <c r="R157" s="16">
        <f>IF(P157&lt;$R$2,N157, +[1]payroll!F157 * $R$2)</f>
        <v>518.81423689382541</v>
      </c>
      <c r="S157" s="43"/>
      <c r="T157" s="5">
        <f t="shared" si="12"/>
        <v>0</v>
      </c>
      <c r="U157" s="43"/>
      <c r="V157" s="43">
        <f t="shared" si="13"/>
        <v>1</v>
      </c>
    </row>
    <row r="158" spans="1:22" outlineLevel="1" x14ac:dyDescent="0.2">
      <c r="A158" s="43" t="s">
        <v>242</v>
      </c>
      <c r="B158" s="43" t="s">
        <v>243</v>
      </c>
      <c r="C158" s="33">
        <v>0</v>
      </c>
      <c r="D158" s="33">
        <v>0</v>
      </c>
      <c r="E158" s="33">
        <v>0</v>
      </c>
      <c r="F158" s="16"/>
      <c r="G158" s="16">
        <f t="shared" si="14"/>
        <v>0</v>
      </c>
      <c r="H158" s="14">
        <v>1</v>
      </c>
      <c r="I158" s="43"/>
      <c r="J158" s="16">
        <f t="shared" si="10"/>
        <v>0</v>
      </c>
      <c r="K158" s="43"/>
      <c r="L158" s="46">
        <f t="shared" si="11"/>
        <v>0</v>
      </c>
      <c r="M158" s="43"/>
      <c r="N158" s="16">
        <f>+L158*([1]assessment!$J$271*[1]assessment!$F$3)</f>
        <v>0</v>
      </c>
      <c r="O158" s="43"/>
      <c r="P158" s="47">
        <f>+N158/[1]payroll!F158</f>
        <v>0</v>
      </c>
      <c r="Q158" s="43"/>
      <c r="R158" s="16">
        <f>IF(P158&lt;$R$2,N158, +[1]payroll!F158 * $R$2)</f>
        <v>0</v>
      </c>
      <c r="S158" s="43"/>
      <c r="T158" s="5">
        <f t="shared" si="12"/>
        <v>0</v>
      </c>
      <c r="U158" s="43"/>
      <c r="V158" s="43" t="e">
        <f t="shared" si="13"/>
        <v>#DIV/0!</v>
      </c>
    </row>
    <row r="159" spans="1:22" outlineLevel="1" x14ac:dyDescent="0.2">
      <c r="A159" s="43" t="s">
        <v>244</v>
      </c>
      <c r="B159" s="43" t="s">
        <v>245</v>
      </c>
      <c r="C159" s="33">
        <v>0</v>
      </c>
      <c r="D159" s="33">
        <v>0</v>
      </c>
      <c r="E159" s="33">
        <v>0</v>
      </c>
      <c r="F159" s="16"/>
      <c r="G159" s="16">
        <f t="shared" si="14"/>
        <v>0</v>
      </c>
      <c r="H159" s="14">
        <v>1</v>
      </c>
      <c r="I159" s="43"/>
      <c r="J159" s="16">
        <f t="shared" si="10"/>
        <v>0</v>
      </c>
      <c r="K159" s="43"/>
      <c r="L159" s="46">
        <f t="shared" si="11"/>
        <v>0</v>
      </c>
      <c r="M159" s="43"/>
      <c r="N159" s="16">
        <f>+L159*([1]assessment!$J$271*[1]assessment!$F$3)</f>
        <v>0</v>
      </c>
      <c r="O159" s="43"/>
      <c r="P159" s="47">
        <f>+N159/[1]payroll!F159</f>
        <v>0</v>
      </c>
      <c r="Q159" s="43"/>
      <c r="R159" s="16">
        <f>IF(P159&lt;$R$2,N159, +[1]payroll!F159 * $R$2)</f>
        <v>0</v>
      </c>
      <c r="S159" s="43"/>
      <c r="T159" s="5">
        <f t="shared" si="12"/>
        <v>0</v>
      </c>
      <c r="U159" s="43"/>
      <c r="V159" s="43" t="e">
        <f t="shared" si="13"/>
        <v>#DIV/0!</v>
      </c>
    </row>
    <row r="160" spans="1:22" outlineLevel="1" x14ac:dyDescent="0.2">
      <c r="A160" s="43" t="s">
        <v>246</v>
      </c>
      <c r="B160" s="43" t="s">
        <v>247</v>
      </c>
      <c r="C160" s="33">
        <v>0</v>
      </c>
      <c r="D160" s="33">
        <v>0</v>
      </c>
      <c r="E160" s="33">
        <v>0</v>
      </c>
      <c r="F160" s="16"/>
      <c r="G160" s="16">
        <f t="shared" si="14"/>
        <v>0</v>
      </c>
      <c r="H160" s="14">
        <v>1</v>
      </c>
      <c r="I160" s="43"/>
      <c r="J160" s="16">
        <f t="shared" si="10"/>
        <v>0</v>
      </c>
      <c r="K160" s="43"/>
      <c r="L160" s="46">
        <f t="shared" si="11"/>
        <v>0</v>
      </c>
      <c r="M160" s="43"/>
      <c r="N160" s="16">
        <f>+L160*([1]assessment!$J$271*[1]assessment!$F$3)</f>
        <v>0</v>
      </c>
      <c r="O160" s="43"/>
      <c r="P160" s="47">
        <f>+N160/[1]payroll!F160</f>
        <v>0</v>
      </c>
      <c r="Q160" s="43"/>
      <c r="R160" s="16">
        <f>IF(P160&lt;$R$2,N160, +[1]payroll!F160 * $R$2)</f>
        <v>0</v>
      </c>
      <c r="S160" s="43"/>
      <c r="T160" s="5">
        <f t="shared" si="12"/>
        <v>0</v>
      </c>
      <c r="U160" s="43"/>
      <c r="V160" s="43" t="e">
        <f t="shared" si="13"/>
        <v>#DIV/0!</v>
      </c>
    </row>
    <row r="161" spans="1:22" outlineLevel="1" x14ac:dyDescent="0.2">
      <c r="A161" s="43" t="s">
        <v>490</v>
      </c>
      <c r="B161" s="43" t="s">
        <v>491</v>
      </c>
      <c r="C161" s="33">
        <v>0</v>
      </c>
      <c r="D161" s="33">
        <v>0</v>
      </c>
      <c r="E161" s="33">
        <v>0</v>
      </c>
      <c r="F161" s="16"/>
      <c r="G161" s="16">
        <f t="shared" si="14"/>
        <v>0</v>
      </c>
      <c r="H161" s="14">
        <v>1</v>
      </c>
      <c r="I161" s="43"/>
      <c r="J161" s="16">
        <f t="shared" si="10"/>
        <v>0</v>
      </c>
      <c r="K161" s="43"/>
      <c r="L161" s="46">
        <f t="shared" si="11"/>
        <v>0</v>
      </c>
      <c r="M161" s="43"/>
      <c r="N161" s="16">
        <f>+L161*([1]assessment!$J$271*[1]assessment!$F$3)</f>
        <v>0</v>
      </c>
      <c r="O161" s="43"/>
      <c r="P161" s="47">
        <f>+N161/[1]payroll!F161</f>
        <v>0</v>
      </c>
      <c r="Q161" s="43"/>
      <c r="R161" s="16">
        <f>IF(P161&lt;$R$2,N161, +[1]payroll!F161 * $R$2)</f>
        <v>0</v>
      </c>
      <c r="S161" s="43"/>
      <c r="T161" s="5">
        <f t="shared" si="12"/>
        <v>0</v>
      </c>
      <c r="U161" s="43"/>
      <c r="V161" s="43" t="e">
        <f t="shared" si="13"/>
        <v>#DIV/0!</v>
      </c>
    </row>
    <row r="162" spans="1:22" outlineLevel="1" x14ac:dyDescent="0.2">
      <c r="A162" s="43" t="s">
        <v>248</v>
      </c>
      <c r="B162" s="43" t="s">
        <v>249</v>
      </c>
      <c r="C162" s="33">
        <v>13926.56</v>
      </c>
      <c r="D162" s="33">
        <v>4656.29</v>
      </c>
      <c r="E162" s="33">
        <v>9311.5</v>
      </c>
      <c r="F162" s="16"/>
      <c r="G162" s="16">
        <f t="shared" si="14"/>
        <v>9298.1166666666668</v>
      </c>
      <c r="H162" s="14">
        <v>1</v>
      </c>
      <c r="I162" s="43"/>
      <c r="J162" s="16">
        <f t="shared" si="10"/>
        <v>9298.1166666666668</v>
      </c>
      <c r="K162" s="43"/>
      <c r="L162" s="46">
        <f t="shared" si="11"/>
        <v>2.6856010453255545E-4</v>
      </c>
      <c r="M162" s="43"/>
      <c r="N162" s="16">
        <f>+L162*([1]assessment!$J$271*[1]assessment!$F$3)</f>
        <v>8533.1111858036529</v>
      </c>
      <c r="O162" s="43"/>
      <c r="P162" s="47">
        <f>+N162/[1]payroll!F162</f>
        <v>3.5444445284574943E-4</v>
      </c>
      <c r="Q162" s="43"/>
      <c r="R162" s="16">
        <f>IF(P162&lt;$R$2,N162, +[1]payroll!F162 * $R$2)</f>
        <v>8533.1111858036529</v>
      </c>
      <c r="S162" s="43"/>
      <c r="T162" s="5">
        <f t="shared" si="12"/>
        <v>0</v>
      </c>
      <c r="U162" s="43"/>
      <c r="V162" s="43">
        <f t="shared" si="13"/>
        <v>1</v>
      </c>
    </row>
    <row r="163" spans="1:22" outlineLevel="1" x14ac:dyDescent="0.2">
      <c r="A163" s="43" t="s">
        <v>250</v>
      </c>
      <c r="B163" s="43" t="s">
        <v>251</v>
      </c>
      <c r="C163" s="33">
        <v>0</v>
      </c>
      <c r="D163" s="33">
        <v>0</v>
      </c>
      <c r="E163" s="33">
        <v>0</v>
      </c>
      <c r="F163" s="16"/>
      <c r="G163" s="16">
        <f t="shared" si="14"/>
        <v>0</v>
      </c>
      <c r="H163" s="14">
        <v>1</v>
      </c>
      <c r="I163" s="43"/>
      <c r="J163" s="16">
        <f t="shared" si="10"/>
        <v>0</v>
      </c>
      <c r="K163" s="43"/>
      <c r="L163" s="46">
        <f t="shared" si="11"/>
        <v>0</v>
      </c>
      <c r="M163" s="43"/>
      <c r="N163" s="16">
        <f>+L163*([1]assessment!$J$271*[1]assessment!$F$3)</f>
        <v>0</v>
      </c>
      <c r="O163" s="43"/>
      <c r="P163" s="47">
        <f>+N163/[1]payroll!F163</f>
        <v>0</v>
      </c>
      <c r="Q163" s="43"/>
      <c r="R163" s="16">
        <f>IF(P163&lt;$R$2,N163, +[1]payroll!F163 * $R$2)</f>
        <v>0</v>
      </c>
      <c r="S163" s="43"/>
      <c r="T163" s="5">
        <f t="shared" si="12"/>
        <v>0</v>
      </c>
      <c r="U163" s="43"/>
      <c r="V163" s="43" t="e">
        <f t="shared" si="13"/>
        <v>#DIV/0!</v>
      </c>
    </row>
    <row r="164" spans="1:22" outlineLevel="1" x14ac:dyDescent="0.2">
      <c r="A164" s="43" t="s">
        <v>252</v>
      </c>
      <c r="B164" s="43" t="s">
        <v>253</v>
      </c>
      <c r="C164" s="33">
        <v>0</v>
      </c>
      <c r="D164" s="33">
        <v>0</v>
      </c>
      <c r="E164" s="33">
        <v>0</v>
      </c>
      <c r="F164" s="16"/>
      <c r="G164" s="16">
        <f t="shared" si="14"/>
        <v>0</v>
      </c>
      <c r="H164" s="14">
        <v>1</v>
      </c>
      <c r="I164" s="43"/>
      <c r="J164" s="16">
        <f t="shared" si="10"/>
        <v>0</v>
      </c>
      <c r="K164" s="43"/>
      <c r="L164" s="46">
        <f t="shared" si="11"/>
        <v>0</v>
      </c>
      <c r="M164" s="43"/>
      <c r="N164" s="16">
        <f>+L164*([1]assessment!$J$271*[1]assessment!$F$3)</f>
        <v>0</v>
      </c>
      <c r="O164" s="43"/>
      <c r="P164" s="47">
        <f>+N164/[1]payroll!F164</f>
        <v>0</v>
      </c>
      <c r="Q164" s="43"/>
      <c r="R164" s="16">
        <f>IF(P164&lt;$R$2,N164, +[1]payroll!F164 * $R$2)</f>
        <v>0</v>
      </c>
      <c r="S164" s="43"/>
      <c r="T164" s="5">
        <f t="shared" si="12"/>
        <v>0</v>
      </c>
      <c r="U164" s="43"/>
      <c r="V164" s="43" t="e">
        <f t="shared" si="13"/>
        <v>#DIV/0!</v>
      </c>
    </row>
    <row r="165" spans="1:22" outlineLevel="1" x14ac:dyDescent="0.2">
      <c r="A165" s="43" t="s">
        <v>254</v>
      </c>
      <c r="B165" s="43" t="s">
        <v>255</v>
      </c>
      <c r="C165" s="33">
        <v>0</v>
      </c>
      <c r="D165" s="33">
        <v>0</v>
      </c>
      <c r="E165" s="33">
        <v>0</v>
      </c>
      <c r="F165" s="16"/>
      <c r="G165" s="16">
        <f t="shared" si="14"/>
        <v>0</v>
      </c>
      <c r="H165" s="14">
        <v>1</v>
      </c>
      <c r="I165" s="43"/>
      <c r="J165" s="16">
        <f t="shared" si="10"/>
        <v>0</v>
      </c>
      <c r="K165" s="43"/>
      <c r="L165" s="46">
        <f t="shared" si="11"/>
        <v>0</v>
      </c>
      <c r="M165" s="43"/>
      <c r="N165" s="16">
        <f>+L165*([1]assessment!$J$271*[1]assessment!$F$3)</f>
        <v>0</v>
      </c>
      <c r="O165" s="43"/>
      <c r="P165" s="47">
        <f>+N165/[1]payroll!F165</f>
        <v>0</v>
      </c>
      <c r="Q165" s="43"/>
      <c r="R165" s="16">
        <f>IF(P165&lt;$R$2,N165, +[1]payroll!F165 * $R$2)</f>
        <v>0</v>
      </c>
      <c r="S165" s="43"/>
      <c r="T165" s="5">
        <f t="shared" si="12"/>
        <v>0</v>
      </c>
      <c r="U165" s="43"/>
      <c r="V165" s="43" t="e">
        <f t="shared" si="13"/>
        <v>#DIV/0!</v>
      </c>
    </row>
    <row r="166" spans="1:22" outlineLevel="1" x14ac:dyDescent="0.2">
      <c r="A166" s="43" t="s">
        <v>256</v>
      </c>
      <c r="B166" s="43" t="s">
        <v>257</v>
      </c>
      <c r="C166" s="33">
        <v>0</v>
      </c>
      <c r="D166" s="33">
        <v>0</v>
      </c>
      <c r="E166" s="33">
        <v>0</v>
      </c>
      <c r="F166" s="16"/>
      <c r="G166" s="16">
        <f t="shared" si="14"/>
        <v>0</v>
      </c>
      <c r="H166" s="14">
        <v>1</v>
      </c>
      <c r="I166" s="43"/>
      <c r="J166" s="16">
        <f t="shared" si="10"/>
        <v>0</v>
      </c>
      <c r="K166" s="43"/>
      <c r="L166" s="46">
        <f t="shared" si="11"/>
        <v>0</v>
      </c>
      <c r="M166" s="43"/>
      <c r="N166" s="16">
        <f>+L166*([1]assessment!$J$271*[1]assessment!$F$3)</f>
        <v>0</v>
      </c>
      <c r="O166" s="43"/>
      <c r="P166" s="47">
        <f>+N166/[1]payroll!F166</f>
        <v>0</v>
      </c>
      <c r="Q166" s="43"/>
      <c r="R166" s="16">
        <f>IF(P166&lt;$R$2,N166, +[1]payroll!F166 * $R$2)</f>
        <v>0</v>
      </c>
      <c r="S166" s="43"/>
      <c r="T166" s="5">
        <f t="shared" si="12"/>
        <v>0</v>
      </c>
      <c r="U166" s="43"/>
      <c r="V166" s="43" t="e">
        <f t="shared" si="13"/>
        <v>#DIV/0!</v>
      </c>
    </row>
    <row r="167" spans="1:22" outlineLevel="1" x14ac:dyDescent="0.2">
      <c r="A167" s="43" t="s">
        <v>258</v>
      </c>
      <c r="B167" s="43" t="s">
        <v>259</v>
      </c>
      <c r="C167" s="33">
        <v>0</v>
      </c>
      <c r="D167" s="33">
        <v>0</v>
      </c>
      <c r="E167" s="33">
        <v>0</v>
      </c>
      <c r="F167" s="16"/>
      <c r="G167" s="16">
        <f t="shared" si="14"/>
        <v>0</v>
      </c>
      <c r="H167" s="14">
        <v>1</v>
      </c>
      <c r="I167" s="43"/>
      <c r="J167" s="16">
        <f t="shared" si="10"/>
        <v>0</v>
      </c>
      <c r="K167" s="43"/>
      <c r="L167" s="46">
        <f t="shared" si="11"/>
        <v>0</v>
      </c>
      <c r="M167" s="43"/>
      <c r="N167" s="16">
        <f>+L167*([1]assessment!$J$271*[1]assessment!$F$3)</f>
        <v>0</v>
      </c>
      <c r="O167" s="43"/>
      <c r="P167" s="47">
        <f>+N167/[1]payroll!F167</f>
        <v>0</v>
      </c>
      <c r="Q167" s="43"/>
      <c r="R167" s="16">
        <f>IF(P167&lt;$R$2,N167, +[1]payroll!F167 * $R$2)</f>
        <v>0</v>
      </c>
      <c r="S167" s="43"/>
      <c r="T167" s="5">
        <f t="shared" si="12"/>
        <v>0</v>
      </c>
      <c r="U167" s="43"/>
      <c r="V167" s="43" t="e">
        <f t="shared" si="13"/>
        <v>#DIV/0!</v>
      </c>
    </row>
    <row r="168" spans="1:22" outlineLevel="1" x14ac:dyDescent="0.2">
      <c r="A168" s="43" t="s">
        <v>260</v>
      </c>
      <c r="B168" s="43" t="s">
        <v>261</v>
      </c>
      <c r="C168" s="33">
        <v>742.58</v>
      </c>
      <c r="D168" s="33">
        <v>0</v>
      </c>
      <c r="E168" s="33">
        <v>974.24</v>
      </c>
      <c r="F168" s="16"/>
      <c r="G168" s="16">
        <f t="shared" si="14"/>
        <v>572.27333333333343</v>
      </c>
      <c r="H168" s="14">
        <v>1</v>
      </c>
      <c r="I168" s="43"/>
      <c r="J168" s="16">
        <f t="shared" si="10"/>
        <v>572.27333333333343</v>
      </c>
      <c r="K168" s="43"/>
      <c r="L168" s="46">
        <f t="shared" si="11"/>
        <v>1.6529130761734256E-5</v>
      </c>
      <c r="M168" s="43"/>
      <c r="N168" s="16">
        <f>+L168*([1]assessment!$J$271*[1]assessment!$F$3)</f>
        <v>525.18936436989668</v>
      </c>
      <c r="O168" s="43"/>
      <c r="P168" s="47">
        <f>+N168/[1]payroll!F168</f>
        <v>3.4559107604203223E-4</v>
      </c>
      <c r="Q168" s="43"/>
      <c r="R168" s="16">
        <f>IF(P168&lt;$R$2,N168, +[1]payroll!F168 * $R$2)</f>
        <v>525.18936436989668</v>
      </c>
      <c r="S168" s="43"/>
      <c r="T168" s="5">
        <f t="shared" si="12"/>
        <v>0</v>
      </c>
      <c r="U168" s="43"/>
      <c r="V168" s="43">
        <f t="shared" si="13"/>
        <v>1</v>
      </c>
    </row>
    <row r="169" spans="1:22" outlineLevel="1" x14ac:dyDescent="0.2">
      <c r="A169" s="43" t="s">
        <v>262</v>
      </c>
      <c r="B169" s="43" t="s">
        <v>263</v>
      </c>
      <c r="C169" s="33">
        <v>90548.66</v>
      </c>
      <c r="D169" s="33">
        <v>104276.93</v>
      </c>
      <c r="E169" s="33">
        <v>78594.91</v>
      </c>
      <c r="F169" s="16"/>
      <c r="G169" s="16">
        <f t="shared" si="14"/>
        <v>91140.166666666672</v>
      </c>
      <c r="H169" s="14">
        <v>1</v>
      </c>
      <c r="I169" s="43"/>
      <c r="J169" s="16">
        <f t="shared" si="10"/>
        <v>91140.166666666672</v>
      </c>
      <c r="K169" s="43"/>
      <c r="L169" s="46">
        <f t="shared" si="11"/>
        <v>2.6324269273649888E-3</v>
      </c>
      <c r="M169" s="43"/>
      <c r="N169" s="16">
        <f>+L169*([1]assessment!$J$271*[1]assessment!$F$3)</f>
        <v>83641.580713586358</v>
      </c>
      <c r="O169" s="43"/>
      <c r="P169" s="47">
        <f>+N169/[1]payroll!F169</f>
        <v>1.0910666247678853E-2</v>
      </c>
      <c r="Q169" s="43"/>
      <c r="R169" s="16">
        <f>IF(P169&lt;$R$2,N169, +[1]payroll!F169 * $R$2)</f>
        <v>83641.580713586358</v>
      </c>
      <c r="S169" s="43"/>
      <c r="T169" s="5">
        <f t="shared" si="12"/>
        <v>0</v>
      </c>
      <c r="U169" s="43"/>
      <c r="V169" s="43">
        <f t="shared" si="13"/>
        <v>1</v>
      </c>
    </row>
    <row r="170" spans="1:22" outlineLevel="1" x14ac:dyDescent="0.2">
      <c r="A170" s="43" t="s">
        <v>264</v>
      </c>
      <c r="B170" s="43" t="s">
        <v>265</v>
      </c>
      <c r="C170" s="33">
        <v>0</v>
      </c>
      <c r="D170" s="33">
        <v>0</v>
      </c>
      <c r="E170" s="33">
        <v>0</v>
      </c>
      <c r="F170" s="16"/>
      <c r="G170" s="16">
        <f t="shared" si="14"/>
        <v>0</v>
      </c>
      <c r="H170" s="14">
        <v>1</v>
      </c>
      <c r="I170" s="43"/>
      <c r="J170" s="16">
        <f t="shared" si="10"/>
        <v>0</v>
      </c>
      <c r="K170" s="43"/>
      <c r="L170" s="46">
        <f t="shared" si="11"/>
        <v>0</v>
      </c>
      <c r="M170" s="43"/>
      <c r="N170" s="16">
        <f>+L170*([1]assessment!$J$271*[1]assessment!$F$3)</f>
        <v>0</v>
      </c>
      <c r="O170" s="43"/>
      <c r="P170" s="47">
        <f>+N170/[1]payroll!F170</f>
        <v>0</v>
      </c>
      <c r="Q170" s="43"/>
      <c r="R170" s="16">
        <f>IF(P170&lt;$R$2,N170, +[1]payroll!F170 * $R$2)</f>
        <v>0</v>
      </c>
      <c r="S170" s="43"/>
      <c r="T170" s="5">
        <f t="shared" si="12"/>
        <v>0</v>
      </c>
      <c r="U170" s="43"/>
      <c r="V170" s="43" t="e">
        <f t="shared" si="13"/>
        <v>#DIV/0!</v>
      </c>
    </row>
    <row r="171" spans="1:22" outlineLevel="1" x14ac:dyDescent="0.2">
      <c r="A171" s="43" t="s">
        <v>266</v>
      </c>
      <c r="B171" s="43" t="s">
        <v>267</v>
      </c>
      <c r="C171" s="33">
        <v>0</v>
      </c>
      <c r="D171" s="33">
        <v>0</v>
      </c>
      <c r="E171" s="33">
        <v>0</v>
      </c>
      <c r="F171" s="16"/>
      <c r="G171" s="16">
        <f t="shared" si="14"/>
        <v>0</v>
      </c>
      <c r="H171" s="14">
        <v>1</v>
      </c>
      <c r="I171" s="43"/>
      <c r="J171" s="16">
        <f t="shared" si="10"/>
        <v>0</v>
      </c>
      <c r="K171" s="43"/>
      <c r="L171" s="46">
        <f t="shared" si="11"/>
        <v>0</v>
      </c>
      <c r="M171" s="43"/>
      <c r="N171" s="16">
        <f>+L171*([1]assessment!$J$271*[1]assessment!$F$3)</f>
        <v>0</v>
      </c>
      <c r="O171" s="43"/>
      <c r="P171" s="47">
        <f>+N171/[1]payroll!F171</f>
        <v>0</v>
      </c>
      <c r="Q171" s="43"/>
      <c r="R171" s="16">
        <f>IF(P171&lt;$R$2,N171, +[1]payroll!F171 * $R$2)</f>
        <v>0</v>
      </c>
      <c r="S171" s="43"/>
      <c r="T171" s="5">
        <f t="shared" si="12"/>
        <v>0</v>
      </c>
      <c r="U171" s="43"/>
      <c r="V171" s="43" t="e">
        <f t="shared" si="13"/>
        <v>#DIV/0!</v>
      </c>
    </row>
    <row r="172" spans="1:22" outlineLevel="1" x14ac:dyDescent="0.2">
      <c r="A172" s="43" t="s">
        <v>268</v>
      </c>
      <c r="B172" s="43" t="s">
        <v>269</v>
      </c>
      <c r="C172" s="33">
        <v>0</v>
      </c>
      <c r="D172" s="33">
        <v>0</v>
      </c>
      <c r="E172" s="33">
        <v>0</v>
      </c>
      <c r="F172" s="16"/>
      <c r="G172" s="16">
        <f t="shared" si="14"/>
        <v>0</v>
      </c>
      <c r="H172" s="14">
        <v>1</v>
      </c>
      <c r="I172" s="43"/>
      <c r="J172" s="16">
        <f t="shared" si="10"/>
        <v>0</v>
      </c>
      <c r="K172" s="43"/>
      <c r="L172" s="46">
        <f t="shared" si="11"/>
        <v>0</v>
      </c>
      <c r="M172" s="43"/>
      <c r="N172" s="16">
        <f>+L172*([1]assessment!$J$271*[1]assessment!$F$3)</f>
        <v>0</v>
      </c>
      <c r="O172" s="43"/>
      <c r="P172" s="47">
        <f>+N172/[1]payroll!F172</f>
        <v>0</v>
      </c>
      <c r="Q172" s="43"/>
      <c r="R172" s="16">
        <f>IF(P172&lt;$R$2,N172, +[1]payroll!F172 * $R$2)</f>
        <v>0</v>
      </c>
      <c r="S172" s="43"/>
      <c r="T172" s="5">
        <f t="shared" si="12"/>
        <v>0</v>
      </c>
      <c r="U172" s="43"/>
      <c r="V172" s="43" t="e">
        <f t="shared" si="13"/>
        <v>#DIV/0!</v>
      </c>
    </row>
    <row r="173" spans="1:22" outlineLevel="1" x14ac:dyDescent="0.2">
      <c r="A173" s="43" t="s">
        <v>270</v>
      </c>
      <c r="B173" s="43" t="s">
        <v>271</v>
      </c>
      <c r="C173" s="33">
        <v>403.01</v>
      </c>
      <c r="D173" s="33">
        <v>0</v>
      </c>
      <c r="E173" s="33">
        <v>0</v>
      </c>
      <c r="F173" s="16"/>
      <c r="G173" s="16">
        <f t="shared" si="14"/>
        <v>134.33666666666667</v>
      </c>
      <c r="H173" s="14">
        <v>1</v>
      </c>
      <c r="I173" s="43"/>
      <c r="J173" s="16">
        <f t="shared" si="10"/>
        <v>134.33666666666667</v>
      </c>
      <c r="K173" s="43"/>
      <c r="L173" s="46">
        <f t="shared" si="11"/>
        <v>3.8800835196971847E-6</v>
      </c>
      <c r="M173" s="43"/>
      <c r="N173" s="16">
        <f>+L173*([1]assessment!$J$271*[1]assessment!$F$3)</f>
        <v>123.28407505429342</v>
      </c>
      <c r="O173" s="43"/>
      <c r="P173" s="47">
        <f>+N173/[1]payroll!F173</f>
        <v>1.3864944122654634E-4</v>
      </c>
      <c r="Q173" s="43"/>
      <c r="R173" s="16">
        <f>IF(P173&lt;$R$2,N173, +[1]payroll!F173 * $R$2)</f>
        <v>123.28407505429342</v>
      </c>
      <c r="S173" s="43"/>
      <c r="T173" s="5">
        <f t="shared" si="12"/>
        <v>0</v>
      </c>
      <c r="U173" s="43"/>
      <c r="V173" s="43">
        <f t="shared" si="13"/>
        <v>1</v>
      </c>
    </row>
    <row r="174" spans="1:22" outlineLevel="1" x14ac:dyDescent="0.2">
      <c r="A174" s="43" t="s">
        <v>272</v>
      </c>
      <c r="B174" s="43" t="s">
        <v>273</v>
      </c>
      <c r="C174" s="33">
        <v>0</v>
      </c>
      <c r="D174" s="33">
        <v>0</v>
      </c>
      <c r="E174" s="33">
        <v>0</v>
      </c>
      <c r="F174" s="16"/>
      <c r="G174" s="16">
        <f t="shared" si="14"/>
        <v>0</v>
      </c>
      <c r="H174" s="14">
        <v>1</v>
      </c>
      <c r="I174" s="43"/>
      <c r="J174" s="16">
        <f t="shared" si="10"/>
        <v>0</v>
      </c>
      <c r="K174" s="43"/>
      <c r="L174" s="46">
        <f t="shared" si="11"/>
        <v>0</v>
      </c>
      <c r="M174" s="43"/>
      <c r="N174" s="16">
        <f>+L174*([1]assessment!$J$271*[1]assessment!$F$3)</f>
        <v>0</v>
      </c>
      <c r="O174" s="43"/>
      <c r="P174" s="47">
        <f>+N174/[1]payroll!F174</f>
        <v>0</v>
      </c>
      <c r="Q174" s="43"/>
      <c r="R174" s="16">
        <f>IF(P174&lt;$R$2,N174, +[1]payroll!F174 * $R$2)</f>
        <v>0</v>
      </c>
      <c r="S174" s="43"/>
      <c r="T174" s="5">
        <f t="shared" si="12"/>
        <v>0</v>
      </c>
      <c r="U174" s="43"/>
      <c r="V174" s="43" t="e">
        <f t="shared" si="13"/>
        <v>#DIV/0!</v>
      </c>
    </row>
    <row r="175" spans="1:22" outlineLevel="1" x14ac:dyDescent="0.2">
      <c r="A175" s="43" t="s">
        <v>274</v>
      </c>
      <c r="B175" s="43" t="s">
        <v>275</v>
      </c>
      <c r="C175" s="33">
        <v>606.57000000000005</v>
      </c>
      <c r="D175" s="33">
        <v>0</v>
      </c>
      <c r="E175" s="33">
        <v>0</v>
      </c>
      <c r="F175" s="16"/>
      <c r="G175" s="16">
        <f t="shared" si="14"/>
        <v>202.19000000000003</v>
      </c>
      <c r="H175" s="14">
        <v>1</v>
      </c>
      <c r="I175" s="43"/>
      <c r="J175" s="16">
        <f t="shared" si="10"/>
        <v>202.19000000000003</v>
      </c>
      <c r="K175" s="43"/>
      <c r="L175" s="46">
        <f t="shared" si="11"/>
        <v>5.8399103261525068E-6</v>
      </c>
      <c r="M175" s="43"/>
      <c r="N175" s="16">
        <f>+L175*([1]assessment!$J$271*[1]assessment!$F$3)</f>
        <v>185.55475399042896</v>
      </c>
      <c r="O175" s="43"/>
      <c r="P175" s="47">
        <f>+N175/[1]payroll!F175</f>
        <v>5.2522147191231679E-5</v>
      </c>
      <c r="Q175" s="43"/>
      <c r="R175" s="16">
        <f>IF(P175&lt;$R$2,N175, +[1]payroll!F175 * $R$2)</f>
        <v>185.55475399042896</v>
      </c>
      <c r="S175" s="43"/>
      <c r="T175" s="5">
        <f t="shared" si="12"/>
        <v>0</v>
      </c>
      <c r="U175" s="43"/>
      <c r="V175" s="43">
        <f t="shared" si="13"/>
        <v>1</v>
      </c>
    </row>
    <row r="176" spans="1:22" outlineLevel="1" x14ac:dyDescent="0.2">
      <c r="A176" s="43" t="s">
        <v>276</v>
      </c>
      <c r="B176" s="43" t="s">
        <v>277</v>
      </c>
      <c r="C176" s="33">
        <v>0</v>
      </c>
      <c r="D176" s="33">
        <v>655.25</v>
      </c>
      <c r="E176" s="33">
        <v>0</v>
      </c>
      <c r="F176" s="16"/>
      <c r="G176" s="16">
        <f t="shared" si="14"/>
        <v>218.41666666666666</v>
      </c>
      <c r="H176" s="14">
        <v>1</v>
      </c>
      <c r="I176" s="43"/>
      <c r="J176" s="16">
        <f t="shared" si="10"/>
        <v>218.41666666666666</v>
      </c>
      <c r="K176" s="43"/>
      <c r="L176" s="46">
        <f t="shared" si="11"/>
        <v>6.3085896783741845E-6</v>
      </c>
      <c r="M176" s="43"/>
      <c r="N176" s="16">
        <f>+L176*([1]assessment!$J$271*[1]assessment!$F$3)</f>
        <v>200.44636654010014</v>
      </c>
      <c r="O176" s="43"/>
      <c r="P176" s="47">
        <f>+N176/[1]payroll!F176</f>
        <v>8.335288114067591E-5</v>
      </c>
      <c r="Q176" s="43"/>
      <c r="R176" s="16">
        <f>IF(P176&lt;$R$2,N176, +[1]payroll!F176 * $R$2)</f>
        <v>200.44636654010014</v>
      </c>
      <c r="S176" s="43"/>
      <c r="T176" s="5">
        <f t="shared" si="12"/>
        <v>0</v>
      </c>
      <c r="U176" s="43"/>
      <c r="V176" s="43">
        <f t="shared" si="13"/>
        <v>1</v>
      </c>
    </row>
    <row r="177" spans="1:22" outlineLevel="1" x14ac:dyDescent="0.2">
      <c r="A177" s="43" t="s">
        <v>278</v>
      </c>
      <c r="B177" s="43" t="s">
        <v>279</v>
      </c>
      <c r="C177" s="33">
        <v>0</v>
      </c>
      <c r="D177" s="33">
        <v>0</v>
      </c>
      <c r="E177" s="33">
        <v>0</v>
      </c>
      <c r="F177" s="16"/>
      <c r="G177" s="16">
        <f t="shared" si="14"/>
        <v>0</v>
      </c>
      <c r="H177" s="14">
        <v>1</v>
      </c>
      <c r="I177" s="43"/>
      <c r="J177" s="16">
        <f t="shared" si="10"/>
        <v>0</v>
      </c>
      <c r="K177" s="43"/>
      <c r="L177" s="46">
        <f t="shared" si="11"/>
        <v>0</v>
      </c>
      <c r="M177" s="43"/>
      <c r="N177" s="16">
        <f>+L177*([1]assessment!$J$271*[1]assessment!$F$3)</f>
        <v>0</v>
      </c>
      <c r="O177" s="43"/>
      <c r="P177" s="47">
        <f>+N177/[1]payroll!F177</f>
        <v>0</v>
      </c>
      <c r="Q177" s="43"/>
      <c r="R177" s="16">
        <f>IF(P177&lt;$R$2,N177, +[1]payroll!F177 * $R$2)</f>
        <v>0</v>
      </c>
      <c r="S177" s="43"/>
      <c r="T177" s="5">
        <f t="shared" si="12"/>
        <v>0</v>
      </c>
      <c r="U177" s="43"/>
      <c r="V177" s="43" t="e">
        <f t="shared" si="13"/>
        <v>#DIV/0!</v>
      </c>
    </row>
    <row r="178" spans="1:22" outlineLevel="1" x14ac:dyDescent="0.2">
      <c r="A178" s="43" t="s">
        <v>280</v>
      </c>
      <c r="B178" s="43" t="s">
        <v>281</v>
      </c>
      <c r="C178" s="33">
        <v>0</v>
      </c>
      <c r="D178" s="33">
        <v>2389.41</v>
      </c>
      <c r="E178" s="33">
        <v>0</v>
      </c>
      <c r="F178" s="16"/>
      <c r="G178" s="16">
        <f t="shared" si="14"/>
        <v>796.46999999999991</v>
      </c>
      <c r="H178" s="14">
        <v>1</v>
      </c>
      <c r="I178" s="43"/>
      <c r="J178" s="16">
        <f t="shared" si="10"/>
        <v>796.46999999999991</v>
      </c>
      <c r="K178" s="43"/>
      <c r="L178" s="46">
        <f t="shared" si="11"/>
        <v>2.3004665796877617E-5</v>
      </c>
      <c r="M178" s="43"/>
      <c r="N178" s="16">
        <f>+L178*([1]assessment!$J$271*[1]assessment!$F$3)</f>
        <v>730.94017958730353</v>
      </c>
      <c r="O178" s="43"/>
      <c r="P178" s="47">
        <f>+N178/[1]payroll!F178</f>
        <v>4.094009621191094E-4</v>
      </c>
      <c r="Q178" s="43"/>
      <c r="R178" s="16">
        <f>IF(P178&lt;$R$2,N178, +[1]payroll!F178 * $R$2)</f>
        <v>730.94017958730353</v>
      </c>
      <c r="S178" s="43"/>
      <c r="T178" s="5">
        <f t="shared" si="12"/>
        <v>0</v>
      </c>
      <c r="U178" s="43"/>
      <c r="V178" s="43">
        <f t="shared" si="13"/>
        <v>1</v>
      </c>
    </row>
    <row r="179" spans="1:22" outlineLevel="1" x14ac:dyDescent="0.2">
      <c r="A179" s="43" t="s">
        <v>282</v>
      </c>
      <c r="B179" s="43" t="s">
        <v>283</v>
      </c>
      <c r="C179" s="33">
        <v>2699.87</v>
      </c>
      <c r="D179" s="33">
        <v>0</v>
      </c>
      <c r="E179" s="33">
        <v>772.27</v>
      </c>
      <c r="F179" s="16"/>
      <c r="G179" s="16">
        <f t="shared" si="14"/>
        <v>1157.3799999999999</v>
      </c>
      <c r="H179" s="14">
        <v>1</v>
      </c>
      <c r="I179" s="43"/>
      <c r="J179" s="16">
        <f t="shared" si="10"/>
        <v>1157.3799999999999</v>
      </c>
      <c r="K179" s="43"/>
      <c r="L179" s="46">
        <f t="shared" si="11"/>
        <v>3.34289302798476E-5</v>
      </c>
      <c r="M179" s="43"/>
      <c r="N179" s="16">
        <f>+L179*([1]assessment!$J$271*[1]assessment!$F$3)</f>
        <v>1062.1561955262011</v>
      </c>
      <c r="O179" s="43"/>
      <c r="P179" s="47">
        <f>+N179/[1]payroll!F179</f>
        <v>7.2736261030321265E-4</v>
      </c>
      <c r="Q179" s="43"/>
      <c r="R179" s="16">
        <f>IF(P179&lt;$R$2,N179, +[1]payroll!F179 * $R$2)</f>
        <v>1062.1561955262011</v>
      </c>
      <c r="S179" s="43"/>
      <c r="T179" s="5">
        <f t="shared" si="12"/>
        <v>0</v>
      </c>
      <c r="U179" s="43"/>
      <c r="V179" s="43">
        <f t="shared" si="13"/>
        <v>1</v>
      </c>
    </row>
    <row r="180" spans="1:22" outlineLevel="1" x14ac:dyDescent="0.2">
      <c r="A180" s="43" t="s">
        <v>284</v>
      </c>
      <c r="B180" s="43" t="s">
        <v>285</v>
      </c>
      <c r="C180" s="33">
        <v>0</v>
      </c>
      <c r="D180" s="33">
        <v>0</v>
      </c>
      <c r="E180" s="33">
        <v>0</v>
      </c>
      <c r="F180" s="16"/>
      <c r="G180" s="16">
        <f t="shared" si="14"/>
        <v>0</v>
      </c>
      <c r="H180" s="14">
        <v>1</v>
      </c>
      <c r="I180" s="43"/>
      <c r="J180" s="16">
        <f t="shared" si="10"/>
        <v>0</v>
      </c>
      <c r="K180" s="43"/>
      <c r="L180" s="46">
        <f t="shared" si="11"/>
        <v>0</v>
      </c>
      <c r="M180" s="43"/>
      <c r="N180" s="16">
        <f>+L180*([1]assessment!$J$271*[1]assessment!$F$3)</f>
        <v>0</v>
      </c>
      <c r="O180" s="43"/>
      <c r="P180" s="47">
        <f>+N180/[1]payroll!F180</f>
        <v>0</v>
      </c>
      <c r="Q180" s="43"/>
      <c r="R180" s="16">
        <f>IF(P180&lt;$R$2,N180, +[1]payroll!F180 * $R$2)</f>
        <v>0</v>
      </c>
      <c r="S180" s="43"/>
      <c r="T180" s="5">
        <f t="shared" si="12"/>
        <v>0</v>
      </c>
      <c r="U180" s="43"/>
      <c r="V180" s="43" t="e">
        <f t="shared" si="13"/>
        <v>#DIV/0!</v>
      </c>
    </row>
    <row r="181" spans="1:22" outlineLevel="1" x14ac:dyDescent="0.2">
      <c r="A181" s="43" t="s">
        <v>286</v>
      </c>
      <c r="B181" s="43" t="s">
        <v>287</v>
      </c>
      <c r="C181" s="33">
        <v>0</v>
      </c>
      <c r="D181" s="33">
        <v>261.2</v>
      </c>
      <c r="E181" s="33">
        <v>0</v>
      </c>
      <c r="F181" s="16"/>
      <c r="G181" s="16">
        <f t="shared" si="14"/>
        <v>87.066666666666663</v>
      </c>
      <c r="H181" s="14">
        <v>1</v>
      </c>
      <c r="I181" s="43"/>
      <c r="J181" s="16">
        <f t="shared" si="10"/>
        <v>87.066666666666663</v>
      </c>
      <c r="K181" s="43"/>
      <c r="L181" s="46">
        <f t="shared" si="11"/>
        <v>2.5147708874343183E-6</v>
      </c>
      <c r="M181" s="43"/>
      <c r="N181" s="16">
        <f>+L181*([1]assessment!$J$271*[1]assessment!$F$3)</f>
        <v>79.903229210643502</v>
      </c>
      <c r="O181" s="43"/>
      <c r="P181" s="47">
        <f>+N181/[1]payroll!F181</f>
        <v>1.5998776595161713E-4</v>
      </c>
      <c r="Q181" s="43"/>
      <c r="R181" s="16">
        <f>IF(P181&lt;$R$2,N181, +[1]payroll!F181 * $R$2)</f>
        <v>79.903229210643502</v>
      </c>
      <c r="S181" s="43"/>
      <c r="T181" s="5">
        <f t="shared" si="12"/>
        <v>0</v>
      </c>
      <c r="U181" s="43"/>
      <c r="V181" s="43">
        <f t="shared" si="13"/>
        <v>1</v>
      </c>
    </row>
    <row r="182" spans="1:22" outlineLevel="1" x14ac:dyDescent="0.2">
      <c r="A182" s="43" t="s">
        <v>288</v>
      </c>
      <c r="B182" s="43" t="s">
        <v>289</v>
      </c>
      <c r="C182" s="33">
        <v>0</v>
      </c>
      <c r="D182" s="33">
        <v>0</v>
      </c>
      <c r="E182" s="33">
        <v>0</v>
      </c>
      <c r="F182" s="16"/>
      <c r="G182" s="16">
        <f t="shared" si="14"/>
        <v>0</v>
      </c>
      <c r="H182" s="14">
        <v>1</v>
      </c>
      <c r="I182" s="43"/>
      <c r="J182" s="16">
        <f t="shared" si="10"/>
        <v>0</v>
      </c>
      <c r="K182" s="43"/>
      <c r="L182" s="46">
        <f t="shared" si="11"/>
        <v>0</v>
      </c>
      <c r="M182" s="43"/>
      <c r="N182" s="16">
        <f>+L182*([1]assessment!$J$271*[1]assessment!$F$3)</f>
        <v>0</v>
      </c>
      <c r="O182" s="43"/>
      <c r="P182" s="47">
        <f>+N182/[1]payroll!F182</f>
        <v>0</v>
      </c>
      <c r="Q182" s="43"/>
      <c r="R182" s="16">
        <f>IF(P182&lt;$R$2,N182, +[1]payroll!F182 * $R$2)</f>
        <v>0</v>
      </c>
      <c r="S182" s="43"/>
      <c r="T182" s="5">
        <f t="shared" si="12"/>
        <v>0</v>
      </c>
      <c r="U182" s="43"/>
      <c r="V182" s="43" t="e">
        <f t="shared" si="13"/>
        <v>#DIV/0!</v>
      </c>
    </row>
    <row r="183" spans="1:22" outlineLevel="1" x14ac:dyDescent="0.2">
      <c r="A183" s="43" t="s">
        <v>290</v>
      </c>
      <c r="B183" s="43" t="s">
        <v>291</v>
      </c>
      <c r="C183" s="33">
        <v>27244.91</v>
      </c>
      <c r="D183" s="33">
        <v>11247.94</v>
      </c>
      <c r="E183" s="33">
        <v>56481.93</v>
      </c>
      <c r="F183" s="16"/>
      <c r="G183" s="16">
        <f t="shared" si="14"/>
        <v>31658.26</v>
      </c>
      <c r="H183" s="14">
        <v>1</v>
      </c>
      <c r="I183" s="43"/>
      <c r="J183" s="16">
        <f t="shared" si="10"/>
        <v>31658.26</v>
      </c>
      <c r="K183" s="43"/>
      <c r="L183" s="46">
        <f t="shared" si="11"/>
        <v>9.143943789604867E-4</v>
      </c>
      <c r="M183" s="43"/>
      <c r="N183" s="16">
        <f>+L183*([1]assessment!$J$271*[1]assessment!$F$3)</f>
        <v>29053.566675231395</v>
      </c>
      <c r="O183" s="43"/>
      <c r="P183" s="47">
        <f>+N183/[1]payroll!F183</f>
        <v>9.9253356674866978E-4</v>
      </c>
      <c r="Q183" s="43"/>
      <c r="R183" s="16">
        <f>IF(P183&lt;$R$2,N183, +[1]payroll!F183 * $R$2)</f>
        <v>29053.566675231395</v>
      </c>
      <c r="S183" s="43"/>
      <c r="T183" s="5">
        <f t="shared" si="12"/>
        <v>0</v>
      </c>
      <c r="U183" s="43"/>
      <c r="V183" s="43">
        <f t="shared" si="13"/>
        <v>1</v>
      </c>
    </row>
    <row r="184" spans="1:22" outlineLevel="1" x14ac:dyDescent="0.2">
      <c r="A184" s="43" t="s">
        <v>292</v>
      </c>
      <c r="B184" s="43" t="s">
        <v>293</v>
      </c>
      <c r="C184" s="33">
        <v>0</v>
      </c>
      <c r="D184" s="33">
        <v>0</v>
      </c>
      <c r="E184" s="33">
        <v>0</v>
      </c>
      <c r="F184" s="16"/>
      <c r="G184" s="16">
        <f t="shared" si="14"/>
        <v>0</v>
      </c>
      <c r="H184" s="14">
        <v>1</v>
      </c>
      <c r="I184" s="43"/>
      <c r="J184" s="16">
        <f t="shared" si="10"/>
        <v>0</v>
      </c>
      <c r="K184" s="43"/>
      <c r="L184" s="46">
        <f t="shared" si="11"/>
        <v>0</v>
      </c>
      <c r="M184" s="43"/>
      <c r="N184" s="16">
        <f>+L184*([1]assessment!$J$271*[1]assessment!$F$3)</f>
        <v>0</v>
      </c>
      <c r="O184" s="43"/>
      <c r="P184" s="47">
        <f>+N184/[1]payroll!F184</f>
        <v>0</v>
      </c>
      <c r="Q184" s="43"/>
      <c r="R184" s="16">
        <f>IF(P184&lt;$R$2,N184, +[1]payroll!F184 * $R$2)</f>
        <v>0</v>
      </c>
      <c r="S184" s="43"/>
      <c r="T184" s="5">
        <f t="shared" si="12"/>
        <v>0</v>
      </c>
      <c r="U184" s="43"/>
      <c r="V184" s="43" t="e">
        <f t="shared" si="13"/>
        <v>#DIV/0!</v>
      </c>
    </row>
    <row r="185" spans="1:22" outlineLevel="1" x14ac:dyDescent="0.2">
      <c r="A185" s="43" t="s">
        <v>294</v>
      </c>
      <c r="B185" s="43" t="s">
        <v>295</v>
      </c>
      <c r="C185" s="33">
        <v>0</v>
      </c>
      <c r="D185" s="33">
        <v>0</v>
      </c>
      <c r="E185" s="33">
        <v>0</v>
      </c>
      <c r="F185" s="16"/>
      <c r="G185" s="16">
        <f t="shared" si="14"/>
        <v>0</v>
      </c>
      <c r="H185" s="14">
        <v>1</v>
      </c>
      <c r="I185" s="43"/>
      <c r="J185" s="16">
        <f t="shared" si="10"/>
        <v>0</v>
      </c>
      <c r="K185" s="43"/>
      <c r="L185" s="46">
        <f t="shared" si="11"/>
        <v>0</v>
      </c>
      <c r="M185" s="43"/>
      <c r="N185" s="16">
        <f>+L185*([1]assessment!$J$271*[1]assessment!$F$3)</f>
        <v>0</v>
      </c>
      <c r="O185" s="43"/>
      <c r="P185" s="47">
        <f>+N185/[1]payroll!F185</f>
        <v>0</v>
      </c>
      <c r="Q185" s="43"/>
      <c r="R185" s="16">
        <f>IF(P185&lt;$R$2,N185, +[1]payroll!F185 * $R$2)</f>
        <v>0</v>
      </c>
      <c r="S185" s="43"/>
      <c r="T185" s="5">
        <f t="shared" si="12"/>
        <v>0</v>
      </c>
      <c r="U185" s="43"/>
      <c r="V185" s="43" t="e">
        <f t="shared" si="13"/>
        <v>#DIV/0!</v>
      </c>
    </row>
    <row r="186" spans="1:22" outlineLevel="1" x14ac:dyDescent="0.2">
      <c r="A186" s="43" t="s">
        <v>296</v>
      </c>
      <c r="B186" s="43" t="s">
        <v>297</v>
      </c>
      <c r="C186" s="33">
        <v>0</v>
      </c>
      <c r="D186" s="33">
        <v>0</v>
      </c>
      <c r="E186" s="33">
        <v>0</v>
      </c>
      <c r="F186" s="16"/>
      <c r="G186" s="16">
        <f t="shared" si="14"/>
        <v>0</v>
      </c>
      <c r="H186" s="14">
        <v>1</v>
      </c>
      <c r="I186" s="43"/>
      <c r="J186" s="16">
        <f t="shared" si="10"/>
        <v>0</v>
      </c>
      <c r="K186" s="43"/>
      <c r="L186" s="46">
        <f t="shared" si="11"/>
        <v>0</v>
      </c>
      <c r="M186" s="43"/>
      <c r="N186" s="16">
        <f>+L186*([1]assessment!$J$271*[1]assessment!$F$3)</f>
        <v>0</v>
      </c>
      <c r="O186" s="43"/>
      <c r="P186" s="47">
        <f>+N186/[1]payroll!F186</f>
        <v>0</v>
      </c>
      <c r="Q186" s="43"/>
      <c r="R186" s="16">
        <f>IF(P186&lt;$R$2,N186, +[1]payroll!F186 * $R$2)</f>
        <v>0</v>
      </c>
      <c r="S186" s="43"/>
      <c r="T186" s="5">
        <f t="shared" si="12"/>
        <v>0</v>
      </c>
      <c r="U186" s="43"/>
      <c r="V186" s="43" t="e">
        <f t="shared" si="13"/>
        <v>#DIV/0!</v>
      </c>
    </row>
    <row r="187" spans="1:22" outlineLevel="1" x14ac:dyDescent="0.2">
      <c r="A187" s="43" t="s">
        <v>298</v>
      </c>
      <c r="B187" s="43" t="s">
        <v>299</v>
      </c>
      <c r="C187" s="33">
        <v>19646.88</v>
      </c>
      <c r="D187" s="33">
        <v>1983.53</v>
      </c>
      <c r="E187" s="33">
        <v>2072.65</v>
      </c>
      <c r="F187" s="16"/>
      <c r="G187" s="16">
        <f t="shared" si="14"/>
        <v>7901.02</v>
      </c>
      <c r="H187" s="14">
        <v>1</v>
      </c>
      <c r="I187" s="43"/>
      <c r="J187" s="16">
        <f t="shared" si="10"/>
        <v>7901.02</v>
      </c>
      <c r="K187" s="43"/>
      <c r="L187" s="46">
        <f t="shared" si="11"/>
        <v>2.2820737071634341E-4</v>
      </c>
      <c r="M187" s="43"/>
      <c r="N187" s="16">
        <f>+L187*([1]assessment!$J$271*[1]assessment!$F$3)</f>
        <v>7250.961087954196</v>
      </c>
      <c r="O187" s="43"/>
      <c r="P187" s="47">
        <f>+N187/[1]payroll!F187</f>
        <v>7.7419425396163272E-4</v>
      </c>
      <c r="Q187" s="43"/>
      <c r="R187" s="16">
        <f>IF(P187&lt;$R$2,N187, +[1]payroll!F187 * $R$2)</f>
        <v>7250.961087954196</v>
      </c>
      <c r="S187" s="43"/>
      <c r="T187" s="5">
        <f t="shared" si="12"/>
        <v>0</v>
      </c>
      <c r="U187" s="43"/>
      <c r="V187" s="43">
        <f t="shared" si="13"/>
        <v>1</v>
      </c>
    </row>
    <row r="188" spans="1:22" outlineLevel="1" x14ac:dyDescent="0.2">
      <c r="A188" s="43" t="s">
        <v>300</v>
      </c>
      <c r="B188" s="43" t="s">
        <v>301</v>
      </c>
      <c r="C188" s="33">
        <v>0</v>
      </c>
      <c r="D188" s="33">
        <v>0</v>
      </c>
      <c r="E188" s="33">
        <v>0</v>
      </c>
      <c r="F188" s="16"/>
      <c r="G188" s="16">
        <f t="shared" si="14"/>
        <v>0</v>
      </c>
      <c r="H188" s="14">
        <v>1</v>
      </c>
      <c r="I188" s="43"/>
      <c r="J188" s="16">
        <f t="shared" si="10"/>
        <v>0</v>
      </c>
      <c r="K188" s="43"/>
      <c r="L188" s="46">
        <f t="shared" si="11"/>
        <v>0</v>
      </c>
      <c r="M188" s="43"/>
      <c r="N188" s="16">
        <f>+L188*([1]assessment!$J$271*[1]assessment!$F$3)</f>
        <v>0</v>
      </c>
      <c r="O188" s="43"/>
      <c r="P188" s="47">
        <f>+N188/[1]payroll!F188</f>
        <v>0</v>
      </c>
      <c r="Q188" s="43"/>
      <c r="R188" s="16">
        <f>IF(P188&lt;$R$2,N188, +[1]payroll!F188 * $R$2)</f>
        <v>0</v>
      </c>
      <c r="S188" s="43"/>
      <c r="T188" s="5">
        <f t="shared" si="12"/>
        <v>0</v>
      </c>
      <c r="U188" s="43"/>
      <c r="V188" s="43" t="e">
        <f t="shared" si="13"/>
        <v>#DIV/0!</v>
      </c>
    </row>
    <row r="189" spans="1:22" outlineLevel="1" x14ac:dyDescent="0.2">
      <c r="A189" s="43" t="s">
        <v>302</v>
      </c>
      <c r="B189" s="43" t="s">
        <v>303</v>
      </c>
      <c r="C189" s="33">
        <v>0</v>
      </c>
      <c r="D189" s="33">
        <v>0</v>
      </c>
      <c r="E189" s="33">
        <v>0</v>
      </c>
      <c r="F189" s="16"/>
      <c r="G189" s="16">
        <f t="shared" si="14"/>
        <v>0</v>
      </c>
      <c r="H189" s="14">
        <v>1</v>
      </c>
      <c r="I189" s="43"/>
      <c r="J189" s="16">
        <f t="shared" si="10"/>
        <v>0</v>
      </c>
      <c r="K189" s="43"/>
      <c r="L189" s="46">
        <f t="shared" si="11"/>
        <v>0</v>
      </c>
      <c r="M189" s="43"/>
      <c r="N189" s="16">
        <f>+L189*([1]assessment!$J$271*[1]assessment!$F$3)</f>
        <v>0</v>
      </c>
      <c r="O189" s="43"/>
      <c r="P189" s="47">
        <f>+N189/[1]payroll!F189</f>
        <v>0</v>
      </c>
      <c r="Q189" s="43"/>
      <c r="R189" s="16">
        <f>IF(P189&lt;$R$2,N189, +[1]payroll!F189 * $R$2)</f>
        <v>0</v>
      </c>
      <c r="S189" s="43"/>
      <c r="T189" s="5">
        <f t="shared" si="12"/>
        <v>0</v>
      </c>
      <c r="U189" s="43"/>
      <c r="V189" s="43" t="e">
        <f t="shared" si="13"/>
        <v>#DIV/0!</v>
      </c>
    </row>
    <row r="190" spans="1:22" outlineLevel="1" x14ac:dyDescent="0.2">
      <c r="A190" s="43" t="s">
        <v>304</v>
      </c>
      <c r="B190" s="43" t="s">
        <v>305</v>
      </c>
      <c r="C190" s="33">
        <v>432.28</v>
      </c>
      <c r="D190" s="33">
        <v>0</v>
      </c>
      <c r="E190" s="33">
        <v>0</v>
      </c>
      <c r="F190" s="16"/>
      <c r="G190" s="16">
        <f t="shared" si="14"/>
        <v>144.09333333333333</v>
      </c>
      <c r="H190" s="14">
        <v>1</v>
      </c>
      <c r="I190" s="43"/>
      <c r="J190" s="16">
        <f t="shared" si="10"/>
        <v>144.09333333333333</v>
      </c>
      <c r="K190" s="43"/>
      <c r="L190" s="46">
        <f t="shared" si="11"/>
        <v>4.1618880521443609E-6</v>
      </c>
      <c r="M190" s="43"/>
      <c r="N190" s="16">
        <f>+L190*([1]assessment!$J$271*[1]assessment!$F$3)</f>
        <v>132.2380088942457</v>
      </c>
      <c r="O190" s="43"/>
      <c r="P190" s="47">
        <f>+N190/[1]payroll!F190</f>
        <v>1.9282925970034615E-4</v>
      </c>
      <c r="Q190" s="43"/>
      <c r="R190" s="16">
        <f>IF(P190&lt;$R$2,N190, +[1]payroll!F190 * $R$2)</f>
        <v>132.2380088942457</v>
      </c>
      <c r="S190" s="43"/>
      <c r="T190" s="5">
        <f t="shared" si="12"/>
        <v>0</v>
      </c>
      <c r="U190" s="43"/>
      <c r="V190" s="43">
        <f t="shared" si="13"/>
        <v>1</v>
      </c>
    </row>
    <row r="191" spans="1:22" outlineLevel="1" x14ac:dyDescent="0.2">
      <c r="A191" s="43" t="s">
        <v>306</v>
      </c>
      <c r="B191" s="43" t="s">
        <v>307</v>
      </c>
      <c r="C191" s="33">
        <v>0</v>
      </c>
      <c r="D191" s="33">
        <v>0</v>
      </c>
      <c r="E191" s="33">
        <v>0</v>
      </c>
      <c r="F191" s="16"/>
      <c r="G191" s="16">
        <f t="shared" si="14"/>
        <v>0</v>
      </c>
      <c r="H191" s="14">
        <v>1</v>
      </c>
      <c r="I191" s="43"/>
      <c r="J191" s="16">
        <f t="shared" si="10"/>
        <v>0</v>
      </c>
      <c r="K191" s="43"/>
      <c r="L191" s="46">
        <f t="shared" si="11"/>
        <v>0</v>
      </c>
      <c r="M191" s="43"/>
      <c r="N191" s="16">
        <f>+L191*([1]assessment!$J$271*[1]assessment!$F$3)</f>
        <v>0</v>
      </c>
      <c r="O191" s="43"/>
      <c r="P191" s="47">
        <f>+N191/[1]payroll!F191</f>
        <v>0</v>
      </c>
      <c r="Q191" s="43"/>
      <c r="R191" s="16">
        <f>IF(P191&lt;$R$2,N191, +[1]payroll!F191 * $R$2)</f>
        <v>0</v>
      </c>
      <c r="S191" s="43"/>
      <c r="T191" s="5">
        <f t="shared" si="12"/>
        <v>0</v>
      </c>
      <c r="U191" s="43"/>
      <c r="V191" s="43" t="e">
        <f t="shared" si="13"/>
        <v>#DIV/0!</v>
      </c>
    </row>
    <row r="192" spans="1:22" outlineLevel="1" x14ac:dyDescent="0.2">
      <c r="A192" s="43" t="s">
        <v>308</v>
      </c>
      <c r="B192" s="43" t="s">
        <v>309</v>
      </c>
      <c r="C192" s="33">
        <v>1407.26</v>
      </c>
      <c r="D192" s="33">
        <v>0</v>
      </c>
      <c r="E192" s="33">
        <v>0</v>
      </c>
      <c r="F192" s="16"/>
      <c r="G192" s="16">
        <f t="shared" si="14"/>
        <v>469.08666666666664</v>
      </c>
      <c r="H192" s="14">
        <v>1</v>
      </c>
      <c r="I192" s="43"/>
      <c r="J192" s="16">
        <f t="shared" si="10"/>
        <v>469.08666666666664</v>
      </c>
      <c r="K192" s="43"/>
      <c r="L192" s="46">
        <f t="shared" si="11"/>
        <v>1.3548761405248158E-5</v>
      </c>
      <c r="M192" s="43"/>
      <c r="N192" s="16">
        <f>+L192*([1]assessment!$J$271*[1]assessment!$F$3)</f>
        <v>430.49241324261175</v>
      </c>
      <c r="O192" s="43"/>
      <c r="P192" s="47">
        <f>+N192/[1]payroll!F192</f>
        <v>1.1013814060636838E-3</v>
      </c>
      <c r="Q192" s="43"/>
      <c r="R192" s="16">
        <f>IF(P192&lt;$R$2,N192, +[1]payroll!F192 * $R$2)</f>
        <v>430.49241324261175</v>
      </c>
      <c r="S192" s="43"/>
      <c r="T192" s="5">
        <f t="shared" si="12"/>
        <v>0</v>
      </c>
      <c r="U192" s="43"/>
      <c r="V192" s="43">
        <f t="shared" si="13"/>
        <v>1</v>
      </c>
    </row>
    <row r="193" spans="1:22" outlineLevel="1" x14ac:dyDescent="0.2">
      <c r="A193" s="43" t="s">
        <v>310</v>
      </c>
      <c r="B193" s="43" t="s">
        <v>311</v>
      </c>
      <c r="C193" s="33">
        <v>0</v>
      </c>
      <c r="D193" s="33">
        <v>0</v>
      </c>
      <c r="E193" s="33">
        <v>0</v>
      </c>
      <c r="F193" s="16"/>
      <c r="G193" s="16">
        <f t="shared" si="14"/>
        <v>0</v>
      </c>
      <c r="H193" s="14">
        <v>1</v>
      </c>
      <c r="I193" s="43"/>
      <c r="J193" s="16">
        <f t="shared" si="10"/>
        <v>0</v>
      </c>
      <c r="K193" s="43"/>
      <c r="L193" s="46">
        <f t="shared" si="11"/>
        <v>0</v>
      </c>
      <c r="M193" s="43"/>
      <c r="N193" s="16">
        <f>+L193*([1]assessment!$J$271*[1]assessment!$F$3)</f>
        <v>0</v>
      </c>
      <c r="O193" s="43"/>
      <c r="P193" s="47">
        <f>+N193/[1]payroll!F193</f>
        <v>0</v>
      </c>
      <c r="Q193" s="43"/>
      <c r="R193" s="16">
        <f>IF(P193&lt;$R$2,N193, +[1]payroll!F193 * $R$2)</f>
        <v>0</v>
      </c>
      <c r="S193" s="43"/>
      <c r="T193" s="5">
        <f t="shared" si="12"/>
        <v>0</v>
      </c>
      <c r="U193" s="43"/>
      <c r="V193" s="43" t="e">
        <f t="shared" si="13"/>
        <v>#DIV/0!</v>
      </c>
    </row>
    <row r="194" spans="1:22" outlineLevel="1" x14ac:dyDescent="0.2">
      <c r="A194" s="43" t="s">
        <v>312</v>
      </c>
      <c r="B194" s="43" t="s">
        <v>313</v>
      </c>
      <c r="C194" s="33">
        <v>0</v>
      </c>
      <c r="D194" s="33">
        <v>505.74</v>
      </c>
      <c r="E194" s="33">
        <v>282.49</v>
      </c>
      <c r="F194" s="16"/>
      <c r="G194" s="16">
        <f t="shared" si="14"/>
        <v>262.74333333333334</v>
      </c>
      <c r="H194" s="14">
        <v>1</v>
      </c>
      <c r="I194" s="43"/>
      <c r="J194" s="16">
        <f t="shared" si="10"/>
        <v>262.74333333333334</v>
      </c>
      <c r="K194" s="43"/>
      <c r="L194" s="46">
        <f t="shared" si="11"/>
        <v>7.5888891906675071E-6</v>
      </c>
      <c r="M194" s="43"/>
      <c r="N194" s="16">
        <f>+L194*([1]assessment!$J$271*[1]assessment!$F$3)</f>
        <v>241.12604272858169</v>
      </c>
      <c r="O194" s="43"/>
      <c r="P194" s="47">
        <f>+N194/[1]payroll!F194</f>
        <v>8.0960624971477407E-4</v>
      </c>
      <c r="Q194" s="43"/>
      <c r="R194" s="16">
        <f>IF(P194&lt;$R$2,N194, +[1]payroll!F194 * $R$2)</f>
        <v>241.12604272858169</v>
      </c>
      <c r="S194" s="43"/>
      <c r="T194" s="5">
        <f t="shared" si="12"/>
        <v>0</v>
      </c>
      <c r="U194" s="43"/>
      <c r="V194" s="43">
        <f t="shared" si="13"/>
        <v>1</v>
      </c>
    </row>
    <row r="195" spans="1:22" outlineLevel="1" x14ac:dyDescent="0.2">
      <c r="A195" s="43" t="s">
        <v>314</v>
      </c>
      <c r="B195" s="43" t="s">
        <v>315</v>
      </c>
      <c r="C195" s="33">
        <v>0</v>
      </c>
      <c r="D195" s="33">
        <v>0</v>
      </c>
      <c r="E195" s="33">
        <v>0</v>
      </c>
      <c r="F195" s="16"/>
      <c r="G195" s="16">
        <f t="shared" si="14"/>
        <v>0</v>
      </c>
      <c r="H195" s="14">
        <v>1</v>
      </c>
      <c r="I195" s="43"/>
      <c r="J195" s="16">
        <f t="shared" si="10"/>
        <v>0</v>
      </c>
      <c r="K195" s="43"/>
      <c r="L195" s="46">
        <f t="shared" si="11"/>
        <v>0</v>
      </c>
      <c r="M195" s="43"/>
      <c r="N195" s="16">
        <f>+L195*([1]assessment!$J$271*[1]assessment!$F$3)</f>
        <v>0</v>
      </c>
      <c r="O195" s="43"/>
      <c r="P195" s="47">
        <f>+N195/[1]payroll!F195</f>
        <v>0</v>
      </c>
      <c r="Q195" s="43"/>
      <c r="R195" s="16">
        <f>IF(P195&lt;$R$2,N195, +[1]payroll!F195 * $R$2)</f>
        <v>0</v>
      </c>
      <c r="S195" s="43"/>
      <c r="T195" s="5">
        <f t="shared" si="12"/>
        <v>0</v>
      </c>
      <c r="U195" s="43"/>
      <c r="V195" s="43" t="e">
        <f t="shared" si="13"/>
        <v>#DIV/0!</v>
      </c>
    </row>
    <row r="196" spans="1:22" outlineLevel="1" x14ac:dyDescent="0.2">
      <c r="A196" s="43" t="s">
        <v>316</v>
      </c>
      <c r="B196" s="43" t="s">
        <v>317</v>
      </c>
      <c r="C196" s="33">
        <v>14393.54</v>
      </c>
      <c r="D196" s="33">
        <v>-13668.99</v>
      </c>
      <c r="E196" s="33">
        <v>0</v>
      </c>
      <c r="F196" s="16"/>
      <c r="G196" s="16">
        <f t="shared" si="14"/>
        <v>241.51666666666702</v>
      </c>
      <c r="H196" s="14">
        <v>1</v>
      </c>
      <c r="I196" s="43"/>
      <c r="J196" s="16">
        <f t="shared" si="10"/>
        <v>241.51666666666702</v>
      </c>
      <c r="K196" s="43"/>
      <c r="L196" s="46">
        <f t="shared" si="11"/>
        <v>6.9757934398565771E-6</v>
      </c>
      <c r="M196" s="43"/>
      <c r="N196" s="16">
        <f>+L196*([1]assessment!$J$271*[1]assessment!$F$3)</f>
        <v>221.64580675563491</v>
      </c>
      <c r="O196" s="43"/>
      <c r="P196" s="47">
        <f>+N196/[1]payroll!F196</f>
        <v>5.0216556080922691E-5</v>
      </c>
      <c r="Q196" s="43"/>
      <c r="R196" s="16">
        <f>IF(P196&lt;$R$2,N196, +[1]payroll!F196 * $R$2)</f>
        <v>221.64580675563491</v>
      </c>
      <c r="S196" s="43"/>
      <c r="T196" s="5">
        <f t="shared" si="12"/>
        <v>0</v>
      </c>
      <c r="U196" s="43"/>
      <c r="V196" s="43">
        <f t="shared" si="13"/>
        <v>1</v>
      </c>
    </row>
    <row r="197" spans="1:22" outlineLevel="1" x14ac:dyDescent="0.2">
      <c r="A197" s="43" t="s">
        <v>318</v>
      </c>
      <c r="B197" s="43" t="s">
        <v>319</v>
      </c>
      <c r="C197" s="33">
        <v>0</v>
      </c>
      <c r="D197" s="33">
        <v>0</v>
      </c>
      <c r="E197" s="33">
        <v>0</v>
      </c>
      <c r="F197" s="16"/>
      <c r="G197" s="16">
        <f t="shared" si="14"/>
        <v>0</v>
      </c>
      <c r="H197" s="14">
        <v>1</v>
      </c>
      <c r="I197" s="43"/>
      <c r="J197" s="16">
        <f t="shared" ref="J197:J260" si="15">+G197*H197</f>
        <v>0</v>
      </c>
      <c r="K197" s="43"/>
      <c r="L197" s="46">
        <f t="shared" ref="L197:L260" si="16">+J197/$J$263</f>
        <v>0</v>
      </c>
      <c r="M197" s="43"/>
      <c r="N197" s="16">
        <f>+L197*([1]assessment!$J$271*[1]assessment!$F$3)</f>
        <v>0</v>
      </c>
      <c r="O197" s="43"/>
      <c r="P197" s="47">
        <f>+N197/[1]payroll!F197</f>
        <v>0</v>
      </c>
      <c r="Q197" s="43"/>
      <c r="R197" s="16">
        <f>IF(P197&lt;$R$2,N197, +[1]payroll!F197 * $R$2)</f>
        <v>0</v>
      </c>
      <c r="S197" s="43"/>
      <c r="T197" s="5">
        <f t="shared" ref="T197:T260" si="17">+N197-R197</f>
        <v>0</v>
      </c>
      <c r="U197" s="43"/>
      <c r="V197" s="43" t="e">
        <f t="shared" ref="V197:V260" si="18">+R197/N197</f>
        <v>#DIV/0!</v>
      </c>
    </row>
    <row r="198" spans="1:22" outlineLevel="1" x14ac:dyDescent="0.2">
      <c r="A198" s="43" t="s">
        <v>320</v>
      </c>
      <c r="B198" s="43" t="s">
        <v>321</v>
      </c>
      <c r="C198" s="33">
        <v>3413.1</v>
      </c>
      <c r="D198" s="33">
        <v>2348.65</v>
      </c>
      <c r="E198" s="33">
        <v>17069.97</v>
      </c>
      <c r="F198" s="16"/>
      <c r="G198" s="16">
        <f t="shared" ref="G198:G260" si="19">IF(SUM(C198:E198)&gt;0,AVERAGE(C198:E198),0)</f>
        <v>7610.5733333333337</v>
      </c>
      <c r="H198" s="14">
        <v>1</v>
      </c>
      <c r="I198" s="43"/>
      <c r="J198" s="16">
        <f t="shared" si="15"/>
        <v>7610.5733333333337</v>
      </c>
      <c r="K198" s="43"/>
      <c r="L198" s="46">
        <f t="shared" si="16"/>
        <v>2.1981831839989232E-4</v>
      </c>
      <c r="M198" s="43"/>
      <c r="N198" s="16">
        <f>+L198*([1]assessment!$J$271*[1]assessment!$F$3)</f>
        <v>6984.411012378383</v>
      </c>
      <c r="O198" s="43"/>
      <c r="P198" s="47">
        <f>+N198/[1]payroll!F198</f>
        <v>2.9946342794226273E-3</v>
      </c>
      <c r="Q198" s="43"/>
      <c r="R198" s="16">
        <f>IF(P198&lt;$R$2,N198, +[1]payroll!F198 * $R$2)</f>
        <v>6984.411012378383</v>
      </c>
      <c r="S198" s="43"/>
      <c r="T198" s="5">
        <f t="shared" si="17"/>
        <v>0</v>
      </c>
      <c r="U198" s="43"/>
      <c r="V198" s="43">
        <f t="shared" si="18"/>
        <v>1</v>
      </c>
    </row>
    <row r="199" spans="1:22" outlineLevel="1" x14ac:dyDescent="0.2">
      <c r="A199" s="43" t="s">
        <v>322</v>
      </c>
      <c r="B199" s="43" t="s">
        <v>323</v>
      </c>
      <c r="C199" s="33">
        <v>0</v>
      </c>
      <c r="D199" s="33">
        <v>0</v>
      </c>
      <c r="E199" s="33">
        <v>0</v>
      </c>
      <c r="F199" s="16"/>
      <c r="G199" s="16">
        <f t="shared" si="19"/>
        <v>0</v>
      </c>
      <c r="H199" s="14">
        <v>1</v>
      </c>
      <c r="I199" s="43"/>
      <c r="J199" s="16">
        <f t="shared" si="15"/>
        <v>0</v>
      </c>
      <c r="K199" s="43"/>
      <c r="L199" s="46">
        <f t="shared" si="16"/>
        <v>0</v>
      </c>
      <c r="M199" s="43"/>
      <c r="N199" s="16">
        <f>+L199*([1]assessment!$J$271*[1]assessment!$F$3)</f>
        <v>0</v>
      </c>
      <c r="O199" s="43"/>
      <c r="P199" s="47">
        <f>+N199/[1]payroll!F199</f>
        <v>0</v>
      </c>
      <c r="Q199" s="43"/>
      <c r="R199" s="16">
        <f>IF(P199&lt;$R$2,N199, +[1]payroll!F199 * $R$2)</f>
        <v>0</v>
      </c>
      <c r="S199" s="43"/>
      <c r="T199" s="5">
        <f t="shared" si="17"/>
        <v>0</v>
      </c>
      <c r="U199" s="43"/>
      <c r="V199" s="43" t="e">
        <f t="shared" si="18"/>
        <v>#DIV/0!</v>
      </c>
    </row>
    <row r="200" spans="1:22" outlineLevel="1" x14ac:dyDescent="0.2">
      <c r="A200" s="43" t="s">
        <v>324</v>
      </c>
      <c r="B200" s="43" t="s">
        <v>325</v>
      </c>
      <c r="C200" s="33">
        <v>0</v>
      </c>
      <c r="D200" s="33">
        <v>0</v>
      </c>
      <c r="E200" s="33">
        <v>0</v>
      </c>
      <c r="F200" s="16"/>
      <c r="G200" s="16">
        <f t="shared" si="19"/>
        <v>0</v>
      </c>
      <c r="H200" s="14">
        <v>1</v>
      </c>
      <c r="I200" s="43"/>
      <c r="J200" s="16">
        <f t="shared" si="15"/>
        <v>0</v>
      </c>
      <c r="K200" s="43"/>
      <c r="L200" s="46">
        <f t="shared" si="16"/>
        <v>0</v>
      </c>
      <c r="M200" s="43"/>
      <c r="N200" s="16">
        <f>+L200*([1]assessment!$J$271*[1]assessment!$F$3)</f>
        <v>0</v>
      </c>
      <c r="O200" s="43"/>
      <c r="P200" s="47">
        <f>+N200/[1]payroll!F200</f>
        <v>0</v>
      </c>
      <c r="Q200" s="43"/>
      <c r="R200" s="16">
        <f>IF(P200&lt;$R$2,N200, +[1]payroll!F200 * $R$2)</f>
        <v>0</v>
      </c>
      <c r="S200" s="43"/>
      <c r="T200" s="5">
        <f t="shared" si="17"/>
        <v>0</v>
      </c>
      <c r="U200" s="43"/>
      <c r="V200" s="43" t="e">
        <f t="shared" si="18"/>
        <v>#DIV/0!</v>
      </c>
    </row>
    <row r="201" spans="1:22" outlineLevel="1" x14ac:dyDescent="0.2">
      <c r="A201" s="43" t="s">
        <v>500</v>
      </c>
      <c r="B201" s="43" t="s">
        <v>498</v>
      </c>
      <c r="C201" s="33">
        <v>0</v>
      </c>
      <c r="D201" s="33">
        <v>38265.4</v>
      </c>
      <c r="E201" s="33">
        <v>42232.639999999999</v>
      </c>
      <c r="F201" s="16"/>
      <c r="G201" s="16">
        <f t="shared" si="19"/>
        <v>26832.680000000004</v>
      </c>
      <c r="H201" s="14">
        <v>0.5091970720124771</v>
      </c>
      <c r="I201" s="43"/>
      <c r="J201" s="16">
        <f t="shared" si="15"/>
        <v>13663.122090247756</v>
      </c>
      <c r="K201" s="43"/>
      <c r="L201" s="46">
        <f t="shared" si="16"/>
        <v>3.9463577715178932E-4</v>
      </c>
      <c r="M201" s="43"/>
      <c r="N201" s="16">
        <f>+L201*([1]assessment!$J$271*[1]assessment!$F$3)</f>
        <v>12538.984411677717</v>
      </c>
      <c r="O201" s="43"/>
      <c r="P201" s="47">
        <f>+N201/[1]payroll!F201</f>
        <v>0.04</v>
      </c>
      <c r="Q201" s="43"/>
      <c r="R201" s="16">
        <f>IF(P201&lt;$R$2,N201, +[1]payroll!F201 * $R$2)</f>
        <v>12538.984411677717</v>
      </c>
      <c r="S201" s="43"/>
      <c r="T201" s="5">
        <f t="shared" si="17"/>
        <v>0</v>
      </c>
      <c r="U201" s="43"/>
      <c r="V201" s="43">
        <f t="shared" si="18"/>
        <v>1</v>
      </c>
    </row>
    <row r="202" spans="1:22" outlineLevel="1" x14ac:dyDescent="0.2">
      <c r="A202" s="43" t="s">
        <v>326</v>
      </c>
      <c r="B202" s="43" t="s">
        <v>327</v>
      </c>
      <c r="C202" s="33">
        <v>0</v>
      </c>
      <c r="D202" s="33">
        <v>265</v>
      </c>
      <c r="E202" s="33">
        <v>0</v>
      </c>
      <c r="F202" s="16"/>
      <c r="G202" s="16">
        <f t="shared" si="19"/>
        <v>88.333333333333329</v>
      </c>
      <c r="H202" s="14">
        <v>1</v>
      </c>
      <c r="I202" s="43"/>
      <c r="J202" s="16">
        <f t="shared" si="15"/>
        <v>88.333333333333329</v>
      </c>
      <c r="K202" s="43"/>
      <c r="L202" s="46">
        <f t="shared" si="16"/>
        <v>2.551356375076931E-6</v>
      </c>
      <c r="M202" s="43"/>
      <c r="N202" s="16">
        <f>+L202*([1]assessment!$J$271*[1]assessment!$F$3)</f>
        <v>81.0656804778734</v>
      </c>
      <c r="O202" s="43"/>
      <c r="P202" s="47">
        <f>+N202/[1]payroll!F202</f>
        <v>9.1204643200245577E-5</v>
      </c>
      <c r="Q202" s="43"/>
      <c r="R202" s="16">
        <f>IF(P202&lt;$R$2,N202, +[1]payroll!F202 * $R$2)</f>
        <v>81.0656804778734</v>
      </c>
      <c r="S202" s="43"/>
      <c r="T202" s="5">
        <f t="shared" si="17"/>
        <v>0</v>
      </c>
      <c r="U202" s="43"/>
      <c r="V202" s="43">
        <f t="shared" si="18"/>
        <v>1</v>
      </c>
    </row>
    <row r="203" spans="1:22" outlineLevel="1" x14ac:dyDescent="0.2">
      <c r="A203" s="43" t="s">
        <v>328</v>
      </c>
      <c r="B203" s="43" t="s">
        <v>329</v>
      </c>
      <c r="C203" s="33">
        <v>0</v>
      </c>
      <c r="D203" s="33">
        <v>0</v>
      </c>
      <c r="E203" s="33">
        <v>0</v>
      </c>
      <c r="F203" s="16"/>
      <c r="G203" s="16">
        <f t="shared" si="19"/>
        <v>0</v>
      </c>
      <c r="H203" s="14">
        <v>1</v>
      </c>
      <c r="I203" s="43"/>
      <c r="J203" s="16">
        <f t="shared" si="15"/>
        <v>0</v>
      </c>
      <c r="K203" s="43"/>
      <c r="L203" s="46">
        <f t="shared" si="16"/>
        <v>0</v>
      </c>
      <c r="M203" s="43"/>
      <c r="N203" s="16">
        <f>+L203*([1]assessment!$J$271*[1]assessment!$F$3)</f>
        <v>0</v>
      </c>
      <c r="O203" s="43"/>
      <c r="P203" s="47">
        <f>+N203/[1]payroll!F203</f>
        <v>0</v>
      </c>
      <c r="Q203" s="43"/>
      <c r="R203" s="16">
        <f>IF(P203&lt;$R$2,N203, +[1]payroll!F203 * $R$2)</f>
        <v>0</v>
      </c>
      <c r="S203" s="43"/>
      <c r="T203" s="5">
        <f t="shared" si="17"/>
        <v>0</v>
      </c>
      <c r="U203" s="43"/>
      <c r="V203" s="43" t="e">
        <f t="shared" si="18"/>
        <v>#DIV/0!</v>
      </c>
    </row>
    <row r="204" spans="1:22" outlineLevel="1" x14ac:dyDescent="0.2">
      <c r="A204" s="43" t="s">
        <v>330</v>
      </c>
      <c r="B204" s="43" t="s">
        <v>331</v>
      </c>
      <c r="C204" s="33">
        <v>0</v>
      </c>
      <c r="D204" s="33">
        <v>0</v>
      </c>
      <c r="E204" s="33">
        <v>0</v>
      </c>
      <c r="F204" s="16"/>
      <c r="G204" s="16">
        <f t="shared" si="19"/>
        <v>0</v>
      </c>
      <c r="H204" s="14">
        <v>1</v>
      </c>
      <c r="I204" s="43"/>
      <c r="J204" s="16">
        <f t="shared" si="15"/>
        <v>0</v>
      </c>
      <c r="K204" s="43"/>
      <c r="L204" s="46">
        <f t="shared" si="16"/>
        <v>0</v>
      </c>
      <c r="M204" s="43"/>
      <c r="N204" s="16">
        <f>+L204*([1]assessment!$J$271*[1]assessment!$F$3)</f>
        <v>0</v>
      </c>
      <c r="O204" s="43"/>
      <c r="P204" s="47">
        <f>+N204/[1]payroll!F204</f>
        <v>0</v>
      </c>
      <c r="Q204" s="43"/>
      <c r="R204" s="16">
        <f>IF(P204&lt;$R$2,N204, +[1]payroll!F204 * $R$2)</f>
        <v>0</v>
      </c>
      <c r="S204" s="43"/>
      <c r="T204" s="5">
        <f t="shared" si="17"/>
        <v>0</v>
      </c>
      <c r="U204" s="43"/>
      <c r="V204" s="43" t="e">
        <f t="shared" si="18"/>
        <v>#DIV/0!</v>
      </c>
    </row>
    <row r="205" spans="1:22" outlineLevel="1" x14ac:dyDescent="0.2">
      <c r="A205" s="43" t="s">
        <v>332</v>
      </c>
      <c r="B205" s="43" t="s">
        <v>333</v>
      </c>
      <c r="C205" s="33">
        <v>0</v>
      </c>
      <c r="D205" s="33">
        <v>0</v>
      </c>
      <c r="E205" s="33">
        <v>0</v>
      </c>
      <c r="F205" s="16"/>
      <c r="G205" s="16">
        <f t="shared" si="19"/>
        <v>0</v>
      </c>
      <c r="H205" s="14">
        <v>1</v>
      </c>
      <c r="I205" s="43"/>
      <c r="J205" s="16">
        <f t="shared" si="15"/>
        <v>0</v>
      </c>
      <c r="K205" s="43"/>
      <c r="L205" s="46">
        <f t="shared" si="16"/>
        <v>0</v>
      </c>
      <c r="M205" s="43"/>
      <c r="N205" s="16">
        <f>+L205*([1]assessment!$J$271*[1]assessment!$F$3)</f>
        <v>0</v>
      </c>
      <c r="O205" s="43"/>
      <c r="P205" s="47">
        <f>+N205/[1]payroll!F205</f>
        <v>0</v>
      </c>
      <c r="Q205" s="43"/>
      <c r="R205" s="16">
        <f>IF(P205&lt;$R$2,N205, +[1]payroll!F205 * $R$2)</f>
        <v>0</v>
      </c>
      <c r="S205" s="43"/>
      <c r="T205" s="5">
        <f t="shared" si="17"/>
        <v>0</v>
      </c>
      <c r="U205" s="43"/>
      <c r="V205" s="43" t="e">
        <f t="shared" si="18"/>
        <v>#DIV/0!</v>
      </c>
    </row>
    <row r="206" spans="1:22" outlineLevel="1" x14ac:dyDescent="0.2">
      <c r="A206" s="43" t="s">
        <v>334</v>
      </c>
      <c r="B206" s="43" t="s">
        <v>335</v>
      </c>
      <c r="C206" s="33">
        <v>0</v>
      </c>
      <c r="D206" s="33">
        <v>0</v>
      </c>
      <c r="E206" s="33">
        <v>3126.36</v>
      </c>
      <c r="F206" s="16"/>
      <c r="G206" s="16">
        <f t="shared" si="19"/>
        <v>1042.1200000000001</v>
      </c>
      <c r="H206" s="14">
        <v>1</v>
      </c>
      <c r="I206" s="43"/>
      <c r="J206" s="16">
        <f t="shared" si="15"/>
        <v>1042.1200000000001</v>
      </c>
      <c r="K206" s="43"/>
      <c r="L206" s="46">
        <f t="shared" si="16"/>
        <v>3.0099843459567982E-5</v>
      </c>
      <c r="M206" s="43"/>
      <c r="N206" s="16">
        <f>+L206*([1]assessment!$J$271*[1]assessment!$F$3)</f>
        <v>956.3792483728464</v>
      </c>
      <c r="O206" s="43"/>
      <c r="P206" s="47">
        <f>+N206/[1]payroll!F206</f>
        <v>5.3870163608059026E-4</v>
      </c>
      <c r="Q206" s="43"/>
      <c r="R206" s="16">
        <f>IF(P206&lt;$R$2,N206, +[1]payroll!F206 * $R$2)</f>
        <v>956.3792483728464</v>
      </c>
      <c r="S206" s="43"/>
      <c r="T206" s="5">
        <f t="shared" si="17"/>
        <v>0</v>
      </c>
      <c r="U206" s="43"/>
      <c r="V206" s="43">
        <f t="shared" si="18"/>
        <v>1</v>
      </c>
    </row>
    <row r="207" spans="1:22" outlineLevel="1" x14ac:dyDescent="0.2">
      <c r="A207" s="43" t="s">
        <v>336</v>
      </c>
      <c r="B207" s="43" t="s">
        <v>337</v>
      </c>
      <c r="C207" s="33">
        <v>10017.799999999999</v>
      </c>
      <c r="D207" s="33">
        <v>3392.6</v>
      </c>
      <c r="E207" s="33">
        <v>0</v>
      </c>
      <c r="F207" s="16"/>
      <c r="G207" s="16">
        <f t="shared" si="19"/>
        <v>4470.1333333333332</v>
      </c>
      <c r="H207" s="14">
        <v>1</v>
      </c>
      <c r="I207" s="43"/>
      <c r="J207" s="16">
        <f t="shared" si="15"/>
        <v>4470.1333333333332</v>
      </c>
      <c r="K207" s="43"/>
      <c r="L207" s="46">
        <f t="shared" si="16"/>
        <v>1.2911211144276105E-4</v>
      </c>
      <c r="M207" s="43"/>
      <c r="N207" s="16">
        <f>+L207*([1]assessment!$J$271*[1]assessment!$F$3)</f>
        <v>4102.3517036999001</v>
      </c>
      <c r="O207" s="43"/>
      <c r="P207" s="47">
        <f>+N207/[1]payroll!F207</f>
        <v>2.7236525255427036E-3</v>
      </c>
      <c r="Q207" s="43"/>
      <c r="R207" s="16">
        <f>IF(P207&lt;$R$2,N207, +[1]payroll!F207 * $R$2)</f>
        <v>4102.3517036999001</v>
      </c>
      <c r="S207" s="43"/>
      <c r="T207" s="5">
        <f t="shared" si="17"/>
        <v>0</v>
      </c>
      <c r="U207" s="43"/>
      <c r="V207" s="43">
        <f t="shared" si="18"/>
        <v>1</v>
      </c>
    </row>
    <row r="208" spans="1:22" outlineLevel="1" x14ac:dyDescent="0.2">
      <c r="A208" s="43" t="s">
        <v>338</v>
      </c>
      <c r="B208" s="43" t="s">
        <v>339</v>
      </c>
      <c r="C208" s="33">
        <v>0</v>
      </c>
      <c r="D208" s="33">
        <v>0</v>
      </c>
      <c r="E208" s="33">
        <v>0</v>
      </c>
      <c r="F208" s="16"/>
      <c r="G208" s="16">
        <f t="shared" si="19"/>
        <v>0</v>
      </c>
      <c r="H208" s="14">
        <v>1</v>
      </c>
      <c r="I208" s="43"/>
      <c r="J208" s="16">
        <f t="shared" si="15"/>
        <v>0</v>
      </c>
      <c r="K208" s="43"/>
      <c r="L208" s="46">
        <f t="shared" si="16"/>
        <v>0</v>
      </c>
      <c r="M208" s="43"/>
      <c r="N208" s="16">
        <f>+L208*([1]assessment!$J$271*[1]assessment!$F$3)</f>
        <v>0</v>
      </c>
      <c r="O208" s="43"/>
      <c r="P208" s="47">
        <f>+N208/[1]payroll!F208</f>
        <v>0</v>
      </c>
      <c r="Q208" s="43"/>
      <c r="R208" s="16">
        <f>IF(P208&lt;$R$2,N208, +[1]payroll!F208 * $R$2)</f>
        <v>0</v>
      </c>
      <c r="S208" s="43"/>
      <c r="T208" s="5">
        <f t="shared" si="17"/>
        <v>0</v>
      </c>
      <c r="U208" s="43"/>
      <c r="V208" s="43" t="e">
        <f t="shared" si="18"/>
        <v>#DIV/0!</v>
      </c>
    </row>
    <row r="209" spans="1:22" outlineLevel="1" x14ac:dyDescent="0.2">
      <c r="A209" s="43" t="s">
        <v>340</v>
      </c>
      <c r="B209" s="43" t="s">
        <v>341</v>
      </c>
      <c r="C209" s="33">
        <v>1171</v>
      </c>
      <c r="D209" s="33">
        <v>16429.89</v>
      </c>
      <c r="E209" s="33">
        <v>282.11</v>
      </c>
      <c r="F209" s="16"/>
      <c r="G209" s="16">
        <f t="shared" si="19"/>
        <v>5961</v>
      </c>
      <c r="H209" s="14">
        <v>1</v>
      </c>
      <c r="I209" s="43"/>
      <c r="J209" s="16">
        <f t="shared" si="15"/>
        <v>5961</v>
      </c>
      <c r="K209" s="43"/>
      <c r="L209" s="46">
        <f t="shared" si="16"/>
        <v>1.7217323039811605E-4</v>
      </c>
      <c r="M209" s="43"/>
      <c r="N209" s="16">
        <f>+L209*([1]assessment!$J$271*[1]assessment!$F$3)</f>
        <v>5470.556845229471</v>
      </c>
      <c r="O209" s="43"/>
      <c r="P209" s="47">
        <f>+N209/[1]payroll!F209</f>
        <v>9.9269417662580395E-4</v>
      </c>
      <c r="Q209" s="43"/>
      <c r="R209" s="16">
        <f>IF(P209&lt;$R$2,N209, +[1]payroll!F209 * $R$2)</f>
        <v>5470.556845229471</v>
      </c>
      <c r="S209" s="43"/>
      <c r="T209" s="5">
        <f t="shared" si="17"/>
        <v>0</v>
      </c>
      <c r="U209" s="43"/>
      <c r="V209" s="43">
        <f t="shared" si="18"/>
        <v>1</v>
      </c>
    </row>
    <row r="210" spans="1:22" outlineLevel="1" x14ac:dyDescent="0.2">
      <c r="A210" s="43" t="s">
        <v>481</v>
      </c>
      <c r="B210" s="43" t="s">
        <v>345</v>
      </c>
      <c r="C210" s="33">
        <v>0</v>
      </c>
      <c r="D210" s="33">
        <v>0</v>
      </c>
      <c r="E210" s="33">
        <v>0</v>
      </c>
      <c r="F210" s="16"/>
      <c r="G210" s="16">
        <f t="shared" si="19"/>
        <v>0</v>
      </c>
      <c r="H210" s="14">
        <v>1</v>
      </c>
      <c r="I210" s="43"/>
      <c r="J210" s="16">
        <f t="shared" si="15"/>
        <v>0</v>
      </c>
      <c r="K210" s="43"/>
      <c r="L210" s="46">
        <f t="shared" si="16"/>
        <v>0</v>
      </c>
      <c r="M210" s="43"/>
      <c r="N210" s="16">
        <f>+L210*([1]assessment!$J$271*[1]assessment!$F$3)</f>
        <v>0</v>
      </c>
      <c r="O210" s="43"/>
      <c r="P210" s="47">
        <f>+N210/[1]payroll!F210</f>
        <v>0</v>
      </c>
      <c r="Q210" s="43"/>
      <c r="R210" s="16">
        <f>IF(P210&lt;$R$2,N210, +[1]payroll!F210 * $R$2)</f>
        <v>0</v>
      </c>
      <c r="S210" s="43"/>
      <c r="T210" s="5">
        <f t="shared" si="17"/>
        <v>0</v>
      </c>
      <c r="U210" s="43"/>
      <c r="V210" s="43" t="e">
        <f t="shared" si="18"/>
        <v>#DIV/0!</v>
      </c>
    </row>
    <row r="211" spans="1:22" outlineLevel="1" x14ac:dyDescent="0.2">
      <c r="A211" s="43" t="s">
        <v>482</v>
      </c>
      <c r="B211" s="43" t="s">
        <v>346</v>
      </c>
      <c r="C211" s="33">
        <v>0</v>
      </c>
      <c r="D211" s="33">
        <v>0</v>
      </c>
      <c r="E211" s="33">
        <v>0</v>
      </c>
      <c r="F211" s="16"/>
      <c r="G211" s="16">
        <f t="shared" si="19"/>
        <v>0</v>
      </c>
      <c r="H211" s="14">
        <v>1</v>
      </c>
      <c r="I211" s="43"/>
      <c r="J211" s="16">
        <f t="shared" si="15"/>
        <v>0</v>
      </c>
      <c r="K211" s="43"/>
      <c r="L211" s="46">
        <f t="shared" si="16"/>
        <v>0</v>
      </c>
      <c r="M211" s="43"/>
      <c r="N211" s="16">
        <f>+L211*([1]assessment!$J$271*[1]assessment!$F$3)</f>
        <v>0</v>
      </c>
      <c r="O211" s="43"/>
      <c r="P211" s="47">
        <f>+N211/[1]payroll!F211</f>
        <v>0</v>
      </c>
      <c r="Q211" s="43"/>
      <c r="R211" s="16">
        <f>IF(P211&lt;$R$2,N211, +[1]payroll!F211 * $R$2)</f>
        <v>0</v>
      </c>
      <c r="S211" s="43"/>
      <c r="T211" s="5">
        <f t="shared" si="17"/>
        <v>0</v>
      </c>
      <c r="U211" s="43"/>
      <c r="V211" s="43" t="e">
        <f t="shared" si="18"/>
        <v>#DIV/0!</v>
      </c>
    </row>
    <row r="212" spans="1:22" outlineLevel="1" x14ac:dyDescent="0.2">
      <c r="A212" s="43" t="s">
        <v>483</v>
      </c>
      <c r="B212" s="43" t="s">
        <v>342</v>
      </c>
      <c r="C212" s="33">
        <v>0</v>
      </c>
      <c r="D212" s="33">
        <v>0</v>
      </c>
      <c r="E212" s="33">
        <v>0</v>
      </c>
      <c r="F212" s="16"/>
      <c r="G212" s="16">
        <f t="shared" si="19"/>
        <v>0</v>
      </c>
      <c r="H212" s="14">
        <v>1</v>
      </c>
      <c r="I212" s="43"/>
      <c r="J212" s="16">
        <f t="shared" si="15"/>
        <v>0</v>
      </c>
      <c r="K212" s="43"/>
      <c r="L212" s="46">
        <f t="shared" si="16"/>
        <v>0</v>
      </c>
      <c r="M212" s="43"/>
      <c r="N212" s="16">
        <f>+L212*([1]assessment!$J$271*[1]assessment!$F$3)</f>
        <v>0</v>
      </c>
      <c r="O212" s="43"/>
      <c r="P212" s="47">
        <f>+N212/[1]payroll!F212</f>
        <v>0</v>
      </c>
      <c r="Q212" s="43"/>
      <c r="R212" s="16">
        <f>IF(P212&lt;$R$2,N212, +[1]payroll!F212 * $R$2)</f>
        <v>0</v>
      </c>
      <c r="S212" s="43"/>
      <c r="T212" s="5">
        <f t="shared" si="17"/>
        <v>0</v>
      </c>
      <c r="U212" s="43"/>
      <c r="V212" s="43" t="e">
        <f t="shared" si="18"/>
        <v>#DIV/0!</v>
      </c>
    </row>
    <row r="213" spans="1:22" outlineLevel="1" x14ac:dyDescent="0.2">
      <c r="A213" s="43" t="s">
        <v>344</v>
      </c>
      <c r="B213" s="43" t="s">
        <v>343</v>
      </c>
      <c r="C213" s="33">
        <v>0</v>
      </c>
      <c r="D213" s="33">
        <v>265</v>
      </c>
      <c r="E213" s="33">
        <v>0</v>
      </c>
      <c r="F213" s="16"/>
      <c r="G213" s="16">
        <f t="shared" si="19"/>
        <v>88.333333333333329</v>
      </c>
      <c r="H213" s="14">
        <v>1</v>
      </c>
      <c r="I213" s="43"/>
      <c r="J213" s="16">
        <f t="shared" si="15"/>
        <v>88.333333333333329</v>
      </c>
      <c r="K213" s="43"/>
      <c r="L213" s="46">
        <f t="shared" si="16"/>
        <v>2.551356375076931E-6</v>
      </c>
      <c r="M213" s="43"/>
      <c r="N213" s="16">
        <f>+L213*([1]assessment!$J$271*[1]assessment!$F$3)</f>
        <v>81.0656804778734</v>
      </c>
      <c r="O213" s="43"/>
      <c r="P213" s="47">
        <f>+N213/[1]payroll!F213</f>
        <v>2.3578270877630043E-5</v>
      </c>
      <c r="Q213" s="43"/>
      <c r="R213" s="16">
        <f>IF(P213&lt;$R$2,N213, +[1]payroll!F213 * $R$2)</f>
        <v>81.0656804778734</v>
      </c>
      <c r="S213" s="43"/>
      <c r="T213" s="5">
        <f t="shared" si="17"/>
        <v>0</v>
      </c>
      <c r="U213" s="43"/>
      <c r="V213" s="43">
        <f t="shared" si="18"/>
        <v>1</v>
      </c>
    </row>
    <row r="214" spans="1:22" outlineLevel="1" x14ac:dyDescent="0.2">
      <c r="A214" s="43" t="s">
        <v>347</v>
      </c>
      <c r="B214" s="43" t="s">
        <v>348</v>
      </c>
      <c r="C214" s="33">
        <v>6645.43</v>
      </c>
      <c r="D214" s="33">
        <v>22046.44</v>
      </c>
      <c r="E214" s="33">
        <v>1610</v>
      </c>
      <c r="F214" s="16"/>
      <c r="G214" s="16">
        <f t="shared" si="19"/>
        <v>10100.623333333333</v>
      </c>
      <c r="H214" s="14">
        <v>1</v>
      </c>
      <c r="I214" s="43"/>
      <c r="J214" s="16">
        <f t="shared" si="15"/>
        <v>10100.623333333333</v>
      </c>
      <c r="K214" s="43"/>
      <c r="L214" s="46">
        <f t="shared" si="16"/>
        <v>2.9173912906132983E-4</v>
      </c>
      <c r="M214" s="43"/>
      <c r="N214" s="16">
        <f>+L214*([1]assessment!$J$271*[1]assessment!$F$3)</f>
        <v>9269.5913634039898</v>
      </c>
      <c r="O214" s="43"/>
      <c r="P214" s="47">
        <f>+N214/[1]payroll!F214</f>
        <v>4.3813943834917603E-3</v>
      </c>
      <c r="Q214" s="43"/>
      <c r="R214" s="16">
        <f>IF(P214&lt;$R$2,N214, +[1]payroll!F214 * $R$2)</f>
        <v>9269.5913634039898</v>
      </c>
      <c r="S214" s="43"/>
      <c r="T214" s="5">
        <f t="shared" si="17"/>
        <v>0</v>
      </c>
      <c r="U214" s="43"/>
      <c r="V214" s="43">
        <f t="shared" si="18"/>
        <v>1</v>
      </c>
    </row>
    <row r="215" spans="1:22" outlineLevel="1" x14ac:dyDescent="0.2">
      <c r="A215" s="43" t="s">
        <v>349</v>
      </c>
      <c r="B215" s="43" t="s">
        <v>350</v>
      </c>
      <c r="C215" s="33">
        <v>0</v>
      </c>
      <c r="D215" s="33">
        <v>0</v>
      </c>
      <c r="E215" s="33">
        <v>0</v>
      </c>
      <c r="F215" s="16"/>
      <c r="G215" s="16">
        <f t="shared" si="19"/>
        <v>0</v>
      </c>
      <c r="H215" s="14">
        <v>1</v>
      </c>
      <c r="I215" s="43"/>
      <c r="J215" s="16">
        <f t="shared" si="15"/>
        <v>0</v>
      </c>
      <c r="K215" s="43"/>
      <c r="L215" s="46">
        <f t="shared" si="16"/>
        <v>0</v>
      </c>
      <c r="M215" s="43"/>
      <c r="N215" s="16">
        <f>+L215*([1]assessment!$J$271*[1]assessment!$F$3)</f>
        <v>0</v>
      </c>
      <c r="O215" s="43"/>
      <c r="P215" s="47">
        <f>+N215/[1]payroll!F215</f>
        <v>0</v>
      </c>
      <c r="Q215" s="43"/>
      <c r="R215" s="16">
        <f>IF(P215&lt;$R$2,N215, +[1]payroll!F215 * $R$2)</f>
        <v>0</v>
      </c>
      <c r="S215" s="43"/>
      <c r="T215" s="5">
        <f t="shared" si="17"/>
        <v>0</v>
      </c>
      <c r="U215" s="43"/>
      <c r="V215" s="43" t="e">
        <f t="shared" si="18"/>
        <v>#DIV/0!</v>
      </c>
    </row>
    <row r="216" spans="1:22" outlineLevel="1" x14ac:dyDescent="0.2">
      <c r="A216" s="43" t="s">
        <v>351</v>
      </c>
      <c r="B216" s="43" t="s">
        <v>352</v>
      </c>
      <c r="C216" s="33">
        <v>0</v>
      </c>
      <c r="D216" s="33">
        <v>0</v>
      </c>
      <c r="E216" s="33">
        <v>0</v>
      </c>
      <c r="F216" s="16"/>
      <c r="G216" s="16">
        <f t="shared" si="19"/>
        <v>0</v>
      </c>
      <c r="H216" s="14">
        <v>1</v>
      </c>
      <c r="I216" s="43"/>
      <c r="J216" s="16">
        <f t="shared" si="15"/>
        <v>0</v>
      </c>
      <c r="K216" s="43"/>
      <c r="L216" s="46">
        <f t="shared" si="16"/>
        <v>0</v>
      </c>
      <c r="M216" s="43"/>
      <c r="N216" s="16">
        <f>+L216*([1]assessment!$J$271*[1]assessment!$F$3)</f>
        <v>0</v>
      </c>
      <c r="O216" s="43"/>
      <c r="P216" s="47">
        <f>+N216/[1]payroll!F216</f>
        <v>0</v>
      </c>
      <c r="Q216" s="43"/>
      <c r="R216" s="16">
        <f>IF(P216&lt;$R$2,N216, +[1]payroll!F216 * $R$2)</f>
        <v>0</v>
      </c>
      <c r="S216" s="43"/>
      <c r="T216" s="5">
        <f t="shared" si="17"/>
        <v>0</v>
      </c>
      <c r="U216" s="43"/>
      <c r="V216" s="43" t="e">
        <f t="shared" si="18"/>
        <v>#DIV/0!</v>
      </c>
    </row>
    <row r="217" spans="1:22" outlineLevel="1" x14ac:dyDescent="0.2">
      <c r="A217" s="43" t="s">
        <v>353</v>
      </c>
      <c r="B217" s="43" t="s">
        <v>354</v>
      </c>
      <c r="C217" s="33">
        <v>1896.69</v>
      </c>
      <c r="D217" s="33">
        <v>0</v>
      </c>
      <c r="E217" s="33">
        <v>0</v>
      </c>
      <c r="F217" s="16"/>
      <c r="G217" s="16">
        <f t="shared" si="19"/>
        <v>632.23</v>
      </c>
      <c r="H217" s="14">
        <v>1</v>
      </c>
      <c r="I217" s="43"/>
      <c r="J217" s="16">
        <f t="shared" si="15"/>
        <v>632.23</v>
      </c>
      <c r="K217" s="43"/>
      <c r="L217" s="46">
        <f t="shared" si="16"/>
        <v>1.8260875936017602E-5</v>
      </c>
      <c r="M217" s="43"/>
      <c r="N217" s="16">
        <f>+L217*([1]assessment!$J$271*[1]assessment!$F$3)</f>
        <v>580.2130773795385</v>
      </c>
      <c r="O217" s="43"/>
      <c r="P217" s="47">
        <f>+N217/[1]payroll!F217</f>
        <v>1.8907665125062742E-4</v>
      </c>
      <c r="Q217" s="43"/>
      <c r="R217" s="16">
        <f>IF(P217&lt;$R$2,N217, +[1]payroll!F217 * $R$2)</f>
        <v>580.2130773795385</v>
      </c>
      <c r="S217" s="43"/>
      <c r="T217" s="5">
        <f t="shared" si="17"/>
        <v>0</v>
      </c>
      <c r="U217" s="43"/>
      <c r="V217" s="43">
        <f t="shared" si="18"/>
        <v>1</v>
      </c>
    </row>
    <row r="218" spans="1:22" outlineLevel="1" x14ac:dyDescent="0.2">
      <c r="A218" s="43" t="s">
        <v>355</v>
      </c>
      <c r="B218" s="43" t="s">
        <v>356</v>
      </c>
      <c r="C218" s="33">
        <v>0</v>
      </c>
      <c r="D218" s="33">
        <v>0</v>
      </c>
      <c r="E218" s="33">
        <v>0</v>
      </c>
      <c r="F218" s="16"/>
      <c r="G218" s="16">
        <f t="shared" si="19"/>
        <v>0</v>
      </c>
      <c r="H218" s="14">
        <v>1</v>
      </c>
      <c r="I218" s="43"/>
      <c r="J218" s="16">
        <f t="shared" si="15"/>
        <v>0</v>
      </c>
      <c r="K218" s="43"/>
      <c r="L218" s="46">
        <f t="shared" si="16"/>
        <v>0</v>
      </c>
      <c r="M218" s="43"/>
      <c r="N218" s="16">
        <f>+L218*([1]assessment!$J$271*[1]assessment!$F$3)</f>
        <v>0</v>
      </c>
      <c r="O218" s="43"/>
      <c r="P218" s="47">
        <f>+N218/[1]payroll!F218</f>
        <v>0</v>
      </c>
      <c r="Q218" s="43"/>
      <c r="R218" s="16">
        <f>IF(P218&lt;$R$2,N218, +[1]payroll!F218 * $R$2)</f>
        <v>0</v>
      </c>
      <c r="S218" s="43"/>
      <c r="T218" s="5">
        <f t="shared" si="17"/>
        <v>0</v>
      </c>
      <c r="U218" s="43"/>
      <c r="V218" s="43" t="e">
        <f t="shared" si="18"/>
        <v>#DIV/0!</v>
      </c>
    </row>
    <row r="219" spans="1:22" outlineLevel="1" x14ac:dyDescent="0.2">
      <c r="A219" s="43" t="s">
        <v>357</v>
      </c>
      <c r="B219" s="43" t="s">
        <v>358</v>
      </c>
      <c r="C219" s="33">
        <v>0</v>
      </c>
      <c r="D219" s="33">
        <v>0</v>
      </c>
      <c r="E219" s="33">
        <v>0</v>
      </c>
      <c r="F219" s="16"/>
      <c r="G219" s="16">
        <f t="shared" si="19"/>
        <v>0</v>
      </c>
      <c r="H219" s="14">
        <v>1</v>
      </c>
      <c r="I219" s="43"/>
      <c r="J219" s="16">
        <f t="shared" si="15"/>
        <v>0</v>
      </c>
      <c r="K219" s="43"/>
      <c r="L219" s="46">
        <f t="shared" si="16"/>
        <v>0</v>
      </c>
      <c r="M219" s="43"/>
      <c r="N219" s="16">
        <f>+L219*([1]assessment!$J$271*[1]assessment!$F$3)</f>
        <v>0</v>
      </c>
      <c r="O219" s="43"/>
      <c r="P219" s="47">
        <f>+N219/[1]payroll!F219</f>
        <v>0</v>
      </c>
      <c r="Q219" s="43"/>
      <c r="R219" s="16">
        <f>IF(P219&lt;$R$2,N219, +[1]payroll!F219 * $R$2)</f>
        <v>0</v>
      </c>
      <c r="S219" s="43"/>
      <c r="T219" s="5">
        <f t="shared" si="17"/>
        <v>0</v>
      </c>
      <c r="U219" s="43"/>
      <c r="V219" s="43" t="e">
        <f t="shared" si="18"/>
        <v>#DIV/0!</v>
      </c>
    </row>
    <row r="220" spans="1:22" outlineLevel="1" x14ac:dyDescent="0.2">
      <c r="A220" s="43" t="s">
        <v>359</v>
      </c>
      <c r="B220" s="43" t="s">
        <v>360</v>
      </c>
      <c r="C220" s="33">
        <v>0</v>
      </c>
      <c r="D220" s="33">
        <v>0</v>
      </c>
      <c r="E220" s="33">
        <v>0</v>
      </c>
      <c r="F220" s="16"/>
      <c r="G220" s="16">
        <f t="shared" si="19"/>
        <v>0</v>
      </c>
      <c r="H220" s="14">
        <v>1</v>
      </c>
      <c r="I220" s="43"/>
      <c r="J220" s="16">
        <f t="shared" si="15"/>
        <v>0</v>
      </c>
      <c r="K220" s="43"/>
      <c r="L220" s="46">
        <f t="shared" si="16"/>
        <v>0</v>
      </c>
      <c r="M220" s="43"/>
      <c r="N220" s="16">
        <f>+L220*([1]assessment!$J$271*[1]assessment!$F$3)</f>
        <v>0</v>
      </c>
      <c r="O220" s="43"/>
      <c r="P220" s="47">
        <f>+N220/[1]payroll!F220</f>
        <v>0</v>
      </c>
      <c r="Q220" s="43"/>
      <c r="R220" s="16">
        <f>IF(P220&lt;$R$2,N220, +[1]payroll!F220 * $R$2)</f>
        <v>0</v>
      </c>
      <c r="S220" s="43"/>
      <c r="T220" s="5">
        <f t="shared" si="17"/>
        <v>0</v>
      </c>
      <c r="U220" s="43"/>
      <c r="V220" s="43" t="e">
        <f t="shared" si="18"/>
        <v>#DIV/0!</v>
      </c>
    </row>
    <row r="221" spans="1:22" outlineLevel="1" x14ac:dyDescent="0.2">
      <c r="A221" s="43" t="s">
        <v>361</v>
      </c>
      <c r="B221" s="43" t="s">
        <v>362</v>
      </c>
      <c r="C221" s="33">
        <v>0</v>
      </c>
      <c r="D221" s="33">
        <v>0</v>
      </c>
      <c r="E221" s="33">
        <v>0</v>
      </c>
      <c r="F221" s="16"/>
      <c r="G221" s="16">
        <f t="shared" si="19"/>
        <v>0</v>
      </c>
      <c r="H221" s="14">
        <v>1</v>
      </c>
      <c r="I221" s="43"/>
      <c r="J221" s="16">
        <f t="shared" si="15"/>
        <v>0</v>
      </c>
      <c r="K221" s="43"/>
      <c r="L221" s="46">
        <f t="shared" si="16"/>
        <v>0</v>
      </c>
      <c r="M221" s="43"/>
      <c r="N221" s="16">
        <f>+L221*([1]assessment!$J$271*[1]assessment!$F$3)</f>
        <v>0</v>
      </c>
      <c r="O221" s="43"/>
      <c r="P221" s="47">
        <f>+N221/[1]payroll!F221</f>
        <v>0</v>
      </c>
      <c r="Q221" s="43"/>
      <c r="R221" s="16">
        <f>IF(P221&lt;$R$2,N221, +[1]payroll!F221 * $R$2)</f>
        <v>0</v>
      </c>
      <c r="S221" s="43"/>
      <c r="T221" s="5">
        <f t="shared" si="17"/>
        <v>0</v>
      </c>
      <c r="U221" s="43"/>
      <c r="V221" s="43" t="e">
        <f t="shared" si="18"/>
        <v>#DIV/0!</v>
      </c>
    </row>
    <row r="222" spans="1:22" outlineLevel="1" x14ac:dyDescent="0.2">
      <c r="A222" s="43" t="s">
        <v>363</v>
      </c>
      <c r="B222" s="43" t="s">
        <v>364</v>
      </c>
      <c r="C222" s="33">
        <v>0</v>
      </c>
      <c r="D222" s="33">
        <v>0</v>
      </c>
      <c r="E222" s="33">
        <v>0</v>
      </c>
      <c r="F222" s="16"/>
      <c r="G222" s="16">
        <f t="shared" si="19"/>
        <v>0</v>
      </c>
      <c r="H222" s="14">
        <v>1</v>
      </c>
      <c r="I222" s="43"/>
      <c r="J222" s="16">
        <f t="shared" si="15"/>
        <v>0</v>
      </c>
      <c r="K222" s="43"/>
      <c r="L222" s="46">
        <f t="shared" si="16"/>
        <v>0</v>
      </c>
      <c r="M222" s="43"/>
      <c r="N222" s="16">
        <f>+L222*([1]assessment!$J$271*[1]assessment!$F$3)</f>
        <v>0</v>
      </c>
      <c r="O222" s="43"/>
      <c r="P222" s="47">
        <f>+N222/[1]payroll!F222</f>
        <v>0</v>
      </c>
      <c r="Q222" s="43"/>
      <c r="R222" s="16">
        <f>IF(P222&lt;$R$2,N222, +[1]payroll!F222 * $R$2)</f>
        <v>0</v>
      </c>
      <c r="S222" s="43"/>
      <c r="T222" s="5">
        <f t="shared" si="17"/>
        <v>0</v>
      </c>
      <c r="U222" s="43"/>
      <c r="V222" s="43" t="e">
        <f t="shared" si="18"/>
        <v>#DIV/0!</v>
      </c>
    </row>
    <row r="223" spans="1:22" outlineLevel="1" x14ac:dyDescent="0.2">
      <c r="A223" s="43" t="s">
        <v>365</v>
      </c>
      <c r="B223" s="43" t="s">
        <v>366</v>
      </c>
      <c r="C223" s="33">
        <v>6326.83</v>
      </c>
      <c r="D223" s="33">
        <v>1468.13</v>
      </c>
      <c r="E223" s="33">
        <v>15</v>
      </c>
      <c r="F223" s="16"/>
      <c r="G223" s="16">
        <f t="shared" si="19"/>
        <v>2603.3200000000002</v>
      </c>
      <c r="H223" s="14">
        <v>1</v>
      </c>
      <c r="I223" s="43"/>
      <c r="J223" s="16">
        <f t="shared" si="15"/>
        <v>2603.3200000000002</v>
      </c>
      <c r="K223" s="43"/>
      <c r="L223" s="46">
        <f t="shared" si="16"/>
        <v>7.5192419755078604E-5</v>
      </c>
      <c r="M223" s="43"/>
      <c r="N223" s="16">
        <f>+L223*([1]assessment!$J$271*[1]assessment!$F$3)</f>
        <v>2389.1310260564987</v>
      </c>
      <c r="O223" s="43"/>
      <c r="P223" s="47">
        <f>+N223/[1]payroll!F223</f>
        <v>4.0564174731438029E-4</v>
      </c>
      <c r="Q223" s="43"/>
      <c r="R223" s="16">
        <f>IF(P223&lt;$R$2,N223, +[1]payroll!F223 * $R$2)</f>
        <v>2389.1310260564987</v>
      </c>
      <c r="S223" s="43"/>
      <c r="T223" s="5">
        <f t="shared" si="17"/>
        <v>0</v>
      </c>
      <c r="U223" s="43"/>
      <c r="V223" s="43">
        <f t="shared" si="18"/>
        <v>1</v>
      </c>
    </row>
    <row r="224" spans="1:22" outlineLevel="1" x14ac:dyDescent="0.2">
      <c r="A224" s="43" t="s">
        <v>367</v>
      </c>
      <c r="B224" s="43" t="s">
        <v>368</v>
      </c>
      <c r="C224" s="33">
        <v>0</v>
      </c>
      <c r="D224" s="33">
        <v>0</v>
      </c>
      <c r="E224" s="33">
        <v>0</v>
      </c>
      <c r="F224" s="16"/>
      <c r="G224" s="16">
        <f t="shared" si="19"/>
        <v>0</v>
      </c>
      <c r="H224" s="14">
        <v>1</v>
      </c>
      <c r="I224" s="43"/>
      <c r="J224" s="16">
        <f t="shared" si="15"/>
        <v>0</v>
      </c>
      <c r="K224" s="43"/>
      <c r="L224" s="46">
        <f t="shared" si="16"/>
        <v>0</v>
      </c>
      <c r="M224" s="43"/>
      <c r="N224" s="16">
        <f>+L224*([1]assessment!$J$271*[1]assessment!$F$3)</f>
        <v>0</v>
      </c>
      <c r="O224" s="43"/>
      <c r="P224" s="47">
        <f>+N224/[1]payroll!F224</f>
        <v>0</v>
      </c>
      <c r="Q224" s="43"/>
      <c r="R224" s="16">
        <f>IF(P224&lt;$R$2,N224, +[1]payroll!F224 * $R$2)</f>
        <v>0</v>
      </c>
      <c r="S224" s="43"/>
      <c r="T224" s="5">
        <f t="shared" si="17"/>
        <v>0</v>
      </c>
      <c r="U224" s="43"/>
      <c r="V224" s="43" t="e">
        <f t="shared" si="18"/>
        <v>#DIV/0!</v>
      </c>
    </row>
    <row r="225" spans="1:22" outlineLevel="1" x14ac:dyDescent="0.2">
      <c r="A225" s="43" t="s">
        <v>369</v>
      </c>
      <c r="B225" s="43" t="s">
        <v>370</v>
      </c>
      <c r="C225" s="33">
        <v>0</v>
      </c>
      <c r="D225" s="33">
        <v>0</v>
      </c>
      <c r="E225" s="33">
        <v>0</v>
      </c>
      <c r="F225" s="16"/>
      <c r="G225" s="16">
        <f t="shared" si="19"/>
        <v>0</v>
      </c>
      <c r="H225" s="14">
        <v>1</v>
      </c>
      <c r="I225" s="43"/>
      <c r="J225" s="16">
        <f t="shared" si="15"/>
        <v>0</v>
      </c>
      <c r="K225" s="43"/>
      <c r="L225" s="46">
        <f t="shared" si="16"/>
        <v>0</v>
      </c>
      <c r="M225" s="43"/>
      <c r="N225" s="16">
        <f>+L225*([1]assessment!$J$271*[1]assessment!$F$3)</f>
        <v>0</v>
      </c>
      <c r="O225" s="43"/>
      <c r="P225" s="47">
        <f>+N225/[1]payroll!F225</f>
        <v>0</v>
      </c>
      <c r="Q225" s="43"/>
      <c r="R225" s="16">
        <f>IF(P225&lt;$R$2,N225, +[1]payroll!F225 * $R$2)</f>
        <v>0</v>
      </c>
      <c r="S225" s="43"/>
      <c r="T225" s="5">
        <f t="shared" si="17"/>
        <v>0</v>
      </c>
      <c r="U225" s="43"/>
      <c r="V225" s="43" t="e">
        <f t="shared" si="18"/>
        <v>#DIV/0!</v>
      </c>
    </row>
    <row r="226" spans="1:22" outlineLevel="1" x14ac:dyDescent="0.2">
      <c r="A226" s="43" t="s">
        <v>371</v>
      </c>
      <c r="B226" s="43" t="s">
        <v>372</v>
      </c>
      <c r="C226" s="33">
        <v>0</v>
      </c>
      <c r="D226" s="33">
        <v>0</v>
      </c>
      <c r="E226" s="33">
        <v>0</v>
      </c>
      <c r="F226" s="16"/>
      <c r="G226" s="16">
        <f t="shared" si="19"/>
        <v>0</v>
      </c>
      <c r="H226" s="14">
        <v>1</v>
      </c>
      <c r="I226" s="43"/>
      <c r="J226" s="16">
        <f t="shared" si="15"/>
        <v>0</v>
      </c>
      <c r="K226" s="43"/>
      <c r="L226" s="46">
        <f t="shared" si="16"/>
        <v>0</v>
      </c>
      <c r="M226" s="43"/>
      <c r="N226" s="16">
        <f>+L226*([1]assessment!$J$271*[1]assessment!$F$3)</f>
        <v>0</v>
      </c>
      <c r="O226" s="43"/>
      <c r="P226" s="47">
        <f>+N226/[1]payroll!F226</f>
        <v>0</v>
      </c>
      <c r="Q226" s="43"/>
      <c r="R226" s="16">
        <f>IF(P226&lt;$R$2,N226, +[1]payroll!F226 * $R$2)</f>
        <v>0</v>
      </c>
      <c r="S226" s="43"/>
      <c r="T226" s="5">
        <f t="shared" si="17"/>
        <v>0</v>
      </c>
      <c r="U226" s="43"/>
      <c r="V226" s="43" t="e">
        <f t="shared" si="18"/>
        <v>#DIV/0!</v>
      </c>
    </row>
    <row r="227" spans="1:22" outlineLevel="1" x14ac:dyDescent="0.2">
      <c r="A227" s="43" t="s">
        <v>373</v>
      </c>
      <c r="B227" s="43" t="s">
        <v>374</v>
      </c>
      <c r="C227" s="33">
        <v>0</v>
      </c>
      <c r="D227" s="33">
        <v>0</v>
      </c>
      <c r="E227" s="33">
        <v>885.16</v>
      </c>
      <c r="F227" s="16"/>
      <c r="G227" s="16">
        <f t="shared" si="19"/>
        <v>295.05333333333334</v>
      </c>
      <c r="H227" s="14">
        <v>1</v>
      </c>
      <c r="I227" s="43"/>
      <c r="J227" s="16">
        <f t="shared" si="15"/>
        <v>295.05333333333334</v>
      </c>
      <c r="K227" s="43"/>
      <c r="L227" s="46">
        <f t="shared" si="16"/>
        <v>8.5221079583513065E-6</v>
      </c>
      <c r="M227" s="43"/>
      <c r="N227" s="16">
        <f>+L227*([1]assessment!$J$271*[1]assessment!$F$3)</f>
        <v>270.77772728979022</v>
      </c>
      <c r="O227" s="43"/>
      <c r="P227" s="47">
        <f>+N227/[1]payroll!F227</f>
        <v>1.9376614030309279E-4</v>
      </c>
      <c r="Q227" s="43"/>
      <c r="R227" s="16">
        <f>IF(P227&lt;$R$2,N227, +[1]payroll!F227 * $R$2)</f>
        <v>270.77772728979022</v>
      </c>
      <c r="S227" s="43"/>
      <c r="T227" s="5">
        <f t="shared" si="17"/>
        <v>0</v>
      </c>
      <c r="U227" s="43"/>
      <c r="V227" s="43">
        <f t="shared" si="18"/>
        <v>1</v>
      </c>
    </row>
    <row r="228" spans="1:22" outlineLevel="1" x14ac:dyDescent="0.2">
      <c r="A228" s="43" t="s">
        <v>506</v>
      </c>
      <c r="B228" s="43" t="s">
        <v>507</v>
      </c>
      <c r="C228" s="33">
        <v>0</v>
      </c>
      <c r="D228" s="33">
        <v>0</v>
      </c>
      <c r="E228" s="33">
        <v>0</v>
      </c>
      <c r="F228" s="16"/>
      <c r="G228" s="16">
        <f t="shared" si="19"/>
        <v>0</v>
      </c>
      <c r="H228" s="14">
        <v>1</v>
      </c>
      <c r="I228" s="43"/>
      <c r="J228" s="16">
        <f t="shared" si="15"/>
        <v>0</v>
      </c>
      <c r="K228" s="43"/>
      <c r="L228" s="46">
        <f t="shared" si="16"/>
        <v>0</v>
      </c>
      <c r="M228" s="43"/>
      <c r="N228" s="16">
        <f>+L228*([1]assessment!$J$271*[1]assessment!$F$3)</f>
        <v>0</v>
      </c>
      <c r="O228" s="43"/>
      <c r="P228" s="47">
        <f>+N228/[1]payroll!F228</f>
        <v>0</v>
      </c>
      <c r="Q228" s="43"/>
      <c r="R228" s="16">
        <f>IF(P228&lt;$R$2,N228, +[1]payroll!F228 * $R$2)</f>
        <v>0</v>
      </c>
      <c r="S228" s="43"/>
      <c r="T228" s="5">
        <f t="shared" si="17"/>
        <v>0</v>
      </c>
      <c r="U228" s="43"/>
      <c r="V228" s="43" t="e">
        <f t="shared" si="18"/>
        <v>#DIV/0!</v>
      </c>
    </row>
    <row r="229" spans="1:22" outlineLevel="1" x14ac:dyDescent="0.2">
      <c r="A229" s="43" t="s">
        <v>375</v>
      </c>
      <c r="B229" s="43" t="s">
        <v>376</v>
      </c>
      <c r="C229" s="33">
        <v>0</v>
      </c>
      <c r="D229" s="33">
        <v>5421.46</v>
      </c>
      <c r="E229" s="33">
        <v>-2184.23</v>
      </c>
      <c r="F229" s="16"/>
      <c r="G229" s="16">
        <f t="shared" si="19"/>
        <v>1079.0766666666666</v>
      </c>
      <c r="H229" s="14">
        <v>1</v>
      </c>
      <c r="I229" s="43"/>
      <c r="J229" s="16">
        <f t="shared" si="15"/>
        <v>1079.0766666666666</v>
      </c>
      <c r="K229" s="43"/>
      <c r="L229" s="46">
        <f t="shared" si="16"/>
        <v>3.1167273200340729E-5</v>
      </c>
      <c r="M229" s="43"/>
      <c r="N229" s="16">
        <f>+L229*([1]assessment!$J$271*[1]assessment!$F$3)</f>
        <v>990.29529363541917</v>
      </c>
      <c r="O229" s="43"/>
      <c r="P229" s="47">
        <f>+N229/[1]payroll!F229</f>
        <v>1.2721089370124382E-3</v>
      </c>
      <c r="Q229" s="43"/>
      <c r="R229" s="16">
        <f>IF(P229&lt;$R$2,N229, +[1]payroll!F229 * $R$2)</f>
        <v>990.29529363541917</v>
      </c>
      <c r="S229" s="43"/>
      <c r="T229" s="5">
        <f t="shared" si="17"/>
        <v>0</v>
      </c>
      <c r="U229" s="43"/>
      <c r="V229" s="43">
        <f t="shared" si="18"/>
        <v>1</v>
      </c>
    </row>
    <row r="230" spans="1:22" outlineLevel="1" x14ac:dyDescent="0.2">
      <c r="A230" s="43" t="s">
        <v>377</v>
      </c>
      <c r="B230" s="43" t="s">
        <v>378</v>
      </c>
      <c r="C230" s="33">
        <v>-635.19000000000005</v>
      </c>
      <c r="D230" s="33">
        <v>0</v>
      </c>
      <c r="E230" s="33">
        <v>0</v>
      </c>
      <c r="F230" s="16"/>
      <c r="G230" s="16">
        <f t="shared" si="19"/>
        <v>0</v>
      </c>
      <c r="H230" s="14">
        <v>1</v>
      </c>
      <c r="I230" s="43"/>
      <c r="J230" s="16">
        <f t="shared" si="15"/>
        <v>0</v>
      </c>
      <c r="K230" s="43"/>
      <c r="L230" s="46">
        <f t="shared" si="16"/>
        <v>0</v>
      </c>
      <c r="M230" s="43"/>
      <c r="N230" s="16">
        <f>+L230*([1]assessment!$J$271*[1]assessment!$F$3)</f>
        <v>0</v>
      </c>
      <c r="O230" s="43"/>
      <c r="P230" s="47">
        <f>+N230/[1]payroll!F230</f>
        <v>0</v>
      </c>
      <c r="Q230" s="43"/>
      <c r="R230" s="16">
        <f>IF(P230&lt;$R$2,N230, +[1]payroll!F230 * $R$2)</f>
        <v>0</v>
      </c>
      <c r="S230" s="43"/>
      <c r="T230" s="5">
        <f t="shared" si="17"/>
        <v>0</v>
      </c>
      <c r="U230" s="43"/>
      <c r="V230" s="43" t="e">
        <f t="shared" si="18"/>
        <v>#DIV/0!</v>
      </c>
    </row>
    <row r="231" spans="1:22" outlineLevel="1" x14ac:dyDescent="0.2">
      <c r="A231" s="43" t="s">
        <v>379</v>
      </c>
      <c r="B231" s="43" t="s">
        <v>380</v>
      </c>
      <c r="C231" s="33">
        <v>1486.7</v>
      </c>
      <c r="D231" s="33">
        <v>891.2</v>
      </c>
      <c r="E231" s="33">
        <v>0</v>
      </c>
      <c r="F231" s="16"/>
      <c r="G231" s="16">
        <f t="shared" si="19"/>
        <v>792.63333333333333</v>
      </c>
      <c r="H231" s="14">
        <v>1</v>
      </c>
      <c r="I231" s="43"/>
      <c r="J231" s="16">
        <f t="shared" si="15"/>
        <v>792.63333333333333</v>
      </c>
      <c r="K231" s="43"/>
      <c r="L231" s="46">
        <f t="shared" si="16"/>
        <v>2.2893850280360127E-5</v>
      </c>
      <c r="M231" s="43"/>
      <c r="N231" s="16">
        <f>+L231*([1]assessment!$J$271*[1]assessment!$F$3)</f>
        <v>727.4191758805099</v>
      </c>
      <c r="O231" s="43"/>
      <c r="P231" s="47">
        <f>+N231/[1]payroll!F231</f>
        <v>2.3033382340644038E-4</v>
      </c>
      <c r="Q231" s="43"/>
      <c r="R231" s="16">
        <f>IF(P231&lt;$R$2,N231, +[1]payroll!F231 * $R$2)</f>
        <v>727.4191758805099</v>
      </c>
      <c r="S231" s="43"/>
      <c r="T231" s="5">
        <f t="shared" si="17"/>
        <v>0</v>
      </c>
      <c r="U231" s="43"/>
      <c r="V231" s="43">
        <f t="shared" si="18"/>
        <v>1</v>
      </c>
    </row>
    <row r="232" spans="1:22" s="43" customFormat="1" outlineLevel="1" x14ac:dyDescent="0.2">
      <c r="A232" s="45" t="s">
        <v>558</v>
      </c>
      <c r="B232" s="45" t="s">
        <v>559</v>
      </c>
      <c r="C232" s="33">
        <v>0</v>
      </c>
      <c r="D232" s="33">
        <v>0</v>
      </c>
      <c r="E232" s="33">
        <v>0</v>
      </c>
      <c r="F232" s="16"/>
      <c r="G232" s="16">
        <f t="shared" si="19"/>
        <v>0</v>
      </c>
      <c r="H232" s="14">
        <v>1</v>
      </c>
      <c r="J232" s="16">
        <f t="shared" si="15"/>
        <v>0</v>
      </c>
      <c r="L232" s="46">
        <f t="shared" si="16"/>
        <v>0</v>
      </c>
      <c r="N232" s="16">
        <f>+L232*([1]assessment!$J$271*[1]assessment!$F$3)</f>
        <v>0</v>
      </c>
      <c r="P232" s="47">
        <f>+N232/[1]payroll!F232</f>
        <v>0</v>
      </c>
      <c r="R232" s="16">
        <f>IF(P232&lt;$R$2,N232, +[1]payroll!F232 * $R$2)</f>
        <v>0</v>
      </c>
      <c r="T232" s="5">
        <f t="shared" si="17"/>
        <v>0</v>
      </c>
      <c r="V232" s="43" t="e">
        <f t="shared" si="18"/>
        <v>#DIV/0!</v>
      </c>
    </row>
    <row r="233" spans="1:22" outlineLevel="1" x14ac:dyDescent="0.2">
      <c r="A233" s="43" t="s">
        <v>381</v>
      </c>
      <c r="B233" s="43" t="s">
        <v>382</v>
      </c>
      <c r="C233" s="33">
        <v>705.8</v>
      </c>
      <c r="D233" s="33">
        <v>0</v>
      </c>
      <c r="E233" s="33">
        <v>0</v>
      </c>
      <c r="F233" s="16"/>
      <c r="G233" s="16">
        <f t="shared" si="19"/>
        <v>235.26666666666665</v>
      </c>
      <c r="H233" s="14">
        <v>1</v>
      </c>
      <c r="I233" s="43"/>
      <c r="J233" s="16">
        <f t="shared" si="15"/>
        <v>235.26666666666665</v>
      </c>
      <c r="K233" s="43"/>
      <c r="L233" s="46">
        <f t="shared" si="16"/>
        <v>6.7952729416199917E-6</v>
      </c>
      <c r="M233" s="43"/>
      <c r="N233" s="16">
        <f>+L233*([1]assessment!$J$271*[1]assessment!$F$3)</f>
        <v>215.91002747653977</v>
      </c>
      <c r="O233" s="43"/>
      <c r="P233" s="47">
        <f>+N233/[1]payroll!F233</f>
        <v>4.5784641839149347E-4</v>
      </c>
      <c r="Q233" s="43"/>
      <c r="R233" s="16">
        <f>IF(P233&lt;$R$2,N233, +[1]payroll!F233 * $R$2)</f>
        <v>215.91002747653977</v>
      </c>
      <c r="S233" s="43"/>
      <c r="T233" s="5">
        <f t="shared" si="17"/>
        <v>0</v>
      </c>
      <c r="U233" s="43"/>
      <c r="V233" s="43">
        <f t="shared" si="18"/>
        <v>1</v>
      </c>
    </row>
    <row r="234" spans="1:22" outlineLevel="1" x14ac:dyDescent="0.2">
      <c r="A234" s="43" t="s">
        <v>383</v>
      </c>
      <c r="B234" s="43" t="s">
        <v>384</v>
      </c>
      <c r="C234" s="33">
        <v>0</v>
      </c>
      <c r="D234" s="33">
        <v>0</v>
      </c>
      <c r="E234" s="33">
        <v>0</v>
      </c>
      <c r="F234" s="16"/>
      <c r="G234" s="16">
        <f t="shared" si="19"/>
        <v>0</v>
      </c>
      <c r="H234" s="14">
        <v>1</v>
      </c>
      <c r="I234" s="43"/>
      <c r="J234" s="16">
        <f t="shared" si="15"/>
        <v>0</v>
      </c>
      <c r="K234" s="43"/>
      <c r="L234" s="46">
        <f t="shared" si="16"/>
        <v>0</v>
      </c>
      <c r="M234" s="43"/>
      <c r="N234" s="16">
        <f>+L234*([1]assessment!$J$271*[1]assessment!$F$3)</f>
        <v>0</v>
      </c>
      <c r="O234" s="43"/>
      <c r="P234" s="47">
        <f>+N234/[1]payroll!F234</f>
        <v>0</v>
      </c>
      <c r="Q234" s="43"/>
      <c r="R234" s="16">
        <f>IF(P234&lt;$R$2,N234, +[1]payroll!F234 * $R$2)</f>
        <v>0</v>
      </c>
      <c r="S234" s="43"/>
      <c r="T234" s="5">
        <f t="shared" si="17"/>
        <v>0</v>
      </c>
      <c r="U234" s="43"/>
      <c r="V234" s="43" t="e">
        <f t="shared" si="18"/>
        <v>#DIV/0!</v>
      </c>
    </row>
    <row r="235" spans="1:22" outlineLevel="1" x14ac:dyDescent="0.2">
      <c r="A235" s="43" t="s">
        <v>385</v>
      </c>
      <c r="B235" s="43" t="s">
        <v>386</v>
      </c>
      <c r="C235" s="33">
        <v>0</v>
      </c>
      <c r="D235" s="33">
        <v>0</v>
      </c>
      <c r="E235" s="33">
        <v>0</v>
      </c>
      <c r="F235" s="16"/>
      <c r="G235" s="16">
        <f t="shared" si="19"/>
        <v>0</v>
      </c>
      <c r="H235" s="14">
        <v>1</v>
      </c>
      <c r="I235" s="43"/>
      <c r="J235" s="16">
        <f t="shared" si="15"/>
        <v>0</v>
      </c>
      <c r="K235" s="43"/>
      <c r="L235" s="46">
        <f t="shared" si="16"/>
        <v>0</v>
      </c>
      <c r="M235" s="43"/>
      <c r="N235" s="16">
        <f>+L235*([1]assessment!$J$271*[1]assessment!$F$3)</f>
        <v>0</v>
      </c>
      <c r="O235" s="43"/>
      <c r="P235" s="47">
        <f>+N235/[1]payroll!F235</f>
        <v>0</v>
      </c>
      <c r="Q235" s="43"/>
      <c r="R235" s="16">
        <f>IF(P235&lt;$R$2,N235, +[1]payroll!F235 * $R$2)</f>
        <v>0</v>
      </c>
      <c r="S235" s="43"/>
      <c r="T235" s="5">
        <f t="shared" si="17"/>
        <v>0</v>
      </c>
      <c r="U235" s="43"/>
      <c r="V235" s="43" t="e">
        <f t="shared" si="18"/>
        <v>#DIV/0!</v>
      </c>
    </row>
    <row r="236" spans="1:22" outlineLevel="1" x14ac:dyDescent="0.2">
      <c r="A236" s="43" t="s">
        <v>387</v>
      </c>
      <c r="B236" s="43" t="s">
        <v>388</v>
      </c>
      <c r="C236" s="33">
        <v>4312.25</v>
      </c>
      <c r="D236" s="33">
        <v>24265.27</v>
      </c>
      <c r="E236" s="33">
        <v>2712.22</v>
      </c>
      <c r="F236" s="16"/>
      <c r="G236" s="16">
        <f t="shared" si="19"/>
        <v>10429.913333333334</v>
      </c>
      <c r="H236" s="14">
        <v>1</v>
      </c>
      <c r="I236" s="43"/>
      <c r="J236" s="16">
        <f t="shared" si="15"/>
        <v>10429.913333333334</v>
      </c>
      <c r="K236" s="43"/>
      <c r="L236" s="46">
        <f t="shared" si="16"/>
        <v>3.0125010423962136E-4</v>
      </c>
      <c r="M236" s="43"/>
      <c r="N236" s="16">
        <f>+L236*([1]assessment!$J$271*[1]assessment!$F$3)</f>
        <v>9571.7889248140928</v>
      </c>
      <c r="O236" s="43"/>
      <c r="P236" s="47">
        <f>+N236/[1]payroll!F236</f>
        <v>4.1896274558277371E-3</v>
      </c>
      <c r="Q236" s="43"/>
      <c r="R236" s="16">
        <f>IF(P236&lt;$R$2,N236, +[1]payroll!F236 * $R$2)</f>
        <v>9571.7889248140928</v>
      </c>
      <c r="S236" s="43"/>
      <c r="T236" s="5">
        <f t="shared" si="17"/>
        <v>0</v>
      </c>
      <c r="U236" s="43"/>
      <c r="V236" s="43">
        <f t="shared" si="18"/>
        <v>1</v>
      </c>
    </row>
    <row r="237" spans="1:22" outlineLevel="1" x14ac:dyDescent="0.2">
      <c r="A237" s="43" t="s">
        <v>389</v>
      </c>
      <c r="B237" s="43" t="s">
        <v>390</v>
      </c>
      <c r="C237" s="33">
        <v>0</v>
      </c>
      <c r="D237" s="33">
        <v>0</v>
      </c>
      <c r="E237" s="33">
        <v>258.27999999999997</v>
      </c>
      <c r="F237" s="16"/>
      <c r="G237" s="16">
        <f t="shared" si="19"/>
        <v>86.09333333333332</v>
      </c>
      <c r="H237" s="14">
        <v>1</v>
      </c>
      <c r="I237" s="43"/>
      <c r="J237" s="16">
        <f t="shared" si="15"/>
        <v>86.09333333333332</v>
      </c>
      <c r="K237" s="43"/>
      <c r="L237" s="46">
        <f t="shared" si="16"/>
        <v>2.486657828508942E-6</v>
      </c>
      <c r="M237" s="43"/>
      <c r="N237" s="16">
        <f>+L237*([1]assessment!$J$271*[1]assessment!$F$3)</f>
        <v>79.009977184245798</v>
      </c>
      <c r="O237" s="43"/>
      <c r="P237" s="47">
        <f>+N237/[1]payroll!F237</f>
        <v>1.8984004632414405E-4</v>
      </c>
      <c r="Q237" s="43"/>
      <c r="R237" s="16">
        <f>IF(P237&lt;$R$2,N237, +[1]payroll!F237 * $R$2)</f>
        <v>79.009977184245798</v>
      </c>
      <c r="S237" s="43"/>
      <c r="T237" s="5">
        <f t="shared" si="17"/>
        <v>0</v>
      </c>
      <c r="U237" s="43"/>
      <c r="V237" s="43">
        <f t="shared" si="18"/>
        <v>1</v>
      </c>
    </row>
    <row r="238" spans="1:22" s="43" customFormat="1" outlineLevel="1" x14ac:dyDescent="0.2">
      <c r="A238" s="43" t="s">
        <v>391</v>
      </c>
      <c r="B238" s="43" t="s">
        <v>392</v>
      </c>
      <c r="C238" s="33">
        <v>1679.67</v>
      </c>
      <c r="D238" s="33">
        <v>7244.69</v>
      </c>
      <c r="E238" s="33">
        <v>265</v>
      </c>
      <c r="F238" s="16"/>
      <c r="G238" s="16">
        <f t="shared" si="19"/>
        <v>3063.1200000000003</v>
      </c>
      <c r="H238" s="14">
        <v>1</v>
      </c>
      <c r="J238" s="16">
        <f t="shared" si="15"/>
        <v>3063.1200000000003</v>
      </c>
      <c r="L238" s="46">
        <f t="shared" si="16"/>
        <v>8.8472951769346972E-5</v>
      </c>
      <c r="N238" s="16">
        <f>+L238*([1]assessment!$J$271*[1]assessment!$F$3)</f>
        <v>2811.1008360609462</v>
      </c>
      <c r="P238" s="47">
        <f>+N238/[1]payroll!F238</f>
        <v>1.2757110540160506E-3</v>
      </c>
      <c r="R238" s="16">
        <f>IF(P238&lt;$R$2,N238, +[1]payroll!F238 * $R$2)</f>
        <v>2811.1008360609462</v>
      </c>
      <c r="T238" s="5">
        <f t="shared" si="17"/>
        <v>0</v>
      </c>
      <c r="V238" s="43">
        <f t="shared" si="18"/>
        <v>1</v>
      </c>
    </row>
    <row r="239" spans="1:22" outlineLevel="1" x14ac:dyDescent="0.2">
      <c r="A239" s="43" t="s">
        <v>393</v>
      </c>
      <c r="B239" s="43" t="s">
        <v>394</v>
      </c>
      <c r="C239" s="33">
        <v>796.47</v>
      </c>
      <c r="D239" s="33">
        <v>535.44000000000005</v>
      </c>
      <c r="E239" s="33">
        <v>0</v>
      </c>
      <c r="F239" s="16"/>
      <c r="G239" s="16">
        <f t="shared" si="19"/>
        <v>443.97</v>
      </c>
      <c r="H239" s="14">
        <v>1</v>
      </c>
      <c r="I239" s="43"/>
      <c r="J239" s="16">
        <f t="shared" si="15"/>
        <v>443.97</v>
      </c>
      <c r="K239" s="43"/>
      <c r="L239" s="46">
        <f t="shared" si="16"/>
        <v>1.2823309696334776E-5</v>
      </c>
      <c r="M239" s="43"/>
      <c r="N239" s="16">
        <f>+L239*([1]assessment!$J$271*[1]assessment!$F$3)</f>
        <v>407.44222824635608</v>
      </c>
      <c r="O239" s="43"/>
      <c r="P239" s="47">
        <f>+N239/[1]payroll!F239</f>
        <v>4.1199133584313396E-4</v>
      </c>
      <c r="Q239" s="43"/>
      <c r="R239" s="16">
        <f>IF(P239&lt;$R$2,N239, +[1]payroll!F239 * $R$2)</f>
        <v>407.44222824635608</v>
      </c>
      <c r="S239" s="43"/>
      <c r="T239" s="5">
        <f t="shared" si="17"/>
        <v>0</v>
      </c>
      <c r="U239" s="43"/>
      <c r="V239" s="43">
        <f t="shared" si="18"/>
        <v>1</v>
      </c>
    </row>
    <row r="240" spans="1:22" outlineLevel="1" x14ac:dyDescent="0.2">
      <c r="A240" s="43" t="s">
        <v>395</v>
      </c>
      <c r="B240" s="43" t="s">
        <v>396</v>
      </c>
      <c r="C240" s="33">
        <v>4994.79</v>
      </c>
      <c r="D240" s="33">
        <v>9883.51</v>
      </c>
      <c r="E240" s="33">
        <v>5662.63</v>
      </c>
      <c r="F240" s="16"/>
      <c r="G240" s="16">
        <f t="shared" si="19"/>
        <v>6846.9766666666665</v>
      </c>
      <c r="H240" s="14">
        <v>1</v>
      </c>
      <c r="I240" s="43"/>
      <c r="J240" s="16">
        <f t="shared" si="15"/>
        <v>6846.9766666666665</v>
      </c>
      <c r="K240" s="43"/>
      <c r="L240" s="46">
        <f t="shared" si="16"/>
        <v>1.9776314228493955E-4</v>
      </c>
      <c r="M240" s="43"/>
      <c r="N240" s="16">
        <f>+L240*([1]assessment!$J$271*[1]assessment!$F$3)</f>
        <v>6283.6395022579773</v>
      </c>
      <c r="O240" s="43"/>
      <c r="P240" s="47">
        <f>+N240/[1]payroll!F240</f>
        <v>3.9729622739341096E-4</v>
      </c>
      <c r="Q240" s="43"/>
      <c r="R240" s="16">
        <f>IF(P240&lt;$R$2,N240, +[1]payroll!F240 * $R$2)</f>
        <v>6283.6395022579773</v>
      </c>
      <c r="S240" s="43"/>
      <c r="T240" s="5">
        <f t="shared" si="17"/>
        <v>0</v>
      </c>
      <c r="U240" s="43"/>
      <c r="V240" s="43">
        <f t="shared" si="18"/>
        <v>1</v>
      </c>
    </row>
    <row r="241" spans="1:22" outlineLevel="1" x14ac:dyDescent="0.2">
      <c r="A241" s="43" t="s">
        <v>397</v>
      </c>
      <c r="B241" s="43" t="s">
        <v>398</v>
      </c>
      <c r="C241" s="33">
        <v>0</v>
      </c>
      <c r="D241" s="33">
        <v>0</v>
      </c>
      <c r="E241" s="33">
        <v>0</v>
      </c>
      <c r="F241" s="16"/>
      <c r="G241" s="16">
        <f t="shared" si="19"/>
        <v>0</v>
      </c>
      <c r="H241" s="14">
        <v>1</v>
      </c>
      <c r="I241" s="43"/>
      <c r="J241" s="16">
        <f t="shared" si="15"/>
        <v>0</v>
      </c>
      <c r="K241" s="43"/>
      <c r="L241" s="46">
        <f t="shared" si="16"/>
        <v>0</v>
      </c>
      <c r="M241" s="43"/>
      <c r="N241" s="16">
        <f>+L241*([1]assessment!$J$271*[1]assessment!$F$3)</f>
        <v>0</v>
      </c>
      <c r="O241" s="43"/>
      <c r="P241" s="47">
        <f>+N241/[1]payroll!F241</f>
        <v>0</v>
      </c>
      <c r="Q241" s="43"/>
      <c r="R241" s="16">
        <f>IF(P241&lt;$R$2,N241, +[1]payroll!F241 * $R$2)</f>
        <v>0</v>
      </c>
      <c r="S241" s="43"/>
      <c r="T241" s="5">
        <f t="shared" si="17"/>
        <v>0</v>
      </c>
      <c r="U241" s="43"/>
      <c r="V241" s="43" t="e">
        <f t="shared" si="18"/>
        <v>#DIV/0!</v>
      </c>
    </row>
    <row r="242" spans="1:22" outlineLevel="1" x14ac:dyDescent="0.2">
      <c r="A242" s="43" t="s">
        <v>399</v>
      </c>
      <c r="B242" s="43" t="s">
        <v>400</v>
      </c>
      <c r="C242" s="33">
        <v>0</v>
      </c>
      <c r="D242" s="33">
        <v>3425.98</v>
      </c>
      <c r="E242" s="33">
        <v>0</v>
      </c>
      <c r="F242" s="16"/>
      <c r="G242" s="16">
        <f t="shared" si="19"/>
        <v>1141.9933333333333</v>
      </c>
      <c r="H242" s="14">
        <v>1</v>
      </c>
      <c r="I242" s="43"/>
      <c r="J242" s="16">
        <f t="shared" si="15"/>
        <v>1141.9933333333333</v>
      </c>
      <c r="K242" s="43"/>
      <c r="L242" s="46">
        <f t="shared" si="16"/>
        <v>3.2984512882588919E-5</v>
      </c>
      <c r="M242" s="43"/>
      <c r="N242" s="16">
        <f>+L242*([1]assessment!$J$271*[1]assessment!$F$3)</f>
        <v>1048.0354717116402</v>
      </c>
      <c r="O242" s="43"/>
      <c r="P242" s="47">
        <f>+N242/[1]payroll!F242</f>
        <v>1.1695754848490604E-3</v>
      </c>
      <c r="Q242" s="43"/>
      <c r="R242" s="16">
        <f>IF(P242&lt;$R$2,N242, +[1]payroll!F242 * $R$2)</f>
        <v>1048.0354717116402</v>
      </c>
      <c r="S242" s="43"/>
      <c r="T242" s="5">
        <f t="shared" si="17"/>
        <v>0</v>
      </c>
      <c r="U242" s="43"/>
      <c r="V242" s="43">
        <f t="shared" si="18"/>
        <v>1</v>
      </c>
    </row>
    <row r="243" spans="1:22" outlineLevel="1" x14ac:dyDescent="0.2">
      <c r="A243" s="43" t="s">
        <v>401</v>
      </c>
      <c r="B243" s="43" t="s">
        <v>402</v>
      </c>
      <c r="C243" s="33">
        <v>-2129.35</v>
      </c>
      <c r="D243" s="33">
        <v>10437.39</v>
      </c>
      <c r="E243" s="33">
        <v>470.04</v>
      </c>
      <c r="F243" s="16"/>
      <c r="G243" s="16">
        <f t="shared" si="19"/>
        <v>2926.0266666666666</v>
      </c>
      <c r="H243" s="14">
        <v>1</v>
      </c>
      <c r="I243" s="43"/>
      <c r="J243" s="16">
        <f t="shared" si="15"/>
        <v>2926.0266666666666</v>
      </c>
      <c r="K243" s="43"/>
      <c r="L243" s="46">
        <f t="shared" si="16"/>
        <v>8.4513246675227576E-5</v>
      </c>
      <c r="M243" s="43"/>
      <c r="N243" s="16">
        <f>+L243*([1]assessment!$J$271*[1]assessment!$F$3)</f>
        <v>2685.2868999592865</v>
      </c>
      <c r="O243" s="43"/>
      <c r="P243" s="47">
        <f>+N243/[1]payroll!F243</f>
        <v>4.6083857169903954E-4</v>
      </c>
      <c r="Q243" s="43"/>
      <c r="R243" s="16">
        <f>IF(P243&lt;$R$2,N243, +[1]payroll!F243 * $R$2)</f>
        <v>2685.2868999592865</v>
      </c>
      <c r="S243" s="43"/>
      <c r="T243" s="5">
        <f t="shared" si="17"/>
        <v>0</v>
      </c>
      <c r="U243" s="43"/>
      <c r="V243" s="43">
        <f t="shared" si="18"/>
        <v>1</v>
      </c>
    </row>
    <row r="244" spans="1:22" outlineLevel="1" x14ac:dyDescent="0.2">
      <c r="A244" s="43" t="s">
        <v>403</v>
      </c>
      <c r="B244" s="43" t="s">
        <v>404</v>
      </c>
      <c r="C244" s="33">
        <v>0</v>
      </c>
      <c r="D244" s="33">
        <v>9.8000000000000007</v>
      </c>
      <c r="E244" s="33">
        <v>0</v>
      </c>
      <c r="F244" s="16"/>
      <c r="G244" s="16">
        <f t="shared" si="19"/>
        <v>3.2666666666666671</v>
      </c>
      <c r="H244" s="14">
        <v>1</v>
      </c>
      <c r="I244" s="43"/>
      <c r="J244" s="16">
        <f t="shared" si="15"/>
        <v>3.2666666666666671</v>
      </c>
      <c r="K244" s="43"/>
      <c r="L244" s="46">
        <f t="shared" si="16"/>
        <v>9.4352047078316701E-8</v>
      </c>
      <c r="M244" s="43"/>
      <c r="N244" s="16">
        <f>+L244*([1]assessment!$J$271*[1]assessment!$F$3)</f>
        <v>2.9979006365402241</v>
      </c>
      <c r="O244" s="43"/>
      <c r="P244" s="47">
        <f>+N244/[1]payroll!F244</f>
        <v>2.4018745992458906E-7</v>
      </c>
      <c r="Q244" s="43"/>
      <c r="R244" s="16">
        <f>IF(P244&lt;$R$2,N244, +[1]payroll!F244 * $R$2)</f>
        <v>2.9979006365402241</v>
      </c>
      <c r="S244" s="43"/>
      <c r="T244" s="5">
        <f t="shared" si="17"/>
        <v>0</v>
      </c>
      <c r="U244" s="43"/>
      <c r="V244" s="43">
        <f t="shared" si="18"/>
        <v>1</v>
      </c>
    </row>
    <row r="245" spans="1:22" outlineLevel="1" x14ac:dyDescent="0.2">
      <c r="A245" s="43" t="s">
        <v>405</v>
      </c>
      <c r="B245" s="43" t="s">
        <v>406</v>
      </c>
      <c r="C245" s="33">
        <v>0</v>
      </c>
      <c r="D245" s="33">
        <v>0</v>
      </c>
      <c r="E245" s="33">
        <v>0</v>
      </c>
      <c r="F245" s="16"/>
      <c r="G245" s="16">
        <f t="shared" si="19"/>
        <v>0</v>
      </c>
      <c r="H245" s="14">
        <v>1</v>
      </c>
      <c r="I245" s="43"/>
      <c r="J245" s="16">
        <f t="shared" si="15"/>
        <v>0</v>
      </c>
      <c r="K245" s="43"/>
      <c r="L245" s="46">
        <f t="shared" si="16"/>
        <v>0</v>
      </c>
      <c r="M245" s="43"/>
      <c r="N245" s="16">
        <f>+L245*([1]assessment!$J$271*[1]assessment!$F$3)</f>
        <v>0</v>
      </c>
      <c r="O245" s="43"/>
      <c r="P245" s="47">
        <f>+N245/[1]payroll!F245</f>
        <v>0</v>
      </c>
      <c r="Q245" s="43"/>
      <c r="R245" s="16">
        <f>IF(P245&lt;$R$2,N245, +[1]payroll!F245 * $R$2)</f>
        <v>0</v>
      </c>
      <c r="S245" s="43"/>
      <c r="T245" s="5">
        <f t="shared" si="17"/>
        <v>0</v>
      </c>
      <c r="U245" s="43"/>
      <c r="V245" s="43" t="e">
        <f t="shared" si="18"/>
        <v>#DIV/0!</v>
      </c>
    </row>
    <row r="246" spans="1:22" outlineLevel="1" x14ac:dyDescent="0.2">
      <c r="A246" s="43" t="s">
        <v>407</v>
      </c>
      <c r="B246" s="43" t="s">
        <v>408</v>
      </c>
      <c r="C246" s="33">
        <v>0</v>
      </c>
      <c r="D246" s="33">
        <v>0</v>
      </c>
      <c r="E246" s="33">
        <v>0</v>
      </c>
      <c r="F246" s="16"/>
      <c r="G246" s="16">
        <f t="shared" si="19"/>
        <v>0</v>
      </c>
      <c r="H246" s="14">
        <v>1</v>
      </c>
      <c r="I246" s="43"/>
      <c r="J246" s="16">
        <f t="shared" si="15"/>
        <v>0</v>
      </c>
      <c r="K246" s="43"/>
      <c r="L246" s="46">
        <f t="shared" si="16"/>
        <v>0</v>
      </c>
      <c r="M246" s="43"/>
      <c r="N246" s="16">
        <f>+L246*([1]assessment!$J$271*[1]assessment!$F$3)</f>
        <v>0</v>
      </c>
      <c r="O246" s="43"/>
      <c r="P246" s="47">
        <f>+N246/[1]payroll!F246</f>
        <v>0</v>
      </c>
      <c r="Q246" s="43"/>
      <c r="R246" s="16">
        <f>IF(P246&lt;$R$2,N246, +[1]payroll!F246 * $R$2)</f>
        <v>0</v>
      </c>
      <c r="S246" s="43"/>
      <c r="T246" s="5">
        <f t="shared" si="17"/>
        <v>0</v>
      </c>
      <c r="U246" s="43"/>
      <c r="V246" s="43" t="e">
        <f t="shared" si="18"/>
        <v>#DIV/0!</v>
      </c>
    </row>
    <row r="247" spans="1:22" outlineLevel="1" x14ac:dyDescent="0.2">
      <c r="A247" s="43" t="s">
        <v>409</v>
      </c>
      <c r="B247" s="43" t="s">
        <v>410</v>
      </c>
      <c r="C247" s="33">
        <v>20644.04</v>
      </c>
      <c r="D247" s="33">
        <v>14.21</v>
      </c>
      <c r="E247" s="33">
        <v>5199.3500000000004</v>
      </c>
      <c r="F247" s="16"/>
      <c r="G247" s="16">
        <f t="shared" si="19"/>
        <v>8619.1999999999989</v>
      </c>
      <c r="H247" s="14">
        <v>1</v>
      </c>
      <c r="I247" s="43"/>
      <c r="J247" s="16">
        <f t="shared" si="15"/>
        <v>8619.1999999999989</v>
      </c>
      <c r="K247" s="43"/>
      <c r="L247" s="46">
        <f t="shared" si="16"/>
        <v>2.4895076454411032E-4</v>
      </c>
      <c r="M247" s="43"/>
      <c r="N247" s="16">
        <f>+L247*([1]assessment!$J$271*[1]assessment!$F$3)</f>
        <v>7910.0526019798435</v>
      </c>
      <c r="O247" s="43"/>
      <c r="P247" s="47">
        <f>+N247/[1]payroll!F247</f>
        <v>4.0280761538323958E-3</v>
      </c>
      <c r="Q247" s="43"/>
      <c r="R247" s="16">
        <f>IF(P247&lt;$R$2,N247, +[1]payroll!F247 * $R$2)</f>
        <v>7910.0526019798435</v>
      </c>
      <c r="S247" s="43"/>
      <c r="T247" s="5">
        <f t="shared" si="17"/>
        <v>0</v>
      </c>
      <c r="U247" s="43"/>
      <c r="V247" s="43">
        <f t="shared" si="18"/>
        <v>1</v>
      </c>
    </row>
    <row r="248" spans="1:22" outlineLevel="1" x14ac:dyDescent="0.2">
      <c r="A248" s="43" t="s">
        <v>411</v>
      </c>
      <c r="B248" s="43" t="s">
        <v>412</v>
      </c>
      <c r="C248" s="33">
        <v>0</v>
      </c>
      <c r="D248" s="33">
        <v>0</v>
      </c>
      <c r="E248" s="33">
        <v>0</v>
      </c>
      <c r="F248" s="16"/>
      <c r="G248" s="16">
        <f t="shared" si="19"/>
        <v>0</v>
      </c>
      <c r="H248" s="14">
        <v>1</v>
      </c>
      <c r="I248" s="43"/>
      <c r="J248" s="16">
        <f t="shared" si="15"/>
        <v>0</v>
      </c>
      <c r="K248" s="43"/>
      <c r="L248" s="46">
        <f t="shared" si="16"/>
        <v>0</v>
      </c>
      <c r="M248" s="43"/>
      <c r="N248" s="16">
        <f>+L248*([1]assessment!$J$271*[1]assessment!$F$3)</f>
        <v>0</v>
      </c>
      <c r="O248" s="43"/>
      <c r="P248" s="47">
        <f>+N248/[1]payroll!F248</f>
        <v>0</v>
      </c>
      <c r="Q248" s="43"/>
      <c r="R248" s="16">
        <f>IF(P248&lt;$R$2,N248, +[1]payroll!F248 * $R$2)</f>
        <v>0</v>
      </c>
      <c r="S248" s="43"/>
      <c r="T248" s="5">
        <f t="shared" si="17"/>
        <v>0</v>
      </c>
      <c r="U248" s="43"/>
      <c r="V248" s="43" t="e">
        <f t="shared" si="18"/>
        <v>#DIV/0!</v>
      </c>
    </row>
    <row r="249" spans="1:22" outlineLevel="1" x14ac:dyDescent="0.2">
      <c r="A249" s="43" t="s">
        <v>413</v>
      </c>
      <c r="B249" s="43" t="s">
        <v>414</v>
      </c>
      <c r="C249" s="33">
        <v>0</v>
      </c>
      <c r="D249" s="33">
        <v>0</v>
      </c>
      <c r="E249" s="33">
        <v>0</v>
      </c>
      <c r="F249" s="16"/>
      <c r="G249" s="16">
        <f t="shared" si="19"/>
        <v>0</v>
      </c>
      <c r="H249" s="14">
        <v>1</v>
      </c>
      <c r="I249" s="43"/>
      <c r="J249" s="16">
        <f t="shared" si="15"/>
        <v>0</v>
      </c>
      <c r="K249" s="43"/>
      <c r="L249" s="46">
        <f t="shared" si="16"/>
        <v>0</v>
      </c>
      <c r="M249" s="43"/>
      <c r="N249" s="16">
        <f>+L249*([1]assessment!$J$271*[1]assessment!$F$3)</f>
        <v>0</v>
      </c>
      <c r="O249" s="43"/>
      <c r="P249" s="47">
        <f>+N249/[1]payroll!F249</f>
        <v>0</v>
      </c>
      <c r="Q249" s="43"/>
      <c r="R249" s="16">
        <f>IF(P249&lt;$R$2,N249, +[1]payroll!F249 * $R$2)</f>
        <v>0</v>
      </c>
      <c r="S249" s="43"/>
      <c r="T249" s="5">
        <f t="shared" si="17"/>
        <v>0</v>
      </c>
      <c r="U249" s="43"/>
      <c r="V249" s="43" t="e">
        <f t="shared" si="18"/>
        <v>#DIV/0!</v>
      </c>
    </row>
    <row r="250" spans="1:22" outlineLevel="1" x14ac:dyDescent="0.2">
      <c r="A250" s="43" t="s">
        <v>415</v>
      </c>
      <c r="B250" s="43" t="s">
        <v>416</v>
      </c>
      <c r="C250" s="33">
        <v>0</v>
      </c>
      <c r="D250" s="33">
        <v>0</v>
      </c>
      <c r="E250" s="33">
        <v>0</v>
      </c>
      <c r="F250" s="16"/>
      <c r="G250" s="16">
        <f t="shared" si="19"/>
        <v>0</v>
      </c>
      <c r="H250" s="14">
        <v>1</v>
      </c>
      <c r="I250" s="43"/>
      <c r="J250" s="16">
        <f t="shared" si="15"/>
        <v>0</v>
      </c>
      <c r="K250" s="43"/>
      <c r="L250" s="46">
        <f t="shared" si="16"/>
        <v>0</v>
      </c>
      <c r="M250" s="43"/>
      <c r="N250" s="16">
        <f>+L250*([1]assessment!$J$271*[1]assessment!$F$3)</f>
        <v>0</v>
      </c>
      <c r="O250" s="43"/>
      <c r="P250" s="47">
        <f>+N250/[1]payroll!F250</f>
        <v>0</v>
      </c>
      <c r="Q250" s="43"/>
      <c r="R250" s="16">
        <f>IF(P250&lt;$R$2,N250, +[1]payroll!F250 * $R$2)</f>
        <v>0</v>
      </c>
      <c r="S250" s="43"/>
      <c r="T250" s="5">
        <f t="shared" si="17"/>
        <v>0</v>
      </c>
      <c r="U250" s="43"/>
      <c r="V250" s="43" t="e">
        <f t="shared" si="18"/>
        <v>#DIV/0!</v>
      </c>
    </row>
    <row r="251" spans="1:22" outlineLevel="1" x14ac:dyDescent="0.2">
      <c r="A251" s="43" t="s">
        <v>417</v>
      </c>
      <c r="B251" s="43" t="s">
        <v>418</v>
      </c>
      <c r="C251" s="33">
        <v>1120.26</v>
      </c>
      <c r="D251" s="33">
        <v>0</v>
      </c>
      <c r="E251" s="33">
        <v>0</v>
      </c>
      <c r="F251" s="16"/>
      <c r="G251" s="16">
        <f t="shared" si="19"/>
        <v>373.42</v>
      </c>
      <c r="H251" s="14">
        <v>1</v>
      </c>
      <c r="I251" s="43"/>
      <c r="J251" s="16">
        <f t="shared" si="15"/>
        <v>373.42</v>
      </c>
      <c r="K251" s="43"/>
      <c r="L251" s="46">
        <f t="shared" si="16"/>
        <v>1.0785594312240313E-5</v>
      </c>
      <c r="M251" s="43"/>
      <c r="N251" s="16">
        <f>+L251*([1]assessment!$J$271*[1]assessment!$F$3)</f>
        <v>342.69675174393382</v>
      </c>
      <c r="O251" s="43"/>
      <c r="P251" s="47">
        <f>+N251/[1]payroll!F251</f>
        <v>2.8811912102981902E-4</v>
      </c>
      <c r="Q251" s="43"/>
      <c r="R251" s="16">
        <f>IF(P251&lt;$R$2,N251, +[1]payroll!F251 * $R$2)</f>
        <v>342.69675174393382</v>
      </c>
      <c r="S251" s="43"/>
      <c r="T251" s="5">
        <f t="shared" si="17"/>
        <v>0</v>
      </c>
      <c r="U251" s="43"/>
      <c r="V251" s="43">
        <f t="shared" si="18"/>
        <v>1</v>
      </c>
    </row>
    <row r="252" spans="1:22" outlineLevel="1" x14ac:dyDescent="0.2">
      <c r="A252" s="43" t="s">
        <v>419</v>
      </c>
      <c r="B252" s="43" t="s">
        <v>420</v>
      </c>
      <c r="C252" s="33">
        <v>8272.9</v>
      </c>
      <c r="D252" s="33">
        <v>-4910.0200000000004</v>
      </c>
      <c r="E252" s="33">
        <v>615.07000000000005</v>
      </c>
      <c r="F252" s="16"/>
      <c r="G252" s="16">
        <f t="shared" si="19"/>
        <v>1325.9833333333331</v>
      </c>
      <c r="H252" s="14">
        <v>1</v>
      </c>
      <c r="I252" s="43"/>
      <c r="J252" s="16">
        <f t="shared" si="15"/>
        <v>1325.9833333333331</v>
      </c>
      <c r="K252" s="43"/>
      <c r="L252" s="46">
        <f t="shared" si="16"/>
        <v>3.8298747517876515E-5</v>
      </c>
      <c r="M252" s="43"/>
      <c r="N252" s="16">
        <f>+L252*([1]assessment!$J$271*[1]assessment!$F$3)</f>
        <v>1216.887636441345</v>
      </c>
      <c r="O252" s="43"/>
      <c r="P252" s="47">
        <f>+N252/[1]payroll!F252</f>
        <v>6.4714784804954122E-4</v>
      </c>
      <c r="Q252" s="43"/>
      <c r="R252" s="16">
        <f>IF(P252&lt;$R$2,N252, +[1]payroll!F252 * $R$2)</f>
        <v>1216.887636441345</v>
      </c>
      <c r="S252" s="43"/>
      <c r="T252" s="5">
        <f t="shared" si="17"/>
        <v>0</v>
      </c>
      <c r="U252" s="43"/>
      <c r="V252" s="43">
        <f t="shared" si="18"/>
        <v>1</v>
      </c>
    </row>
    <row r="253" spans="1:22" outlineLevel="1" x14ac:dyDescent="0.2">
      <c r="A253" s="43" t="s">
        <v>421</v>
      </c>
      <c r="B253" s="43" t="s">
        <v>422</v>
      </c>
      <c r="C253" s="33">
        <v>0</v>
      </c>
      <c r="D253" s="33">
        <v>0</v>
      </c>
      <c r="E253" s="33">
        <v>0</v>
      </c>
      <c r="F253" s="16"/>
      <c r="G253" s="16">
        <f t="shared" si="19"/>
        <v>0</v>
      </c>
      <c r="H253" s="14">
        <v>1</v>
      </c>
      <c r="I253" s="43"/>
      <c r="J253" s="16">
        <f t="shared" si="15"/>
        <v>0</v>
      </c>
      <c r="K253" s="43"/>
      <c r="L253" s="46">
        <f t="shared" si="16"/>
        <v>0</v>
      </c>
      <c r="M253" s="43"/>
      <c r="N253" s="16">
        <f>+L253*([1]assessment!$J$271*[1]assessment!$F$3)</f>
        <v>0</v>
      </c>
      <c r="O253" s="43"/>
      <c r="P253" s="47">
        <f>+N253/[1]payroll!F253</f>
        <v>0</v>
      </c>
      <c r="Q253" s="43"/>
      <c r="R253" s="16">
        <f>IF(P253&lt;$R$2,N253, +[1]payroll!F253 * $R$2)</f>
        <v>0</v>
      </c>
      <c r="S253" s="43"/>
      <c r="T253" s="5">
        <f t="shared" si="17"/>
        <v>0</v>
      </c>
      <c r="U253" s="43"/>
      <c r="V253" s="43" t="e">
        <f t="shared" si="18"/>
        <v>#DIV/0!</v>
      </c>
    </row>
    <row r="254" spans="1:22" outlineLevel="1" x14ac:dyDescent="0.2">
      <c r="A254" s="43" t="s">
        <v>423</v>
      </c>
      <c r="B254" s="43" t="s">
        <v>424</v>
      </c>
      <c r="C254" s="33">
        <v>0</v>
      </c>
      <c r="D254" s="33">
        <v>1603.15</v>
      </c>
      <c r="E254" s="33">
        <v>0</v>
      </c>
      <c r="F254" s="16"/>
      <c r="G254" s="16">
        <f t="shared" si="19"/>
        <v>534.38333333333333</v>
      </c>
      <c r="H254" s="14">
        <v>1</v>
      </c>
      <c r="I254" s="43"/>
      <c r="J254" s="16">
        <f t="shared" si="15"/>
        <v>534.38333333333333</v>
      </c>
      <c r="K254" s="43"/>
      <c r="L254" s="46">
        <f t="shared" si="16"/>
        <v>1.5434743293224836E-5</v>
      </c>
      <c r="M254" s="43"/>
      <c r="N254" s="16">
        <f>+L254*([1]assessment!$J$271*[1]assessment!$F$3)</f>
        <v>490.41677606831217</v>
      </c>
      <c r="O254" s="43"/>
      <c r="P254" s="47">
        <f>+N254/[1]payroll!F254</f>
        <v>4.1742785780655403E-4</v>
      </c>
      <c r="Q254" s="43"/>
      <c r="R254" s="16">
        <f>IF(P254&lt;$R$2,N254, +[1]payroll!F254 * $R$2)</f>
        <v>490.41677606831217</v>
      </c>
      <c r="S254" s="43"/>
      <c r="T254" s="5">
        <f t="shared" si="17"/>
        <v>0</v>
      </c>
      <c r="U254" s="43"/>
      <c r="V254" s="43">
        <f t="shared" si="18"/>
        <v>1</v>
      </c>
    </row>
    <row r="255" spans="1:22" outlineLevel="1" x14ac:dyDescent="0.2">
      <c r="A255" s="43" t="s">
        <v>425</v>
      </c>
      <c r="B255" s="43" t="s">
        <v>426</v>
      </c>
      <c r="C255" s="33">
        <v>0</v>
      </c>
      <c r="D255" s="33">
        <v>0</v>
      </c>
      <c r="E255" s="33">
        <v>0</v>
      </c>
      <c r="F255" s="16"/>
      <c r="G255" s="16">
        <f t="shared" si="19"/>
        <v>0</v>
      </c>
      <c r="H255" s="14">
        <v>1</v>
      </c>
      <c r="I255" s="43"/>
      <c r="J255" s="16">
        <f t="shared" si="15"/>
        <v>0</v>
      </c>
      <c r="K255" s="43"/>
      <c r="L255" s="46">
        <f t="shared" si="16"/>
        <v>0</v>
      </c>
      <c r="M255" s="43"/>
      <c r="N255" s="16">
        <f>+L255*([1]assessment!$J$271*[1]assessment!$F$3)</f>
        <v>0</v>
      </c>
      <c r="O255" s="43"/>
      <c r="P255" s="47">
        <f>+N255/[1]payroll!F255</f>
        <v>0</v>
      </c>
      <c r="Q255" s="43"/>
      <c r="R255" s="16">
        <f>IF(P255&lt;$R$2,N255, +[1]payroll!F255 * $R$2)</f>
        <v>0</v>
      </c>
      <c r="S255" s="43"/>
      <c r="T255" s="5">
        <f t="shared" si="17"/>
        <v>0</v>
      </c>
      <c r="U255" s="43"/>
      <c r="V255" s="43" t="e">
        <f t="shared" si="18"/>
        <v>#DIV/0!</v>
      </c>
    </row>
    <row r="256" spans="1:22" outlineLevel="1" x14ac:dyDescent="0.2">
      <c r="A256" s="43" t="s">
        <v>427</v>
      </c>
      <c r="B256" s="43" t="s">
        <v>428</v>
      </c>
      <c r="C256" s="33">
        <v>3239.75</v>
      </c>
      <c r="D256" s="33">
        <v>860.04</v>
      </c>
      <c r="E256" s="33">
        <v>0</v>
      </c>
      <c r="F256" s="16"/>
      <c r="G256" s="16">
        <f t="shared" si="19"/>
        <v>1366.5966666666666</v>
      </c>
      <c r="H256" s="14">
        <v>1</v>
      </c>
      <c r="I256" s="43"/>
      <c r="J256" s="16">
        <f t="shared" si="15"/>
        <v>1366.5966666666666</v>
      </c>
      <c r="K256" s="43"/>
      <c r="L256" s="46">
        <f t="shared" si="16"/>
        <v>3.9471793784817548E-5</v>
      </c>
      <c r="M256" s="43"/>
      <c r="N256" s="16">
        <f>+L256*([1]assessment!$J$271*[1]assessment!$F$3)</f>
        <v>1254.1594949674738</v>
      </c>
      <c r="O256" s="43"/>
      <c r="P256" s="47">
        <f>+N256/[1]payroll!F256</f>
        <v>3.0564201638007201E-4</v>
      </c>
      <c r="Q256" s="43"/>
      <c r="R256" s="16">
        <f>IF(P256&lt;$R$2,N256, +[1]payroll!F256 * $R$2)</f>
        <v>1254.1594949674738</v>
      </c>
      <c r="S256" s="43"/>
      <c r="T256" s="5">
        <f t="shared" si="17"/>
        <v>0</v>
      </c>
      <c r="U256" s="43"/>
      <c r="V256" s="43">
        <f t="shared" si="18"/>
        <v>1</v>
      </c>
    </row>
    <row r="257" spans="1:22" outlineLevel="1" x14ac:dyDescent="0.2">
      <c r="A257" s="43" t="s">
        <v>429</v>
      </c>
      <c r="B257" s="43" t="s">
        <v>430</v>
      </c>
      <c r="C257" s="33">
        <v>0</v>
      </c>
      <c r="D257" s="33">
        <v>0</v>
      </c>
      <c r="E257" s="33">
        <v>0</v>
      </c>
      <c r="F257" s="16"/>
      <c r="G257" s="16">
        <f t="shared" si="19"/>
        <v>0</v>
      </c>
      <c r="H257" s="14">
        <v>1</v>
      </c>
      <c r="I257" s="43"/>
      <c r="J257" s="16">
        <f t="shared" si="15"/>
        <v>0</v>
      </c>
      <c r="K257" s="43"/>
      <c r="L257" s="46">
        <f t="shared" si="16"/>
        <v>0</v>
      </c>
      <c r="M257" s="43"/>
      <c r="N257" s="16">
        <f>+L257*([1]assessment!$J$271*[1]assessment!$F$3)</f>
        <v>0</v>
      </c>
      <c r="O257" s="43"/>
      <c r="P257" s="47">
        <f>+N257/[1]payroll!F257</f>
        <v>0</v>
      </c>
      <c r="Q257" s="43"/>
      <c r="R257" s="16">
        <f>IF(P257&lt;$R$2,N257, +[1]payroll!F257 * $R$2)</f>
        <v>0</v>
      </c>
      <c r="S257" s="43"/>
      <c r="T257" s="5">
        <f t="shared" si="17"/>
        <v>0</v>
      </c>
      <c r="U257" s="43"/>
      <c r="V257" s="43" t="e">
        <f t="shared" si="18"/>
        <v>#DIV/0!</v>
      </c>
    </row>
    <row r="258" spans="1:22" outlineLevel="1" x14ac:dyDescent="0.2">
      <c r="A258" s="43" t="s">
        <v>560</v>
      </c>
      <c r="B258" s="43" t="s">
        <v>561</v>
      </c>
      <c r="C258" s="33">
        <v>0</v>
      </c>
      <c r="D258" s="33">
        <v>0</v>
      </c>
      <c r="E258" s="33">
        <v>0</v>
      </c>
      <c r="F258" s="16"/>
      <c r="G258" s="16">
        <f t="shared" si="19"/>
        <v>0</v>
      </c>
      <c r="H258" s="14">
        <v>1</v>
      </c>
      <c r="I258" s="43"/>
      <c r="J258" s="16">
        <f t="shared" si="15"/>
        <v>0</v>
      </c>
      <c r="K258" s="43"/>
      <c r="L258" s="46">
        <f t="shared" si="16"/>
        <v>0</v>
      </c>
      <c r="M258" s="43"/>
      <c r="N258" s="16">
        <f>+L258*([1]assessment!$J$271*[1]assessment!$F$3)</f>
        <v>0</v>
      </c>
      <c r="O258" s="43"/>
      <c r="P258" s="47">
        <f>+N258/[1]payroll!F258</f>
        <v>0</v>
      </c>
      <c r="Q258" s="43"/>
      <c r="R258" s="16">
        <f>IF(P258&lt;$R$2,N258, +[1]payroll!F258 * $R$2)</f>
        <v>0</v>
      </c>
      <c r="S258" s="43"/>
      <c r="T258" s="5">
        <f t="shared" si="17"/>
        <v>0</v>
      </c>
      <c r="U258" s="43"/>
      <c r="V258" s="43" t="e">
        <f t="shared" si="18"/>
        <v>#DIV/0!</v>
      </c>
    </row>
    <row r="259" spans="1:22" outlineLevel="1" x14ac:dyDescent="0.2">
      <c r="A259" s="43" t="s">
        <v>431</v>
      </c>
      <c r="B259" s="43" t="s">
        <v>432</v>
      </c>
      <c r="C259" s="33">
        <v>0</v>
      </c>
      <c r="D259" s="33">
        <v>0</v>
      </c>
      <c r="E259" s="33">
        <v>0</v>
      </c>
      <c r="F259" s="16"/>
      <c r="G259" s="16">
        <f t="shared" si="19"/>
        <v>0</v>
      </c>
      <c r="H259" s="14">
        <v>1</v>
      </c>
      <c r="I259" s="43"/>
      <c r="J259" s="16">
        <f t="shared" si="15"/>
        <v>0</v>
      </c>
      <c r="K259" s="43"/>
      <c r="L259" s="46">
        <f t="shared" si="16"/>
        <v>0</v>
      </c>
      <c r="M259" s="43"/>
      <c r="N259" s="16">
        <f>+L259*([1]assessment!$J$271*[1]assessment!$F$3)</f>
        <v>0</v>
      </c>
      <c r="O259" s="43"/>
      <c r="P259" s="47">
        <f>+N259/[1]payroll!F259</f>
        <v>0</v>
      </c>
      <c r="Q259" s="43"/>
      <c r="R259" s="16">
        <f>IF(P259&lt;$R$2,N259, +[1]payroll!F259 * $R$2)</f>
        <v>0</v>
      </c>
      <c r="S259" s="43"/>
      <c r="T259" s="5">
        <f t="shared" si="17"/>
        <v>0</v>
      </c>
      <c r="U259" s="43"/>
      <c r="V259" s="43" t="e">
        <f t="shared" si="18"/>
        <v>#DIV/0!</v>
      </c>
    </row>
    <row r="260" spans="1:22" outlineLevel="1" x14ac:dyDescent="0.2">
      <c r="A260" s="43" t="s">
        <v>433</v>
      </c>
      <c r="B260" s="43" t="s">
        <v>434</v>
      </c>
      <c r="C260" s="33">
        <v>0</v>
      </c>
      <c r="D260" s="33">
        <v>0</v>
      </c>
      <c r="E260" s="33">
        <v>0</v>
      </c>
      <c r="F260" s="16"/>
      <c r="G260" s="16">
        <f t="shared" si="19"/>
        <v>0</v>
      </c>
      <c r="H260" s="14">
        <v>1</v>
      </c>
      <c r="I260" s="43"/>
      <c r="J260" s="16">
        <f t="shared" si="15"/>
        <v>0</v>
      </c>
      <c r="K260" s="43"/>
      <c r="L260" s="46">
        <f t="shared" si="16"/>
        <v>0</v>
      </c>
      <c r="M260" s="43"/>
      <c r="N260" s="16">
        <f>+L260*([1]assessment!$J$271*[1]assessment!$F$3)</f>
        <v>0</v>
      </c>
      <c r="O260" s="43"/>
      <c r="P260" s="47">
        <f>+N260/[1]payroll!F260</f>
        <v>0</v>
      </c>
      <c r="Q260" s="43"/>
      <c r="R260" s="16">
        <f>IF(P260&lt;$R$2,N260, +[1]payroll!F260 * $R$2)</f>
        <v>0</v>
      </c>
      <c r="S260" s="43"/>
      <c r="T260" s="5">
        <f t="shared" si="17"/>
        <v>0</v>
      </c>
      <c r="U260" s="43"/>
      <c r="V260" s="43" t="e">
        <f t="shared" si="18"/>
        <v>#DIV/0!</v>
      </c>
    </row>
    <row r="261" spans="1:22" x14ac:dyDescent="0.2">
      <c r="A261" s="43"/>
      <c r="B261" s="43" t="s">
        <v>478</v>
      </c>
      <c r="C261" s="33">
        <f>SUBTOTAL(9,C139:C260)</f>
        <v>464562.27999999997</v>
      </c>
      <c r="D261" s="33">
        <f>SUBTOTAL(9,D139:D260)</f>
        <v>436625.61000000016</v>
      </c>
      <c r="E261" s="33">
        <f>SUBTOTAL(9,E139:E260)</f>
        <v>486859.98000000004</v>
      </c>
      <c r="F261" s="16"/>
      <c r="G261" s="16">
        <f>SUBTOTAL(9,G139:G260)</f>
        <v>462894.35333333339</v>
      </c>
      <c r="H261" s="14">
        <f>+J261/G261</f>
        <v>0.97154953864760418</v>
      </c>
      <c r="I261" s="43"/>
      <c r="J261" s="16">
        <f>SUBTOTAL(9,J139:J260)</f>
        <v>449724.79542358115</v>
      </c>
      <c r="K261" s="43"/>
      <c r="L261" s="46">
        <f>SUBTOTAL(9,L139:L260)</f>
        <v>1.2989527062273082E-2</v>
      </c>
      <c r="M261" s="43"/>
      <c r="N261" s="16">
        <f>SUBTOTAL(9,N139:N260)</f>
        <v>412723.54606171703</v>
      </c>
      <c r="O261" s="43"/>
      <c r="P261" s="47">
        <f>+N261/[1]payroll!F261</f>
        <v>1.5522225272170749E-3</v>
      </c>
      <c r="Q261" s="43"/>
      <c r="R261" s="16">
        <f>SUBTOTAL(9,R139:R260)</f>
        <v>412723.54606171703</v>
      </c>
      <c r="S261" s="43"/>
      <c r="T261" s="5">
        <f>SUBTOTAL(9,T139:T260)</f>
        <v>0</v>
      </c>
      <c r="U261" s="43"/>
      <c r="V261" s="43">
        <f t="shared" ref="V261" si="20">+R261/N261</f>
        <v>1</v>
      </c>
    </row>
    <row r="262" spans="1:22" x14ac:dyDescent="0.2">
      <c r="C262" s="33"/>
      <c r="D262" s="33"/>
      <c r="E262" s="33"/>
      <c r="F262" s="16"/>
      <c r="G262" s="16"/>
      <c r="J262" s="16"/>
      <c r="N262" s="16"/>
      <c r="R262" s="16"/>
      <c r="T262" s="7"/>
    </row>
    <row r="263" spans="1:22" ht="13.5" thickBot="1" x14ac:dyDescent="0.25">
      <c r="C263" s="36">
        <f>SUBTOTAL(9,C4:C262)</f>
        <v>38942456.769999951</v>
      </c>
      <c r="D263" s="36">
        <f>SUBTOTAL(9,D4:D262)</f>
        <v>34519182.429999977</v>
      </c>
      <c r="E263" s="36">
        <f>SUBTOTAL(9,E4:E262)</f>
        <v>30443555.190000001</v>
      </c>
      <c r="F263" s="16"/>
      <c r="G263" s="17">
        <f>SUBTOTAL(9,G4:G262)</f>
        <v>34635276.526666641</v>
      </c>
      <c r="H263" s="14">
        <f>+J263/G263</f>
        <v>0.99961976460907975</v>
      </c>
      <c r="J263" s="17">
        <f>SUBTOTAL(9,J4:J262)</f>
        <v>34622106.968756892</v>
      </c>
      <c r="L263" s="18">
        <f>SUBTOTAL(9,L4:L262)</f>
        <v>1.0000000000000004</v>
      </c>
      <c r="N263" s="17">
        <f>SUBTOTAL(9,N5:N262)</f>
        <v>31773562.200000025</v>
      </c>
      <c r="P263" s="6">
        <f>+N263/payroll!F263</f>
        <v>3.151844081572121E-3</v>
      </c>
      <c r="R263" s="17">
        <f>SUBTOTAL(9,R5:R262)</f>
        <v>31773562.200000025</v>
      </c>
      <c r="T263" s="5">
        <f>SUBTOTAL(9,T4:T262)</f>
        <v>0</v>
      </c>
    </row>
    <row r="264" spans="1:22" ht="13.5" thickTop="1" x14ac:dyDescent="0.2"/>
    <row r="265" spans="1:22" x14ac:dyDescent="0.2">
      <c r="C265" s="50"/>
      <c r="D265" s="50"/>
      <c r="E265" s="50"/>
    </row>
    <row r="266" spans="1:22" x14ac:dyDescent="0.2">
      <c r="C266" s="68"/>
      <c r="D266" s="68"/>
      <c r="E266" s="69"/>
    </row>
    <row r="267" spans="1:22" x14ac:dyDescent="0.2">
      <c r="C267" s="50"/>
      <c r="D267" s="50"/>
      <c r="E267" s="50"/>
    </row>
    <row r="268" spans="1:22" x14ac:dyDescent="0.2">
      <c r="C268" s="50"/>
      <c r="D268" s="50"/>
      <c r="E268" s="50"/>
    </row>
    <row r="269" spans="1:22" x14ac:dyDescent="0.2">
      <c r="C269" s="68"/>
      <c r="D269" s="68"/>
      <c r="E269" s="68"/>
    </row>
    <row r="271" spans="1:22" x14ac:dyDescent="0.2">
      <c r="C271" s="33"/>
      <c r="D271" s="33"/>
      <c r="E271" s="33"/>
    </row>
  </sheetData>
  <phoneticPr fontId="6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2022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2019-04-29T17:53:41Z</cp:lastPrinted>
  <dcterms:created xsi:type="dcterms:W3CDTF">2001-09-27T20:26:12Z</dcterms:created>
  <dcterms:modified xsi:type="dcterms:W3CDTF">2022-06-10T16:04:02Z</dcterms:modified>
</cp:coreProperties>
</file>