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0" yWindow="165" windowWidth="19110" windowHeight="4035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assessment!$P$3:$P$264</definedName>
    <definedName name="_xlnm._FilterDatabase" localSheetId="4" hidden="1">claims!$A$3:$AC$264</definedName>
    <definedName name="_xlnm._FilterDatabase" localSheetId="5" hidden="1">costs!$C$3:$E$264</definedName>
    <definedName name="_xlnm._FilterDatabase" localSheetId="3" hidden="1">IFR!#REF!</definedName>
    <definedName name="_xlnm._FilterDatabase" localSheetId="0" hidden="1">invoices!#REF!</definedName>
    <definedName name="_xlnm.Print_Area" localSheetId="4">claims!$A$4:$W$272</definedName>
    <definedName name="_xlnm.Print_Area" localSheetId="5">costs!$A$4:$Q$267</definedName>
    <definedName name="_xlnm.Print_Area" localSheetId="3">IFR!$A$1:$AD$267</definedName>
    <definedName name="_xlnm.Print_Area" localSheetId="2">payroll!$A$4:$G$267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45621"/>
</workbook>
</file>

<file path=xl/calcChain.xml><?xml version="1.0" encoding="utf-8"?>
<calcChain xmlns="http://schemas.openxmlformats.org/spreadsheetml/2006/main">
  <c r="AB141" i="7" l="1"/>
  <c r="P267" i="7"/>
  <c r="F272" i="8" l="1"/>
  <c r="J272" i="1" l="1"/>
  <c r="P141" i="7" l="1"/>
  <c r="R141" i="7"/>
  <c r="P131" i="7" l="1"/>
  <c r="P130" i="7"/>
  <c r="G119" i="5" l="1"/>
  <c r="G119" i="3"/>
  <c r="G118" i="3"/>
  <c r="G267" i="3"/>
  <c r="F249" i="2" l="1"/>
  <c r="F119" i="2"/>
  <c r="H265" i="8" l="1"/>
  <c r="J275" i="1" l="1"/>
  <c r="G131" i="5" l="1"/>
  <c r="J131" i="5" s="1"/>
  <c r="G131" i="7"/>
  <c r="I131" i="7"/>
  <c r="F131" i="2"/>
  <c r="E117" i="2"/>
  <c r="D117" i="2"/>
  <c r="C117" i="2"/>
  <c r="V131" i="3"/>
  <c r="Z131" i="3" s="1"/>
  <c r="W131" i="3"/>
  <c r="AA131" i="3" s="1"/>
  <c r="X131" i="3"/>
  <c r="AB131" i="3" s="1"/>
  <c r="R131" i="3"/>
  <c r="Q117" i="3"/>
  <c r="L117" i="3"/>
  <c r="G117" i="3"/>
  <c r="AD131" i="3" l="1"/>
  <c r="J131" i="7" s="1"/>
  <c r="K131" i="7" s="1"/>
  <c r="L131" i="7" s="1"/>
  <c r="G180" i="5" l="1"/>
  <c r="Q130" i="3" l="1"/>
  <c r="L130" i="3"/>
  <c r="G16" i="3"/>
  <c r="R130" i="3" l="1"/>
  <c r="G237" i="5"/>
  <c r="J237" i="5" s="1"/>
  <c r="X237" i="3"/>
  <c r="W237" i="3"/>
  <c r="V237" i="3"/>
  <c r="G237" i="7"/>
  <c r="I237" i="7"/>
  <c r="Q237" i="3"/>
  <c r="L237" i="3"/>
  <c r="G237" i="3"/>
  <c r="E265" i="2"/>
  <c r="F237" i="2"/>
  <c r="Z237" i="3" l="1"/>
  <c r="AA237" i="3"/>
  <c r="R237" i="3"/>
  <c r="AB237" i="3"/>
  <c r="AD237" i="3" s="1"/>
  <c r="J237" i="7" s="1"/>
  <c r="K237" i="7" s="1"/>
  <c r="L237" i="7" s="1"/>
  <c r="P237" i="7" s="1"/>
  <c r="F275" i="8"/>
  <c r="F265" i="3"/>
  <c r="E265" i="3"/>
  <c r="D265" i="3"/>
  <c r="C265" i="3"/>
  <c r="M265" i="3" l="1"/>
  <c r="N265" i="3"/>
  <c r="O265" i="3"/>
  <c r="P265" i="3"/>
  <c r="G104" i="3"/>
  <c r="L104" i="3"/>
  <c r="L16" i="3"/>
  <c r="G142" i="3"/>
  <c r="G141" i="3"/>
  <c r="G140" i="3"/>
  <c r="G139" i="3"/>
  <c r="G138" i="3"/>
  <c r="G137" i="3"/>
  <c r="G136" i="3"/>
  <c r="G135" i="3"/>
  <c r="G134" i="3"/>
  <c r="G133" i="3"/>
  <c r="G132" i="3"/>
  <c r="G129" i="3"/>
  <c r="G128" i="3"/>
  <c r="G127" i="3"/>
  <c r="G126" i="3"/>
  <c r="G125" i="3"/>
  <c r="G124" i="3"/>
  <c r="G123" i="3"/>
  <c r="G122" i="3"/>
  <c r="G121" i="3"/>
  <c r="G120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5" i="3"/>
  <c r="G14" i="3"/>
  <c r="G13" i="3"/>
  <c r="G12" i="3"/>
  <c r="G11" i="3"/>
  <c r="G10" i="3"/>
  <c r="G9" i="3"/>
  <c r="G8" i="3"/>
  <c r="G7" i="3"/>
  <c r="G6" i="3"/>
  <c r="G5" i="3"/>
  <c r="G264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20" i="5"/>
  <c r="G121" i="5"/>
  <c r="G122" i="5"/>
  <c r="G123" i="5"/>
  <c r="G124" i="5"/>
  <c r="G125" i="5"/>
  <c r="G126" i="5"/>
  <c r="G127" i="5"/>
  <c r="G128" i="5"/>
  <c r="G129" i="5"/>
  <c r="G130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Q16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20" i="2"/>
  <c r="F121" i="2"/>
  <c r="F122" i="2"/>
  <c r="F123" i="2"/>
  <c r="F124" i="2"/>
  <c r="F125" i="2"/>
  <c r="F126" i="2"/>
  <c r="F127" i="2"/>
  <c r="F128" i="2"/>
  <c r="F129" i="2"/>
  <c r="F130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8" i="2"/>
  <c r="F239" i="2"/>
  <c r="F240" i="2"/>
  <c r="F241" i="2"/>
  <c r="F242" i="2"/>
  <c r="F243" i="2"/>
  <c r="F244" i="2"/>
  <c r="F245" i="2"/>
  <c r="F246" i="2"/>
  <c r="F247" i="2"/>
  <c r="F248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L5" i="3"/>
  <c r="Q5" i="3"/>
  <c r="L6" i="3"/>
  <c r="Q6" i="3"/>
  <c r="L7" i="3"/>
  <c r="Q7" i="3"/>
  <c r="L8" i="3"/>
  <c r="Q8" i="3"/>
  <c r="L9" i="3"/>
  <c r="Q9" i="3"/>
  <c r="L10" i="3"/>
  <c r="Q10" i="3"/>
  <c r="L11" i="3"/>
  <c r="Q11" i="3"/>
  <c r="L12" i="3"/>
  <c r="Q12" i="3"/>
  <c r="L13" i="3"/>
  <c r="Q13" i="3"/>
  <c r="L14" i="3"/>
  <c r="Q14" i="3"/>
  <c r="L15" i="3"/>
  <c r="Q15" i="3"/>
  <c r="R16" i="3"/>
  <c r="L17" i="3"/>
  <c r="Q17" i="3"/>
  <c r="L18" i="3"/>
  <c r="Q18" i="3"/>
  <c r="L19" i="3"/>
  <c r="Q19" i="3"/>
  <c r="L20" i="3"/>
  <c r="Q20" i="3"/>
  <c r="L21" i="3"/>
  <c r="Q21" i="3"/>
  <c r="L22" i="3"/>
  <c r="Q22" i="3"/>
  <c r="L23" i="3"/>
  <c r="Q23" i="3"/>
  <c r="L24" i="3"/>
  <c r="Q24" i="3"/>
  <c r="L25" i="3"/>
  <c r="Q25" i="3"/>
  <c r="L26" i="3"/>
  <c r="Q26" i="3"/>
  <c r="L27" i="3"/>
  <c r="Q27" i="3"/>
  <c r="L28" i="3"/>
  <c r="Q28" i="3"/>
  <c r="L29" i="3"/>
  <c r="Q29" i="3"/>
  <c r="L30" i="3"/>
  <c r="Q30" i="3"/>
  <c r="L31" i="3"/>
  <c r="Q31" i="3"/>
  <c r="L32" i="3"/>
  <c r="Q32" i="3"/>
  <c r="L33" i="3"/>
  <c r="Q33" i="3"/>
  <c r="L34" i="3"/>
  <c r="Q34" i="3"/>
  <c r="L35" i="3"/>
  <c r="Q35" i="3"/>
  <c r="L36" i="3"/>
  <c r="Q36" i="3"/>
  <c r="L37" i="3"/>
  <c r="Q37" i="3"/>
  <c r="L38" i="3"/>
  <c r="Q38" i="3"/>
  <c r="L39" i="3"/>
  <c r="Q39" i="3"/>
  <c r="L40" i="3"/>
  <c r="Q40" i="3"/>
  <c r="L41" i="3"/>
  <c r="Q41" i="3"/>
  <c r="L42" i="3"/>
  <c r="Q42" i="3"/>
  <c r="L43" i="3"/>
  <c r="Q43" i="3"/>
  <c r="L44" i="3"/>
  <c r="Q44" i="3"/>
  <c r="L45" i="3"/>
  <c r="Q45" i="3"/>
  <c r="L46" i="3"/>
  <c r="Q46" i="3"/>
  <c r="L47" i="3"/>
  <c r="Q47" i="3"/>
  <c r="L48" i="3"/>
  <c r="Q48" i="3"/>
  <c r="L49" i="3"/>
  <c r="Q49" i="3"/>
  <c r="L50" i="3"/>
  <c r="Q50" i="3"/>
  <c r="L51" i="3"/>
  <c r="Q51" i="3"/>
  <c r="L52" i="3"/>
  <c r="Q52" i="3"/>
  <c r="L53" i="3"/>
  <c r="Q53" i="3"/>
  <c r="L54" i="3"/>
  <c r="Q54" i="3"/>
  <c r="L55" i="3"/>
  <c r="Q55" i="3"/>
  <c r="L56" i="3"/>
  <c r="Q56" i="3"/>
  <c r="L57" i="3"/>
  <c r="Q57" i="3"/>
  <c r="L58" i="3"/>
  <c r="Q58" i="3"/>
  <c r="L59" i="3"/>
  <c r="Q59" i="3"/>
  <c r="L60" i="3"/>
  <c r="Q60" i="3"/>
  <c r="L61" i="3"/>
  <c r="Q61" i="3"/>
  <c r="L62" i="3"/>
  <c r="Q62" i="3"/>
  <c r="L63" i="3"/>
  <c r="Q63" i="3"/>
  <c r="L64" i="3"/>
  <c r="Q64" i="3"/>
  <c r="L65" i="3"/>
  <c r="Q65" i="3"/>
  <c r="L66" i="3"/>
  <c r="Q66" i="3"/>
  <c r="L67" i="3"/>
  <c r="Q67" i="3"/>
  <c r="L68" i="3"/>
  <c r="Q68" i="3"/>
  <c r="L69" i="3"/>
  <c r="Q69" i="3"/>
  <c r="L70" i="3"/>
  <c r="Q70" i="3"/>
  <c r="L71" i="3"/>
  <c r="Q71" i="3"/>
  <c r="L72" i="3"/>
  <c r="Q72" i="3"/>
  <c r="L73" i="3"/>
  <c r="Q73" i="3"/>
  <c r="L74" i="3"/>
  <c r="Q74" i="3"/>
  <c r="L75" i="3"/>
  <c r="Q75" i="3"/>
  <c r="L76" i="3"/>
  <c r="Q76" i="3"/>
  <c r="L77" i="3"/>
  <c r="Q77" i="3"/>
  <c r="L78" i="3"/>
  <c r="Q78" i="3"/>
  <c r="L79" i="3"/>
  <c r="Q79" i="3"/>
  <c r="L80" i="3"/>
  <c r="Q80" i="3"/>
  <c r="L81" i="3"/>
  <c r="Q81" i="3"/>
  <c r="L82" i="3"/>
  <c r="Q82" i="3"/>
  <c r="L83" i="3"/>
  <c r="Q83" i="3"/>
  <c r="L84" i="3"/>
  <c r="Q84" i="3"/>
  <c r="L85" i="3"/>
  <c r="Q85" i="3"/>
  <c r="L86" i="3"/>
  <c r="Q86" i="3"/>
  <c r="L87" i="3"/>
  <c r="Q87" i="3"/>
  <c r="L88" i="3"/>
  <c r="Q88" i="3"/>
  <c r="L89" i="3"/>
  <c r="Q89" i="3"/>
  <c r="L90" i="3"/>
  <c r="Q90" i="3"/>
  <c r="L91" i="3"/>
  <c r="Q91" i="3"/>
  <c r="L92" i="3"/>
  <c r="Q92" i="3"/>
  <c r="L93" i="3"/>
  <c r="Q93" i="3"/>
  <c r="L94" i="3"/>
  <c r="Q94" i="3"/>
  <c r="L95" i="3"/>
  <c r="Q95" i="3"/>
  <c r="L96" i="3"/>
  <c r="Q96" i="3"/>
  <c r="L97" i="3"/>
  <c r="Q97" i="3"/>
  <c r="L98" i="3"/>
  <c r="Q98" i="3"/>
  <c r="L99" i="3"/>
  <c r="Q99" i="3"/>
  <c r="L100" i="3"/>
  <c r="Q100" i="3"/>
  <c r="L101" i="3"/>
  <c r="Q101" i="3"/>
  <c r="L102" i="3"/>
  <c r="Q102" i="3"/>
  <c r="L103" i="3"/>
  <c r="Q103" i="3"/>
  <c r="Q104" i="3"/>
  <c r="R104" i="3" s="1"/>
  <c r="L105" i="3"/>
  <c r="Q105" i="3"/>
  <c r="L106" i="3"/>
  <c r="Q106" i="3"/>
  <c r="L107" i="3"/>
  <c r="Q107" i="3"/>
  <c r="L108" i="3"/>
  <c r="Q108" i="3"/>
  <c r="L109" i="3"/>
  <c r="Q109" i="3"/>
  <c r="L110" i="3"/>
  <c r="Q110" i="3"/>
  <c r="L111" i="3"/>
  <c r="Q111" i="3"/>
  <c r="L112" i="3"/>
  <c r="Q112" i="3"/>
  <c r="L113" i="3"/>
  <c r="Q113" i="3"/>
  <c r="L114" i="3"/>
  <c r="Q114" i="3"/>
  <c r="L115" i="3"/>
  <c r="Q115" i="3"/>
  <c r="L116" i="3"/>
  <c r="Q116" i="3"/>
  <c r="L118" i="3"/>
  <c r="Q118" i="3"/>
  <c r="L119" i="3"/>
  <c r="Q119" i="3"/>
  <c r="L120" i="3"/>
  <c r="Q120" i="3"/>
  <c r="L121" i="3"/>
  <c r="Q121" i="3"/>
  <c r="L122" i="3"/>
  <c r="Q122" i="3"/>
  <c r="L123" i="3"/>
  <c r="Q123" i="3"/>
  <c r="L124" i="3"/>
  <c r="Q124" i="3"/>
  <c r="L125" i="3"/>
  <c r="Q125" i="3"/>
  <c r="L126" i="3"/>
  <c r="Q126" i="3"/>
  <c r="L127" i="3"/>
  <c r="Q127" i="3"/>
  <c r="L128" i="3"/>
  <c r="Q128" i="3"/>
  <c r="L129" i="3"/>
  <c r="Q129" i="3"/>
  <c r="L132" i="3"/>
  <c r="Q132" i="3"/>
  <c r="L133" i="3"/>
  <c r="Q133" i="3"/>
  <c r="L134" i="3"/>
  <c r="Q134" i="3"/>
  <c r="L135" i="3"/>
  <c r="Q135" i="3"/>
  <c r="L136" i="3"/>
  <c r="Q136" i="3"/>
  <c r="L137" i="3"/>
  <c r="Q137" i="3"/>
  <c r="L138" i="3"/>
  <c r="Q138" i="3"/>
  <c r="L139" i="3"/>
  <c r="Q139" i="3"/>
  <c r="L140" i="3"/>
  <c r="Q140" i="3"/>
  <c r="L141" i="3"/>
  <c r="Q141" i="3"/>
  <c r="L142" i="3"/>
  <c r="Q142" i="3"/>
  <c r="G143" i="3"/>
  <c r="L143" i="3"/>
  <c r="Q143" i="3"/>
  <c r="G144" i="3"/>
  <c r="L144" i="3"/>
  <c r="Q144" i="3"/>
  <c r="G145" i="3"/>
  <c r="L145" i="3"/>
  <c r="Q145" i="3"/>
  <c r="G146" i="3"/>
  <c r="L146" i="3"/>
  <c r="Q146" i="3"/>
  <c r="G147" i="3"/>
  <c r="L147" i="3"/>
  <c r="Q147" i="3"/>
  <c r="G148" i="3"/>
  <c r="L148" i="3"/>
  <c r="Q148" i="3"/>
  <c r="G149" i="3"/>
  <c r="L149" i="3"/>
  <c r="Q149" i="3"/>
  <c r="G150" i="3"/>
  <c r="L150" i="3"/>
  <c r="Q150" i="3"/>
  <c r="G151" i="3"/>
  <c r="L151" i="3"/>
  <c r="Q151" i="3"/>
  <c r="G152" i="3"/>
  <c r="L152" i="3"/>
  <c r="Q152" i="3"/>
  <c r="G153" i="3"/>
  <c r="L153" i="3"/>
  <c r="Q153" i="3"/>
  <c r="G154" i="3"/>
  <c r="L154" i="3"/>
  <c r="Q154" i="3"/>
  <c r="G155" i="3"/>
  <c r="L155" i="3"/>
  <c r="Q155" i="3"/>
  <c r="G156" i="3"/>
  <c r="L156" i="3"/>
  <c r="Q156" i="3"/>
  <c r="G157" i="3"/>
  <c r="L157" i="3"/>
  <c r="Q157" i="3"/>
  <c r="G158" i="3"/>
  <c r="L158" i="3"/>
  <c r="Q158" i="3"/>
  <c r="G159" i="3"/>
  <c r="L159" i="3"/>
  <c r="Q159" i="3"/>
  <c r="G160" i="3"/>
  <c r="L160" i="3"/>
  <c r="Q160" i="3"/>
  <c r="G161" i="3"/>
  <c r="L161" i="3"/>
  <c r="Q161" i="3"/>
  <c r="G162" i="3"/>
  <c r="L162" i="3"/>
  <c r="Q162" i="3"/>
  <c r="G163" i="3"/>
  <c r="L163" i="3"/>
  <c r="Q163" i="3"/>
  <c r="G164" i="3"/>
  <c r="L164" i="3"/>
  <c r="Q164" i="3"/>
  <c r="G165" i="3"/>
  <c r="L165" i="3"/>
  <c r="Q165" i="3"/>
  <c r="G166" i="3"/>
  <c r="L166" i="3"/>
  <c r="Q166" i="3"/>
  <c r="G167" i="3"/>
  <c r="L167" i="3"/>
  <c r="Q167" i="3"/>
  <c r="G168" i="3"/>
  <c r="L168" i="3"/>
  <c r="Q168" i="3"/>
  <c r="G169" i="3"/>
  <c r="L169" i="3"/>
  <c r="Q169" i="3"/>
  <c r="G170" i="3"/>
  <c r="L170" i="3"/>
  <c r="Q170" i="3"/>
  <c r="G171" i="3"/>
  <c r="L171" i="3"/>
  <c r="Q171" i="3"/>
  <c r="G172" i="3"/>
  <c r="L172" i="3"/>
  <c r="Q172" i="3"/>
  <c r="G173" i="3"/>
  <c r="L173" i="3"/>
  <c r="Q173" i="3"/>
  <c r="G174" i="3"/>
  <c r="L174" i="3"/>
  <c r="Q174" i="3"/>
  <c r="G175" i="3"/>
  <c r="L175" i="3"/>
  <c r="Q175" i="3"/>
  <c r="G176" i="3"/>
  <c r="L176" i="3"/>
  <c r="Q176" i="3"/>
  <c r="G177" i="3"/>
  <c r="L177" i="3"/>
  <c r="Q177" i="3"/>
  <c r="G178" i="3"/>
  <c r="L178" i="3"/>
  <c r="Q178" i="3"/>
  <c r="G179" i="3"/>
  <c r="L179" i="3"/>
  <c r="Q179" i="3"/>
  <c r="G180" i="3"/>
  <c r="L180" i="3"/>
  <c r="Q180" i="3"/>
  <c r="G181" i="3"/>
  <c r="L181" i="3"/>
  <c r="Q181" i="3"/>
  <c r="G182" i="3"/>
  <c r="L182" i="3"/>
  <c r="Q182" i="3"/>
  <c r="G183" i="3"/>
  <c r="L183" i="3"/>
  <c r="Q183" i="3"/>
  <c r="G184" i="3"/>
  <c r="L184" i="3"/>
  <c r="Q184" i="3"/>
  <c r="G185" i="3"/>
  <c r="L185" i="3"/>
  <c r="Q185" i="3"/>
  <c r="G186" i="3"/>
  <c r="L186" i="3"/>
  <c r="Q186" i="3"/>
  <c r="G187" i="3"/>
  <c r="L187" i="3"/>
  <c r="Q187" i="3"/>
  <c r="G188" i="3"/>
  <c r="L188" i="3"/>
  <c r="Q188" i="3"/>
  <c r="G189" i="3"/>
  <c r="L189" i="3"/>
  <c r="Q189" i="3"/>
  <c r="G190" i="3"/>
  <c r="L190" i="3"/>
  <c r="Q190" i="3"/>
  <c r="G191" i="3"/>
  <c r="L191" i="3"/>
  <c r="Q191" i="3"/>
  <c r="G192" i="3"/>
  <c r="L192" i="3"/>
  <c r="Q192" i="3"/>
  <c r="G193" i="3"/>
  <c r="L193" i="3"/>
  <c r="Q193" i="3"/>
  <c r="G194" i="3"/>
  <c r="L194" i="3"/>
  <c r="Q194" i="3"/>
  <c r="G195" i="3"/>
  <c r="L195" i="3"/>
  <c r="Q195" i="3"/>
  <c r="G196" i="3"/>
  <c r="L196" i="3"/>
  <c r="Q196" i="3"/>
  <c r="G197" i="3"/>
  <c r="L197" i="3"/>
  <c r="Q197" i="3"/>
  <c r="G198" i="3"/>
  <c r="L198" i="3"/>
  <c r="Q198" i="3"/>
  <c r="G199" i="3"/>
  <c r="L199" i="3"/>
  <c r="Q199" i="3"/>
  <c r="G200" i="3"/>
  <c r="L200" i="3"/>
  <c r="Q200" i="3"/>
  <c r="G201" i="3"/>
  <c r="L201" i="3"/>
  <c r="Q201" i="3"/>
  <c r="G202" i="3"/>
  <c r="L202" i="3"/>
  <c r="Q202" i="3"/>
  <c r="G203" i="3"/>
  <c r="L203" i="3"/>
  <c r="Q203" i="3"/>
  <c r="G204" i="3"/>
  <c r="L204" i="3"/>
  <c r="Q204" i="3"/>
  <c r="G205" i="3"/>
  <c r="L205" i="3"/>
  <c r="Q205" i="3"/>
  <c r="G206" i="3"/>
  <c r="L206" i="3"/>
  <c r="Q206" i="3"/>
  <c r="G207" i="3"/>
  <c r="L207" i="3"/>
  <c r="Q207" i="3"/>
  <c r="G208" i="3"/>
  <c r="L208" i="3"/>
  <c r="Q208" i="3"/>
  <c r="G209" i="3"/>
  <c r="L209" i="3"/>
  <c r="Q209" i="3"/>
  <c r="G210" i="3"/>
  <c r="L210" i="3"/>
  <c r="Q210" i="3"/>
  <c r="G211" i="3"/>
  <c r="L211" i="3"/>
  <c r="Q211" i="3"/>
  <c r="G212" i="3"/>
  <c r="L212" i="3"/>
  <c r="Q212" i="3"/>
  <c r="G213" i="3"/>
  <c r="L213" i="3"/>
  <c r="Q213" i="3"/>
  <c r="G214" i="3"/>
  <c r="L214" i="3"/>
  <c r="Q214" i="3"/>
  <c r="G215" i="3"/>
  <c r="L215" i="3"/>
  <c r="Q215" i="3"/>
  <c r="G216" i="3"/>
  <c r="L216" i="3"/>
  <c r="Q216" i="3"/>
  <c r="G217" i="3"/>
  <c r="L217" i="3"/>
  <c r="Q217" i="3"/>
  <c r="G218" i="3"/>
  <c r="L218" i="3"/>
  <c r="Q218" i="3"/>
  <c r="G219" i="3"/>
  <c r="L219" i="3"/>
  <c r="Q219" i="3"/>
  <c r="G220" i="3"/>
  <c r="L220" i="3"/>
  <c r="Q220" i="3"/>
  <c r="G221" i="3"/>
  <c r="L221" i="3"/>
  <c r="Q221" i="3"/>
  <c r="G222" i="3"/>
  <c r="L222" i="3"/>
  <c r="Q222" i="3"/>
  <c r="G223" i="3"/>
  <c r="L223" i="3"/>
  <c r="Q223" i="3"/>
  <c r="G224" i="3"/>
  <c r="L224" i="3"/>
  <c r="Q224" i="3"/>
  <c r="G225" i="3"/>
  <c r="L225" i="3"/>
  <c r="Q225" i="3"/>
  <c r="G226" i="3"/>
  <c r="L226" i="3"/>
  <c r="Q226" i="3"/>
  <c r="G227" i="3"/>
  <c r="L227" i="3"/>
  <c r="Q227" i="3"/>
  <c r="G228" i="3"/>
  <c r="L228" i="3"/>
  <c r="Q228" i="3"/>
  <c r="G229" i="3"/>
  <c r="L229" i="3"/>
  <c r="Q229" i="3"/>
  <c r="G230" i="3"/>
  <c r="L230" i="3"/>
  <c r="Q230" i="3"/>
  <c r="G231" i="3"/>
  <c r="L231" i="3"/>
  <c r="Q231" i="3"/>
  <c r="G232" i="3"/>
  <c r="L232" i="3"/>
  <c r="Q232" i="3"/>
  <c r="G233" i="3"/>
  <c r="L233" i="3"/>
  <c r="Q233" i="3"/>
  <c r="G234" i="3"/>
  <c r="L234" i="3"/>
  <c r="Q234" i="3"/>
  <c r="G235" i="3"/>
  <c r="L235" i="3"/>
  <c r="Q235" i="3"/>
  <c r="G236" i="3"/>
  <c r="L236" i="3"/>
  <c r="Q236" i="3"/>
  <c r="G238" i="3"/>
  <c r="L238" i="3"/>
  <c r="Q238" i="3"/>
  <c r="G239" i="3"/>
  <c r="L239" i="3"/>
  <c r="Q239" i="3"/>
  <c r="G240" i="3"/>
  <c r="L240" i="3"/>
  <c r="Q240" i="3"/>
  <c r="G241" i="3"/>
  <c r="L241" i="3"/>
  <c r="Q241" i="3"/>
  <c r="G242" i="3"/>
  <c r="L242" i="3"/>
  <c r="Q242" i="3"/>
  <c r="G243" i="3"/>
  <c r="L243" i="3"/>
  <c r="Q243" i="3"/>
  <c r="G244" i="3"/>
  <c r="L244" i="3"/>
  <c r="Q244" i="3"/>
  <c r="G245" i="3"/>
  <c r="L245" i="3"/>
  <c r="Q245" i="3"/>
  <c r="G246" i="3"/>
  <c r="L246" i="3"/>
  <c r="Q246" i="3"/>
  <c r="G247" i="3"/>
  <c r="L247" i="3"/>
  <c r="Q247" i="3"/>
  <c r="G248" i="3"/>
  <c r="L248" i="3"/>
  <c r="Q248" i="3"/>
  <c r="G249" i="3"/>
  <c r="L249" i="3"/>
  <c r="Q249" i="3"/>
  <c r="G250" i="3"/>
  <c r="L250" i="3"/>
  <c r="Q250" i="3"/>
  <c r="G251" i="3"/>
  <c r="L251" i="3"/>
  <c r="Q251" i="3"/>
  <c r="G252" i="3"/>
  <c r="L252" i="3"/>
  <c r="Q252" i="3"/>
  <c r="G253" i="3"/>
  <c r="L253" i="3"/>
  <c r="Q253" i="3"/>
  <c r="G254" i="3"/>
  <c r="L254" i="3"/>
  <c r="Q254" i="3"/>
  <c r="G255" i="3"/>
  <c r="L255" i="3"/>
  <c r="Q255" i="3"/>
  <c r="G256" i="3"/>
  <c r="L256" i="3"/>
  <c r="Q256" i="3"/>
  <c r="G257" i="3"/>
  <c r="L257" i="3"/>
  <c r="Q257" i="3"/>
  <c r="G258" i="3"/>
  <c r="L258" i="3"/>
  <c r="Q258" i="3"/>
  <c r="G259" i="3"/>
  <c r="L259" i="3"/>
  <c r="Q259" i="3"/>
  <c r="G260" i="3"/>
  <c r="L260" i="3"/>
  <c r="Q260" i="3"/>
  <c r="G261" i="3"/>
  <c r="L261" i="3"/>
  <c r="Q261" i="3"/>
  <c r="G262" i="3"/>
  <c r="L262" i="3"/>
  <c r="Q262" i="3"/>
  <c r="G263" i="3"/>
  <c r="L263" i="3"/>
  <c r="Q263" i="3"/>
  <c r="G264" i="3"/>
  <c r="L264" i="3"/>
  <c r="Q264" i="3"/>
  <c r="I5" i="7"/>
  <c r="V5" i="3"/>
  <c r="Z5" i="3" s="1"/>
  <c r="W5" i="3"/>
  <c r="AA5" i="3" s="1"/>
  <c r="X5" i="3"/>
  <c r="I6" i="7"/>
  <c r="V6" i="3"/>
  <c r="W6" i="3"/>
  <c r="X6" i="3"/>
  <c r="I7" i="7"/>
  <c r="V7" i="3"/>
  <c r="W7" i="3"/>
  <c r="X7" i="3"/>
  <c r="I8" i="7"/>
  <c r="V8" i="3"/>
  <c r="W8" i="3"/>
  <c r="X8" i="3"/>
  <c r="I9" i="7"/>
  <c r="V9" i="3"/>
  <c r="Z9" i="3" s="1"/>
  <c r="W9" i="3"/>
  <c r="AA9" i="3" s="1"/>
  <c r="X9" i="3"/>
  <c r="I10" i="7"/>
  <c r="V10" i="3"/>
  <c r="W10" i="3"/>
  <c r="X10" i="3"/>
  <c r="I11" i="7"/>
  <c r="V11" i="3"/>
  <c r="W11" i="3"/>
  <c r="X11" i="3"/>
  <c r="I12" i="7"/>
  <c r="V12" i="3"/>
  <c r="W12" i="3"/>
  <c r="X12" i="3"/>
  <c r="I13" i="7"/>
  <c r="V13" i="3"/>
  <c r="Z13" i="3" s="1"/>
  <c r="W13" i="3"/>
  <c r="AA13" i="3" s="1"/>
  <c r="X13" i="3"/>
  <c r="I14" i="7"/>
  <c r="V14" i="3"/>
  <c r="W14" i="3"/>
  <c r="X14" i="3"/>
  <c r="I15" i="7"/>
  <c r="V15" i="3"/>
  <c r="W15" i="3"/>
  <c r="X15" i="3"/>
  <c r="I16" i="7"/>
  <c r="V16" i="3"/>
  <c r="Z16" i="3" s="1"/>
  <c r="W16" i="3"/>
  <c r="AA16" i="3" s="1"/>
  <c r="X16" i="3"/>
  <c r="AB16" i="3" s="1"/>
  <c r="I17" i="7"/>
  <c r="V17" i="3"/>
  <c r="W17" i="3"/>
  <c r="AA17" i="3" s="1"/>
  <c r="X17" i="3"/>
  <c r="AB17" i="3" s="1"/>
  <c r="I18" i="7"/>
  <c r="V18" i="3"/>
  <c r="W18" i="3"/>
  <c r="X18" i="3"/>
  <c r="I19" i="7"/>
  <c r="V19" i="3"/>
  <c r="W19" i="3"/>
  <c r="X19" i="3"/>
  <c r="I20" i="7"/>
  <c r="V20" i="3"/>
  <c r="Z20" i="3" s="1"/>
  <c r="W20" i="3"/>
  <c r="X20" i="3"/>
  <c r="I21" i="7"/>
  <c r="V21" i="3"/>
  <c r="W21" i="3"/>
  <c r="AA21" i="3" s="1"/>
  <c r="X21" i="3"/>
  <c r="AB21" i="3" s="1"/>
  <c r="I22" i="7"/>
  <c r="V22" i="3"/>
  <c r="W22" i="3"/>
  <c r="X22" i="3"/>
  <c r="I23" i="7"/>
  <c r="V23" i="3"/>
  <c r="W23" i="3"/>
  <c r="X23" i="3"/>
  <c r="AB23" i="3" s="1"/>
  <c r="I24" i="7"/>
  <c r="V24" i="3"/>
  <c r="Z24" i="3" s="1"/>
  <c r="W24" i="3"/>
  <c r="X24" i="3"/>
  <c r="I25" i="7"/>
  <c r="V25" i="3"/>
  <c r="W25" i="3"/>
  <c r="AA25" i="3" s="1"/>
  <c r="X25" i="3"/>
  <c r="AB25" i="3" s="1"/>
  <c r="I26" i="7"/>
  <c r="V26" i="3"/>
  <c r="W26" i="3"/>
  <c r="X26" i="3"/>
  <c r="I27" i="7"/>
  <c r="V27" i="3"/>
  <c r="W27" i="3"/>
  <c r="X27" i="3"/>
  <c r="AB27" i="3" s="1"/>
  <c r="I28" i="7"/>
  <c r="V28" i="3"/>
  <c r="Z28" i="3" s="1"/>
  <c r="W28" i="3"/>
  <c r="X28" i="3"/>
  <c r="I29" i="7"/>
  <c r="V29" i="3"/>
  <c r="W29" i="3"/>
  <c r="AA29" i="3" s="1"/>
  <c r="X29" i="3"/>
  <c r="AB29" i="3" s="1"/>
  <c r="I30" i="7"/>
  <c r="V30" i="3"/>
  <c r="W30" i="3"/>
  <c r="X30" i="3"/>
  <c r="I31" i="7"/>
  <c r="V31" i="3"/>
  <c r="W31" i="3"/>
  <c r="X31" i="3"/>
  <c r="I32" i="7"/>
  <c r="V32" i="3"/>
  <c r="Z32" i="3" s="1"/>
  <c r="W32" i="3"/>
  <c r="X32" i="3"/>
  <c r="I33" i="7"/>
  <c r="V33" i="3"/>
  <c r="W33" i="3"/>
  <c r="AA33" i="3" s="1"/>
  <c r="X33" i="3"/>
  <c r="AB33" i="3" s="1"/>
  <c r="I34" i="7"/>
  <c r="V34" i="3"/>
  <c r="W34" i="3"/>
  <c r="X34" i="3"/>
  <c r="I35" i="7"/>
  <c r="V35" i="3"/>
  <c r="W35" i="3"/>
  <c r="X35" i="3"/>
  <c r="I36" i="7"/>
  <c r="V36" i="3"/>
  <c r="Z36" i="3" s="1"/>
  <c r="W36" i="3"/>
  <c r="X36" i="3"/>
  <c r="I37" i="7"/>
  <c r="V37" i="3"/>
  <c r="W37" i="3"/>
  <c r="AA37" i="3" s="1"/>
  <c r="X37" i="3"/>
  <c r="AB37" i="3" s="1"/>
  <c r="I38" i="7"/>
  <c r="V38" i="3"/>
  <c r="W38" i="3"/>
  <c r="X38" i="3"/>
  <c r="I39" i="7"/>
  <c r="V39" i="3"/>
  <c r="W39" i="3"/>
  <c r="X39" i="3"/>
  <c r="I40" i="7"/>
  <c r="V40" i="3"/>
  <c r="Z40" i="3" s="1"/>
  <c r="W40" i="3"/>
  <c r="X40" i="3"/>
  <c r="I41" i="7"/>
  <c r="V41" i="3"/>
  <c r="W41" i="3"/>
  <c r="AA41" i="3" s="1"/>
  <c r="X41" i="3"/>
  <c r="AB41" i="3" s="1"/>
  <c r="I42" i="7"/>
  <c r="V42" i="3"/>
  <c r="W42" i="3"/>
  <c r="X42" i="3"/>
  <c r="I43" i="7"/>
  <c r="V43" i="3"/>
  <c r="W43" i="3"/>
  <c r="X43" i="3"/>
  <c r="I44" i="7"/>
  <c r="V44" i="3"/>
  <c r="Z44" i="3" s="1"/>
  <c r="W44" i="3"/>
  <c r="X44" i="3"/>
  <c r="I45" i="7"/>
  <c r="V45" i="3"/>
  <c r="W45" i="3"/>
  <c r="AA45" i="3" s="1"/>
  <c r="X45" i="3"/>
  <c r="I46" i="7"/>
  <c r="V46" i="3"/>
  <c r="W46" i="3"/>
  <c r="X46" i="3"/>
  <c r="I47" i="7"/>
  <c r="V47" i="3"/>
  <c r="W47" i="3"/>
  <c r="X47" i="3"/>
  <c r="I48" i="7"/>
  <c r="V48" i="3"/>
  <c r="Z48" i="3" s="1"/>
  <c r="W48" i="3"/>
  <c r="X48" i="3"/>
  <c r="I49" i="7"/>
  <c r="V49" i="3"/>
  <c r="W49" i="3"/>
  <c r="AA49" i="3" s="1"/>
  <c r="X49" i="3"/>
  <c r="I50" i="7"/>
  <c r="V50" i="3"/>
  <c r="W50" i="3"/>
  <c r="X50" i="3"/>
  <c r="I51" i="7"/>
  <c r="V51" i="3"/>
  <c r="W51" i="3"/>
  <c r="X51" i="3"/>
  <c r="I52" i="7"/>
  <c r="V52" i="3"/>
  <c r="Z52" i="3" s="1"/>
  <c r="W52" i="3"/>
  <c r="X52" i="3"/>
  <c r="I53" i="7"/>
  <c r="V53" i="3"/>
  <c r="W53" i="3"/>
  <c r="AA53" i="3" s="1"/>
  <c r="X53" i="3"/>
  <c r="AB53" i="3" s="1"/>
  <c r="I54" i="7"/>
  <c r="V54" i="3"/>
  <c r="W54" i="3"/>
  <c r="X54" i="3"/>
  <c r="I55" i="7"/>
  <c r="V55" i="3"/>
  <c r="W55" i="3"/>
  <c r="X55" i="3"/>
  <c r="I56" i="7"/>
  <c r="V56" i="3"/>
  <c r="Z56" i="3" s="1"/>
  <c r="W56" i="3"/>
  <c r="X56" i="3"/>
  <c r="I57" i="7"/>
  <c r="V57" i="3"/>
  <c r="W57" i="3"/>
  <c r="AA57" i="3" s="1"/>
  <c r="X57" i="3"/>
  <c r="AB57" i="3" s="1"/>
  <c r="I58" i="7"/>
  <c r="V58" i="3"/>
  <c r="W58" i="3"/>
  <c r="X58" i="3"/>
  <c r="I59" i="7"/>
  <c r="V59" i="3"/>
  <c r="W59" i="3"/>
  <c r="X59" i="3"/>
  <c r="I60" i="7"/>
  <c r="V60" i="3"/>
  <c r="Z60" i="3" s="1"/>
  <c r="W60" i="3"/>
  <c r="X60" i="3"/>
  <c r="I61" i="7"/>
  <c r="V61" i="3"/>
  <c r="W61" i="3"/>
  <c r="AA61" i="3" s="1"/>
  <c r="X61" i="3"/>
  <c r="AB61" i="3" s="1"/>
  <c r="I62" i="7"/>
  <c r="V62" i="3"/>
  <c r="W62" i="3"/>
  <c r="X62" i="3"/>
  <c r="I63" i="7"/>
  <c r="V63" i="3"/>
  <c r="W63" i="3"/>
  <c r="X63" i="3"/>
  <c r="I64" i="7"/>
  <c r="V64" i="3"/>
  <c r="Z64" i="3" s="1"/>
  <c r="W64" i="3"/>
  <c r="X64" i="3"/>
  <c r="I65" i="7"/>
  <c r="V65" i="3"/>
  <c r="W65" i="3"/>
  <c r="AA65" i="3" s="1"/>
  <c r="X65" i="3"/>
  <c r="AB65" i="3" s="1"/>
  <c r="I66" i="7"/>
  <c r="V66" i="3"/>
  <c r="W66" i="3"/>
  <c r="X66" i="3"/>
  <c r="I67" i="7"/>
  <c r="V67" i="3"/>
  <c r="W67" i="3"/>
  <c r="X67" i="3"/>
  <c r="I68" i="7"/>
  <c r="V68" i="3"/>
  <c r="Z68" i="3" s="1"/>
  <c r="W68" i="3"/>
  <c r="X68" i="3"/>
  <c r="I69" i="7"/>
  <c r="V69" i="3"/>
  <c r="W69" i="3"/>
  <c r="AA69" i="3" s="1"/>
  <c r="X69" i="3"/>
  <c r="AB69" i="3" s="1"/>
  <c r="I70" i="7"/>
  <c r="V70" i="3"/>
  <c r="W70" i="3"/>
  <c r="X70" i="3"/>
  <c r="I71" i="7"/>
  <c r="V71" i="3"/>
  <c r="W71" i="3"/>
  <c r="X71" i="3"/>
  <c r="I72" i="7"/>
  <c r="V72" i="3"/>
  <c r="Z72" i="3" s="1"/>
  <c r="W72" i="3"/>
  <c r="X72" i="3"/>
  <c r="I73" i="7"/>
  <c r="V73" i="3"/>
  <c r="W73" i="3"/>
  <c r="AA73" i="3" s="1"/>
  <c r="X73" i="3"/>
  <c r="AB73" i="3" s="1"/>
  <c r="I74" i="7"/>
  <c r="V74" i="3"/>
  <c r="W74" i="3"/>
  <c r="X74" i="3"/>
  <c r="I75" i="7"/>
  <c r="V75" i="3"/>
  <c r="W75" i="3"/>
  <c r="X75" i="3"/>
  <c r="I76" i="7"/>
  <c r="V76" i="3"/>
  <c r="Z76" i="3" s="1"/>
  <c r="W76" i="3"/>
  <c r="X76" i="3"/>
  <c r="I77" i="7"/>
  <c r="V77" i="3"/>
  <c r="W77" i="3"/>
  <c r="AA77" i="3" s="1"/>
  <c r="X77" i="3"/>
  <c r="AB77" i="3" s="1"/>
  <c r="I78" i="7"/>
  <c r="V78" i="3"/>
  <c r="W78" i="3"/>
  <c r="X78" i="3"/>
  <c r="I79" i="7"/>
  <c r="V79" i="3"/>
  <c r="W79" i="3"/>
  <c r="X79" i="3"/>
  <c r="I80" i="7"/>
  <c r="V80" i="3"/>
  <c r="Z80" i="3" s="1"/>
  <c r="W80" i="3"/>
  <c r="X80" i="3"/>
  <c r="I81" i="7"/>
  <c r="V81" i="3"/>
  <c r="W81" i="3"/>
  <c r="AA81" i="3" s="1"/>
  <c r="X81" i="3"/>
  <c r="AB81" i="3" s="1"/>
  <c r="I82" i="7"/>
  <c r="V82" i="3"/>
  <c r="W82" i="3"/>
  <c r="X82" i="3"/>
  <c r="I83" i="7"/>
  <c r="V83" i="3"/>
  <c r="W83" i="3"/>
  <c r="X83" i="3"/>
  <c r="I84" i="7"/>
  <c r="V84" i="3"/>
  <c r="Z84" i="3" s="1"/>
  <c r="W84" i="3"/>
  <c r="X84" i="3"/>
  <c r="I85" i="7"/>
  <c r="V85" i="3"/>
  <c r="W85" i="3"/>
  <c r="AA85" i="3" s="1"/>
  <c r="X85" i="3"/>
  <c r="AB85" i="3" s="1"/>
  <c r="I86" i="7"/>
  <c r="V86" i="3"/>
  <c r="W86" i="3"/>
  <c r="X86" i="3"/>
  <c r="I87" i="7"/>
  <c r="V87" i="3"/>
  <c r="W87" i="3"/>
  <c r="X87" i="3"/>
  <c r="I88" i="7"/>
  <c r="V88" i="3"/>
  <c r="Z88" i="3" s="1"/>
  <c r="W88" i="3"/>
  <c r="X88" i="3"/>
  <c r="I89" i="7"/>
  <c r="V89" i="3"/>
  <c r="W89" i="3"/>
  <c r="AA89" i="3" s="1"/>
  <c r="X89" i="3"/>
  <c r="AB89" i="3" s="1"/>
  <c r="I90" i="7"/>
  <c r="V90" i="3"/>
  <c r="W90" i="3"/>
  <c r="X90" i="3"/>
  <c r="I91" i="7"/>
  <c r="V91" i="3"/>
  <c r="Z91" i="3" s="1"/>
  <c r="W91" i="3"/>
  <c r="X91" i="3"/>
  <c r="I92" i="7"/>
  <c r="V92" i="3"/>
  <c r="Z92" i="3" s="1"/>
  <c r="W92" i="3"/>
  <c r="AA92" i="3" s="1"/>
  <c r="X92" i="3"/>
  <c r="I93" i="7"/>
  <c r="V93" i="3"/>
  <c r="W93" i="3"/>
  <c r="AA93" i="3" s="1"/>
  <c r="X93" i="3"/>
  <c r="AB93" i="3" s="1"/>
  <c r="I94" i="7"/>
  <c r="V94" i="3"/>
  <c r="W94" i="3"/>
  <c r="X94" i="3"/>
  <c r="I95" i="7"/>
  <c r="V95" i="3"/>
  <c r="Z95" i="3" s="1"/>
  <c r="W95" i="3"/>
  <c r="X95" i="3"/>
  <c r="I96" i="7"/>
  <c r="V96" i="3"/>
  <c r="Z96" i="3" s="1"/>
  <c r="W96" i="3"/>
  <c r="X96" i="3"/>
  <c r="I97" i="7"/>
  <c r="V97" i="3"/>
  <c r="W97" i="3"/>
  <c r="AA97" i="3" s="1"/>
  <c r="X97" i="3"/>
  <c r="AB97" i="3" s="1"/>
  <c r="I98" i="7"/>
  <c r="V98" i="3"/>
  <c r="W98" i="3"/>
  <c r="X98" i="3"/>
  <c r="I99" i="7"/>
  <c r="V99" i="3"/>
  <c r="Z99" i="3" s="1"/>
  <c r="W99" i="3"/>
  <c r="X99" i="3"/>
  <c r="AB99" i="3" s="1"/>
  <c r="I100" i="7"/>
  <c r="V100" i="3"/>
  <c r="Z100" i="3" s="1"/>
  <c r="W100" i="3"/>
  <c r="X100" i="3"/>
  <c r="I101" i="7"/>
  <c r="V101" i="3"/>
  <c r="W101" i="3"/>
  <c r="AA101" i="3" s="1"/>
  <c r="X101" i="3"/>
  <c r="AB101" i="3" s="1"/>
  <c r="I102" i="7"/>
  <c r="V102" i="3"/>
  <c r="W102" i="3"/>
  <c r="X102" i="3"/>
  <c r="I103" i="7"/>
  <c r="V103" i="3"/>
  <c r="Z103" i="3" s="1"/>
  <c r="W103" i="3"/>
  <c r="X103" i="3"/>
  <c r="AB103" i="3" s="1"/>
  <c r="I104" i="7"/>
  <c r="V104" i="3"/>
  <c r="Z104" i="3" s="1"/>
  <c r="W104" i="3"/>
  <c r="AA104" i="3" s="1"/>
  <c r="X104" i="3"/>
  <c r="AB104" i="3" s="1"/>
  <c r="I105" i="7"/>
  <c r="V105" i="3"/>
  <c r="W105" i="3"/>
  <c r="X105" i="3"/>
  <c r="AB105" i="3" s="1"/>
  <c r="I106" i="7"/>
  <c r="V106" i="3"/>
  <c r="Z106" i="3" s="1"/>
  <c r="W106" i="3"/>
  <c r="X106" i="3"/>
  <c r="I107" i="7"/>
  <c r="V107" i="3"/>
  <c r="Z107" i="3" s="1"/>
  <c r="W107" i="3"/>
  <c r="AA107" i="3" s="1"/>
  <c r="X107" i="3"/>
  <c r="I108" i="7"/>
  <c r="V108" i="3"/>
  <c r="W108" i="3"/>
  <c r="X108" i="3"/>
  <c r="I109" i="7"/>
  <c r="V109" i="3"/>
  <c r="W109" i="3"/>
  <c r="X109" i="3"/>
  <c r="AB109" i="3" s="1"/>
  <c r="I110" i="7"/>
  <c r="V110" i="3"/>
  <c r="Z110" i="3" s="1"/>
  <c r="W110" i="3"/>
  <c r="X110" i="3"/>
  <c r="I111" i="7"/>
  <c r="V111" i="3"/>
  <c r="W111" i="3"/>
  <c r="X111" i="3"/>
  <c r="I112" i="7"/>
  <c r="V112" i="3"/>
  <c r="W112" i="3"/>
  <c r="X112" i="3"/>
  <c r="I113" i="7"/>
  <c r="V113" i="3"/>
  <c r="W113" i="3"/>
  <c r="X113" i="3"/>
  <c r="AB113" i="3" s="1"/>
  <c r="I114" i="7"/>
  <c r="V114" i="3"/>
  <c r="Z114" i="3" s="1"/>
  <c r="W114" i="3"/>
  <c r="AA114" i="3" s="1"/>
  <c r="X114" i="3"/>
  <c r="I115" i="7"/>
  <c r="V115" i="3"/>
  <c r="W115" i="3"/>
  <c r="X115" i="3"/>
  <c r="I116" i="7"/>
  <c r="V116" i="3"/>
  <c r="W116" i="3"/>
  <c r="X116" i="3"/>
  <c r="I117" i="7"/>
  <c r="V117" i="3"/>
  <c r="W117" i="3"/>
  <c r="X117" i="3"/>
  <c r="AB117" i="3" s="1"/>
  <c r="I118" i="7"/>
  <c r="V118" i="3"/>
  <c r="Z118" i="3" s="1"/>
  <c r="W118" i="3"/>
  <c r="X118" i="3"/>
  <c r="I119" i="7"/>
  <c r="V119" i="3"/>
  <c r="W119" i="3"/>
  <c r="X119" i="3"/>
  <c r="I120" i="7"/>
  <c r="V120" i="3"/>
  <c r="W120" i="3"/>
  <c r="X120" i="3"/>
  <c r="I121" i="7"/>
  <c r="V121" i="3"/>
  <c r="Z121" i="3" s="1"/>
  <c r="W121" i="3"/>
  <c r="X121" i="3"/>
  <c r="AB121" i="3" s="1"/>
  <c r="I122" i="7"/>
  <c r="V122" i="3"/>
  <c r="Z122" i="3" s="1"/>
  <c r="W122" i="3"/>
  <c r="X122" i="3"/>
  <c r="I123" i="7"/>
  <c r="V123" i="3"/>
  <c r="W123" i="3"/>
  <c r="X123" i="3"/>
  <c r="I124" i="7"/>
  <c r="V124" i="3"/>
  <c r="W124" i="3"/>
  <c r="X124" i="3"/>
  <c r="I125" i="7"/>
  <c r="V125" i="3"/>
  <c r="W125" i="3"/>
  <c r="X125" i="3"/>
  <c r="AB125" i="3" s="1"/>
  <c r="I126" i="7"/>
  <c r="V126" i="3"/>
  <c r="Z126" i="3" s="1"/>
  <c r="W126" i="3"/>
  <c r="X126" i="3"/>
  <c r="I127" i="7"/>
  <c r="V127" i="3"/>
  <c r="W127" i="3"/>
  <c r="X127" i="3"/>
  <c r="I128" i="7"/>
  <c r="V128" i="3"/>
  <c r="W128" i="3"/>
  <c r="X128" i="3"/>
  <c r="I129" i="7"/>
  <c r="V129" i="3"/>
  <c r="W129" i="3"/>
  <c r="X129" i="3"/>
  <c r="AB129" i="3" s="1"/>
  <c r="I130" i="7"/>
  <c r="V130" i="3"/>
  <c r="Z130" i="3" s="1"/>
  <c r="W130" i="3"/>
  <c r="AA130" i="3" s="1"/>
  <c r="X130" i="3"/>
  <c r="AB130" i="3" s="1"/>
  <c r="I132" i="7"/>
  <c r="V132" i="3"/>
  <c r="W132" i="3"/>
  <c r="AA132" i="3" s="1"/>
  <c r="X132" i="3"/>
  <c r="I133" i="7"/>
  <c r="V133" i="3"/>
  <c r="W133" i="3"/>
  <c r="X133" i="3"/>
  <c r="I134" i="7"/>
  <c r="V134" i="3"/>
  <c r="W134" i="3"/>
  <c r="X134" i="3"/>
  <c r="I135" i="7"/>
  <c r="V135" i="3"/>
  <c r="W135" i="3"/>
  <c r="X135" i="3"/>
  <c r="I136" i="7"/>
  <c r="V136" i="3"/>
  <c r="W136" i="3"/>
  <c r="AA136" i="3" s="1"/>
  <c r="X136" i="3"/>
  <c r="I137" i="7"/>
  <c r="V137" i="3"/>
  <c r="W137" i="3"/>
  <c r="X137" i="3"/>
  <c r="I138" i="7"/>
  <c r="V138" i="3"/>
  <c r="W138" i="3"/>
  <c r="X138" i="3"/>
  <c r="I139" i="7"/>
  <c r="V139" i="3"/>
  <c r="W139" i="3"/>
  <c r="X139" i="3"/>
  <c r="I140" i="7"/>
  <c r="V140" i="3"/>
  <c r="W140" i="3"/>
  <c r="AA140" i="3" s="1"/>
  <c r="X140" i="3"/>
  <c r="I141" i="7"/>
  <c r="V141" i="3"/>
  <c r="W141" i="3"/>
  <c r="X141" i="3"/>
  <c r="I142" i="7"/>
  <c r="V142" i="3"/>
  <c r="Z142" i="3" s="1"/>
  <c r="W142" i="3"/>
  <c r="X142" i="3"/>
  <c r="I143" i="7"/>
  <c r="V143" i="3"/>
  <c r="Z143" i="3" s="1"/>
  <c r="W143" i="3"/>
  <c r="AA143" i="3" s="1"/>
  <c r="X143" i="3"/>
  <c r="I144" i="7"/>
  <c r="V144" i="3"/>
  <c r="W144" i="3"/>
  <c r="AA144" i="3" s="1"/>
  <c r="X144" i="3"/>
  <c r="I145" i="7"/>
  <c r="V145" i="3"/>
  <c r="W145" i="3"/>
  <c r="X145" i="3"/>
  <c r="I146" i="7"/>
  <c r="V146" i="3"/>
  <c r="W146" i="3"/>
  <c r="X146" i="3"/>
  <c r="I147" i="7"/>
  <c r="V147" i="3"/>
  <c r="Z147" i="3" s="1"/>
  <c r="W147" i="3"/>
  <c r="AA147" i="3" s="1"/>
  <c r="X147" i="3"/>
  <c r="I148" i="7"/>
  <c r="V148" i="3"/>
  <c r="W148" i="3"/>
  <c r="X148" i="3"/>
  <c r="I149" i="7"/>
  <c r="V149" i="3"/>
  <c r="W149" i="3"/>
  <c r="X149" i="3"/>
  <c r="AB149" i="3" s="1"/>
  <c r="I150" i="7"/>
  <c r="V150" i="3"/>
  <c r="W150" i="3"/>
  <c r="X150" i="3"/>
  <c r="I151" i="7"/>
  <c r="V151" i="3"/>
  <c r="Z151" i="3" s="1"/>
  <c r="W151" i="3"/>
  <c r="AA151" i="3" s="1"/>
  <c r="X151" i="3"/>
  <c r="AB151" i="3" s="1"/>
  <c r="I152" i="7"/>
  <c r="V152" i="3"/>
  <c r="W152" i="3"/>
  <c r="AA152" i="3" s="1"/>
  <c r="X152" i="3"/>
  <c r="I153" i="7"/>
  <c r="V153" i="3"/>
  <c r="W153" i="3"/>
  <c r="X153" i="3"/>
  <c r="I154" i="7"/>
  <c r="V154" i="3"/>
  <c r="W154" i="3"/>
  <c r="X154" i="3"/>
  <c r="I155" i="7"/>
  <c r="V155" i="3"/>
  <c r="Z155" i="3" s="1"/>
  <c r="W155" i="3"/>
  <c r="AA155" i="3" s="1"/>
  <c r="X155" i="3"/>
  <c r="I156" i="7"/>
  <c r="V156" i="3"/>
  <c r="W156" i="3"/>
  <c r="X156" i="3"/>
  <c r="I157" i="7"/>
  <c r="V157" i="3"/>
  <c r="W157" i="3"/>
  <c r="X157" i="3"/>
  <c r="AB157" i="3" s="1"/>
  <c r="I158" i="7"/>
  <c r="V158" i="3"/>
  <c r="W158" i="3"/>
  <c r="X158" i="3"/>
  <c r="I159" i="7"/>
  <c r="V159" i="3"/>
  <c r="Z159" i="3" s="1"/>
  <c r="W159" i="3"/>
  <c r="AA159" i="3" s="1"/>
  <c r="X159" i="3"/>
  <c r="I160" i="7"/>
  <c r="V160" i="3"/>
  <c r="W160" i="3"/>
  <c r="AA160" i="3" s="1"/>
  <c r="X160" i="3"/>
  <c r="I161" i="7"/>
  <c r="V161" i="3"/>
  <c r="W161" i="3"/>
  <c r="X161" i="3"/>
  <c r="I162" i="7"/>
  <c r="V162" i="3"/>
  <c r="W162" i="3"/>
  <c r="X162" i="3"/>
  <c r="I163" i="7"/>
  <c r="V163" i="3"/>
  <c r="Z163" i="3" s="1"/>
  <c r="W163" i="3"/>
  <c r="AA163" i="3" s="1"/>
  <c r="X163" i="3"/>
  <c r="I164" i="7"/>
  <c r="V164" i="3"/>
  <c r="W164" i="3"/>
  <c r="X164" i="3"/>
  <c r="I165" i="7"/>
  <c r="V165" i="3"/>
  <c r="W165" i="3"/>
  <c r="X165" i="3"/>
  <c r="AB165" i="3" s="1"/>
  <c r="I166" i="7"/>
  <c r="V166" i="3"/>
  <c r="W166" i="3"/>
  <c r="X166" i="3"/>
  <c r="I167" i="7"/>
  <c r="V167" i="3"/>
  <c r="Z167" i="3" s="1"/>
  <c r="W167" i="3"/>
  <c r="AA167" i="3" s="1"/>
  <c r="X167" i="3"/>
  <c r="AB167" i="3" s="1"/>
  <c r="I168" i="7"/>
  <c r="V168" i="3"/>
  <c r="W168" i="3"/>
  <c r="AA168" i="3" s="1"/>
  <c r="X168" i="3"/>
  <c r="I169" i="7"/>
  <c r="V169" i="3"/>
  <c r="W169" i="3"/>
  <c r="X169" i="3"/>
  <c r="I170" i="7"/>
  <c r="V170" i="3"/>
  <c r="W170" i="3"/>
  <c r="X170" i="3"/>
  <c r="I171" i="7"/>
  <c r="V171" i="3"/>
  <c r="Z171" i="3" s="1"/>
  <c r="W171" i="3"/>
  <c r="AA171" i="3" s="1"/>
  <c r="X171" i="3"/>
  <c r="AB171" i="3" s="1"/>
  <c r="I172" i="7"/>
  <c r="V172" i="3"/>
  <c r="W172" i="3"/>
  <c r="X172" i="3"/>
  <c r="I173" i="7"/>
  <c r="V173" i="3"/>
  <c r="W173" i="3"/>
  <c r="X173" i="3"/>
  <c r="AB173" i="3" s="1"/>
  <c r="I174" i="7"/>
  <c r="V174" i="3"/>
  <c r="W174" i="3"/>
  <c r="X174" i="3"/>
  <c r="I175" i="7"/>
  <c r="V175" i="3"/>
  <c r="Z175" i="3" s="1"/>
  <c r="W175" i="3"/>
  <c r="AA175" i="3" s="1"/>
  <c r="X175" i="3"/>
  <c r="AB175" i="3" s="1"/>
  <c r="I176" i="7"/>
  <c r="V176" i="3"/>
  <c r="W176" i="3"/>
  <c r="AA176" i="3" s="1"/>
  <c r="X176" i="3"/>
  <c r="I177" i="7"/>
  <c r="V177" i="3"/>
  <c r="W177" i="3"/>
  <c r="X177" i="3"/>
  <c r="I178" i="7"/>
  <c r="V178" i="3"/>
  <c r="W178" i="3"/>
  <c r="X178" i="3"/>
  <c r="I179" i="7"/>
  <c r="V179" i="3"/>
  <c r="Z179" i="3" s="1"/>
  <c r="W179" i="3"/>
  <c r="AA179" i="3" s="1"/>
  <c r="X179" i="3"/>
  <c r="AB179" i="3" s="1"/>
  <c r="I180" i="7"/>
  <c r="V180" i="3"/>
  <c r="W180" i="3"/>
  <c r="X180" i="3"/>
  <c r="I181" i="7"/>
  <c r="V181" i="3"/>
  <c r="W181" i="3"/>
  <c r="X181" i="3"/>
  <c r="AB181" i="3" s="1"/>
  <c r="I182" i="7"/>
  <c r="V182" i="3"/>
  <c r="W182" i="3"/>
  <c r="X182" i="3"/>
  <c r="I183" i="7"/>
  <c r="V183" i="3"/>
  <c r="Z183" i="3" s="1"/>
  <c r="W183" i="3"/>
  <c r="AA183" i="3" s="1"/>
  <c r="X183" i="3"/>
  <c r="AB183" i="3" s="1"/>
  <c r="I184" i="7"/>
  <c r="V184" i="3"/>
  <c r="W184" i="3"/>
  <c r="AA184" i="3" s="1"/>
  <c r="X184" i="3"/>
  <c r="I185" i="7"/>
  <c r="V185" i="3"/>
  <c r="W185" i="3"/>
  <c r="X185" i="3"/>
  <c r="I186" i="7"/>
  <c r="V186" i="3"/>
  <c r="W186" i="3"/>
  <c r="X186" i="3"/>
  <c r="I187" i="7"/>
  <c r="V187" i="3"/>
  <c r="Z187" i="3" s="1"/>
  <c r="W187" i="3"/>
  <c r="AA187" i="3" s="1"/>
  <c r="X187" i="3"/>
  <c r="AB187" i="3" s="1"/>
  <c r="I188" i="7"/>
  <c r="V188" i="3"/>
  <c r="W188" i="3"/>
  <c r="X188" i="3"/>
  <c r="I189" i="7"/>
  <c r="V189" i="3"/>
  <c r="W189" i="3"/>
  <c r="X189" i="3"/>
  <c r="AB189" i="3" s="1"/>
  <c r="I190" i="7"/>
  <c r="V190" i="3"/>
  <c r="W190" i="3"/>
  <c r="X190" i="3"/>
  <c r="I191" i="7"/>
  <c r="V191" i="3"/>
  <c r="Z191" i="3" s="1"/>
  <c r="W191" i="3"/>
  <c r="AA191" i="3" s="1"/>
  <c r="X191" i="3"/>
  <c r="AB191" i="3" s="1"/>
  <c r="I192" i="7"/>
  <c r="V192" i="3"/>
  <c r="W192" i="3"/>
  <c r="AA192" i="3" s="1"/>
  <c r="X192" i="3"/>
  <c r="I193" i="7"/>
  <c r="V193" i="3"/>
  <c r="W193" i="3"/>
  <c r="X193" i="3"/>
  <c r="I194" i="7"/>
  <c r="V194" i="3"/>
  <c r="W194" i="3"/>
  <c r="X194" i="3"/>
  <c r="I195" i="7"/>
  <c r="V195" i="3"/>
  <c r="Z195" i="3" s="1"/>
  <c r="W195" i="3"/>
  <c r="AA195" i="3" s="1"/>
  <c r="X195" i="3"/>
  <c r="AB195" i="3" s="1"/>
  <c r="I196" i="7"/>
  <c r="V196" i="3"/>
  <c r="W196" i="3"/>
  <c r="X196" i="3"/>
  <c r="I197" i="7"/>
  <c r="V197" i="3"/>
  <c r="W197" i="3"/>
  <c r="X197" i="3"/>
  <c r="AB197" i="3" s="1"/>
  <c r="I198" i="7"/>
  <c r="V198" i="3"/>
  <c r="W198" i="3"/>
  <c r="X198" i="3"/>
  <c r="I199" i="7"/>
  <c r="V199" i="3"/>
  <c r="Z199" i="3" s="1"/>
  <c r="W199" i="3"/>
  <c r="AA199" i="3" s="1"/>
  <c r="X199" i="3"/>
  <c r="AB199" i="3" s="1"/>
  <c r="I200" i="7"/>
  <c r="V200" i="3"/>
  <c r="W200" i="3"/>
  <c r="AA200" i="3" s="1"/>
  <c r="X200" i="3"/>
  <c r="I201" i="7"/>
  <c r="V201" i="3"/>
  <c r="W201" i="3"/>
  <c r="X201" i="3"/>
  <c r="I202" i="7"/>
  <c r="V202" i="3"/>
  <c r="W202" i="3"/>
  <c r="X202" i="3"/>
  <c r="I203" i="7"/>
  <c r="V203" i="3"/>
  <c r="Z203" i="3" s="1"/>
  <c r="W203" i="3"/>
  <c r="AA203" i="3" s="1"/>
  <c r="X203" i="3"/>
  <c r="AB203" i="3" s="1"/>
  <c r="I204" i="7"/>
  <c r="V204" i="3"/>
  <c r="W204" i="3"/>
  <c r="X204" i="3"/>
  <c r="I205" i="7"/>
  <c r="V205" i="3"/>
  <c r="W205" i="3"/>
  <c r="X205" i="3"/>
  <c r="AB205" i="3" s="1"/>
  <c r="I206" i="7"/>
  <c r="V206" i="3"/>
  <c r="W206" i="3"/>
  <c r="X206" i="3"/>
  <c r="I207" i="7"/>
  <c r="V207" i="3"/>
  <c r="Z207" i="3" s="1"/>
  <c r="W207" i="3"/>
  <c r="AA207" i="3" s="1"/>
  <c r="X207" i="3"/>
  <c r="AB207" i="3" s="1"/>
  <c r="I208" i="7"/>
  <c r="V208" i="3"/>
  <c r="W208" i="3"/>
  <c r="AA208" i="3" s="1"/>
  <c r="X208" i="3"/>
  <c r="I209" i="7"/>
  <c r="V209" i="3"/>
  <c r="W209" i="3"/>
  <c r="X209" i="3"/>
  <c r="I210" i="7"/>
  <c r="V210" i="3"/>
  <c r="W210" i="3"/>
  <c r="X210" i="3"/>
  <c r="I211" i="7"/>
  <c r="V211" i="3"/>
  <c r="Z211" i="3" s="1"/>
  <c r="W211" i="3"/>
  <c r="AA211" i="3" s="1"/>
  <c r="X211" i="3"/>
  <c r="AB211" i="3" s="1"/>
  <c r="I212" i="7"/>
  <c r="V212" i="3"/>
  <c r="W212" i="3"/>
  <c r="X212" i="3"/>
  <c r="I213" i="7"/>
  <c r="V213" i="3"/>
  <c r="W213" i="3"/>
  <c r="X213" i="3"/>
  <c r="AB213" i="3" s="1"/>
  <c r="I214" i="7"/>
  <c r="V214" i="3"/>
  <c r="W214" i="3"/>
  <c r="X214" i="3"/>
  <c r="I215" i="7"/>
  <c r="V215" i="3"/>
  <c r="Z215" i="3" s="1"/>
  <c r="W215" i="3"/>
  <c r="AA215" i="3" s="1"/>
  <c r="X215" i="3"/>
  <c r="AB215" i="3" s="1"/>
  <c r="I216" i="7"/>
  <c r="V216" i="3"/>
  <c r="W216" i="3"/>
  <c r="AA216" i="3" s="1"/>
  <c r="X216" i="3"/>
  <c r="I217" i="7"/>
  <c r="V217" i="3"/>
  <c r="W217" i="3"/>
  <c r="X217" i="3"/>
  <c r="I218" i="7"/>
  <c r="V218" i="3"/>
  <c r="W218" i="3"/>
  <c r="X218" i="3"/>
  <c r="I219" i="7"/>
  <c r="V219" i="3"/>
  <c r="W219" i="3"/>
  <c r="AA219" i="3" s="1"/>
  <c r="X219" i="3"/>
  <c r="AB219" i="3" s="1"/>
  <c r="I220" i="7"/>
  <c r="V220" i="3"/>
  <c r="W220" i="3"/>
  <c r="X220" i="3"/>
  <c r="I221" i="7"/>
  <c r="V221" i="3"/>
  <c r="W221" i="3"/>
  <c r="X221" i="3"/>
  <c r="AB221" i="3" s="1"/>
  <c r="I222" i="7"/>
  <c r="V222" i="3"/>
  <c r="W222" i="3"/>
  <c r="X222" i="3"/>
  <c r="I223" i="7"/>
  <c r="V223" i="3"/>
  <c r="W223" i="3"/>
  <c r="AA223" i="3" s="1"/>
  <c r="X223" i="3"/>
  <c r="AB223" i="3" s="1"/>
  <c r="I224" i="7"/>
  <c r="V224" i="3"/>
  <c r="W224" i="3"/>
  <c r="AA224" i="3" s="1"/>
  <c r="X224" i="3"/>
  <c r="I225" i="7"/>
  <c r="V225" i="3"/>
  <c r="W225" i="3"/>
  <c r="X225" i="3"/>
  <c r="I226" i="7"/>
  <c r="V226" i="3"/>
  <c r="W226" i="3"/>
  <c r="X226" i="3"/>
  <c r="I227" i="7"/>
  <c r="V227" i="3"/>
  <c r="W227" i="3"/>
  <c r="AA227" i="3" s="1"/>
  <c r="X227" i="3"/>
  <c r="AB227" i="3" s="1"/>
  <c r="I228" i="7"/>
  <c r="V228" i="3"/>
  <c r="W228" i="3"/>
  <c r="X228" i="3"/>
  <c r="I229" i="7"/>
  <c r="V229" i="3"/>
  <c r="W229" i="3"/>
  <c r="X229" i="3"/>
  <c r="AB229" i="3" s="1"/>
  <c r="I230" i="7"/>
  <c r="V230" i="3"/>
  <c r="W230" i="3"/>
  <c r="X230" i="3"/>
  <c r="I231" i="7"/>
  <c r="V231" i="3"/>
  <c r="W231" i="3"/>
  <c r="AA231" i="3" s="1"/>
  <c r="X231" i="3"/>
  <c r="AB231" i="3" s="1"/>
  <c r="I232" i="7"/>
  <c r="V232" i="3"/>
  <c r="W232" i="3"/>
  <c r="AA232" i="3" s="1"/>
  <c r="X232" i="3"/>
  <c r="I233" i="7"/>
  <c r="V233" i="3"/>
  <c r="W233" i="3"/>
  <c r="X233" i="3"/>
  <c r="I234" i="7"/>
  <c r="V234" i="3"/>
  <c r="W234" i="3"/>
  <c r="X234" i="3"/>
  <c r="I235" i="7"/>
  <c r="V235" i="3"/>
  <c r="W235" i="3"/>
  <c r="AA235" i="3" s="1"/>
  <c r="X235" i="3"/>
  <c r="AB235" i="3" s="1"/>
  <c r="I236" i="7"/>
  <c r="V236" i="3"/>
  <c r="W236" i="3"/>
  <c r="X236" i="3"/>
  <c r="I238" i="7"/>
  <c r="V238" i="3"/>
  <c r="W238" i="3"/>
  <c r="X238" i="3"/>
  <c r="AB238" i="3" s="1"/>
  <c r="I239" i="7"/>
  <c r="V239" i="3"/>
  <c r="W239" i="3"/>
  <c r="X239" i="3"/>
  <c r="I240" i="7"/>
  <c r="V240" i="3"/>
  <c r="W240" i="3"/>
  <c r="AA240" i="3" s="1"/>
  <c r="X240" i="3"/>
  <c r="AB240" i="3" s="1"/>
  <c r="I241" i="7"/>
  <c r="V241" i="3"/>
  <c r="W241" i="3"/>
  <c r="AA241" i="3" s="1"/>
  <c r="X241" i="3"/>
  <c r="I242" i="7"/>
  <c r="V242" i="3"/>
  <c r="W242" i="3"/>
  <c r="X242" i="3"/>
  <c r="I243" i="7"/>
  <c r="V243" i="3"/>
  <c r="W243" i="3"/>
  <c r="X243" i="3"/>
  <c r="I244" i="7"/>
  <c r="V244" i="3"/>
  <c r="W244" i="3"/>
  <c r="AA244" i="3" s="1"/>
  <c r="X244" i="3"/>
  <c r="AB244" i="3" s="1"/>
  <c r="I245" i="7"/>
  <c r="V245" i="3"/>
  <c r="W245" i="3"/>
  <c r="X245" i="3"/>
  <c r="I246" i="7"/>
  <c r="V246" i="3"/>
  <c r="W246" i="3"/>
  <c r="X246" i="3"/>
  <c r="AB246" i="3" s="1"/>
  <c r="I247" i="7"/>
  <c r="V247" i="3"/>
  <c r="W247" i="3"/>
  <c r="X247" i="3"/>
  <c r="I248" i="7"/>
  <c r="V248" i="3"/>
  <c r="W248" i="3"/>
  <c r="AA248" i="3" s="1"/>
  <c r="X248" i="3"/>
  <c r="AB248" i="3" s="1"/>
  <c r="I249" i="7"/>
  <c r="V249" i="3"/>
  <c r="W249" i="3"/>
  <c r="AA249" i="3" s="1"/>
  <c r="X249" i="3"/>
  <c r="I250" i="7"/>
  <c r="V250" i="3"/>
  <c r="W250" i="3"/>
  <c r="X250" i="3"/>
  <c r="I251" i="7"/>
  <c r="V251" i="3"/>
  <c r="W251" i="3"/>
  <c r="X251" i="3"/>
  <c r="I252" i="7"/>
  <c r="V252" i="3"/>
  <c r="W252" i="3"/>
  <c r="AA252" i="3" s="1"/>
  <c r="X252" i="3"/>
  <c r="AB252" i="3" s="1"/>
  <c r="I253" i="7"/>
  <c r="V253" i="3"/>
  <c r="W253" i="3"/>
  <c r="X253" i="3"/>
  <c r="I254" i="7"/>
  <c r="V254" i="3"/>
  <c r="W254" i="3"/>
  <c r="X254" i="3"/>
  <c r="AB254" i="3" s="1"/>
  <c r="I255" i="7"/>
  <c r="V255" i="3"/>
  <c r="W255" i="3"/>
  <c r="X255" i="3"/>
  <c r="I256" i="7"/>
  <c r="V256" i="3"/>
  <c r="W256" i="3"/>
  <c r="AA256" i="3" s="1"/>
  <c r="X256" i="3"/>
  <c r="AB256" i="3" s="1"/>
  <c r="I257" i="7"/>
  <c r="V257" i="3"/>
  <c r="W257" i="3"/>
  <c r="AA257" i="3" s="1"/>
  <c r="X257" i="3"/>
  <c r="I258" i="7"/>
  <c r="V258" i="3"/>
  <c r="W258" i="3"/>
  <c r="X258" i="3"/>
  <c r="I259" i="7"/>
  <c r="V259" i="3"/>
  <c r="W259" i="3"/>
  <c r="X259" i="3"/>
  <c r="I260" i="7"/>
  <c r="V260" i="3"/>
  <c r="W260" i="3"/>
  <c r="AA260" i="3" s="1"/>
  <c r="X260" i="3"/>
  <c r="AB260" i="3" s="1"/>
  <c r="I261" i="7"/>
  <c r="V261" i="3"/>
  <c r="W261" i="3"/>
  <c r="X261" i="3"/>
  <c r="I262" i="7"/>
  <c r="V262" i="3"/>
  <c r="W262" i="3"/>
  <c r="X262" i="3"/>
  <c r="AB262" i="3" s="1"/>
  <c r="I263" i="7"/>
  <c r="V263" i="3"/>
  <c r="W263" i="3"/>
  <c r="X263" i="3"/>
  <c r="I264" i="7"/>
  <c r="V264" i="3"/>
  <c r="W264" i="3"/>
  <c r="AA264" i="3" s="1"/>
  <c r="X264" i="3"/>
  <c r="AB264" i="3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G130" i="7"/>
  <c r="O265" i="1"/>
  <c r="O267" i="1" s="1"/>
  <c r="E265" i="5"/>
  <c r="E267" i="5" s="1"/>
  <c r="E267" i="2"/>
  <c r="G206" i="7"/>
  <c r="F267" i="3"/>
  <c r="E267" i="3"/>
  <c r="D267" i="3"/>
  <c r="C267" i="3"/>
  <c r="K265" i="3"/>
  <c r="K267" i="3" s="1"/>
  <c r="J265" i="3"/>
  <c r="J267" i="3" s="1"/>
  <c r="I265" i="3"/>
  <c r="I267" i="3" s="1"/>
  <c r="H265" i="3"/>
  <c r="H267" i="3" s="1"/>
  <c r="G165" i="7"/>
  <c r="D265" i="2"/>
  <c r="D267" i="2" s="1"/>
  <c r="C265" i="2"/>
  <c r="C267" i="2" s="1"/>
  <c r="E265" i="7"/>
  <c r="E267" i="7" s="1"/>
  <c r="D265" i="7"/>
  <c r="D267" i="7" s="1"/>
  <c r="R265" i="1"/>
  <c r="R267" i="1" s="1"/>
  <c r="D265" i="5"/>
  <c r="D267" i="5" s="1"/>
  <c r="C265" i="5"/>
  <c r="C267" i="5" s="1"/>
  <c r="P273" i="1"/>
  <c r="F265" i="7"/>
  <c r="F267" i="7" s="1"/>
  <c r="G62" i="7"/>
  <c r="P272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7" i="7"/>
  <c r="G91" i="7"/>
  <c r="G94" i="7"/>
  <c r="G95" i="7"/>
  <c r="G96" i="7"/>
  <c r="G92" i="7"/>
  <c r="G93" i="7"/>
  <c r="G98" i="7"/>
  <c r="G99" i="7"/>
  <c r="G100" i="7"/>
  <c r="G101" i="7"/>
  <c r="G102" i="7"/>
  <c r="G103" i="7"/>
  <c r="G105" i="7"/>
  <c r="G106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8" i="7"/>
  <c r="G129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233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146" i="7"/>
  <c r="G205" i="7"/>
  <c r="G207" i="7"/>
  <c r="G208" i="7"/>
  <c r="G209" i="7"/>
  <c r="G210" i="7"/>
  <c r="G211" i="7"/>
  <c r="G212" i="7"/>
  <c r="G213" i="7"/>
  <c r="G214" i="7"/>
  <c r="G217" i="7"/>
  <c r="G218" i="7"/>
  <c r="G215" i="7"/>
  <c r="G216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4" i="7"/>
  <c r="G235" i="7"/>
  <c r="G236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N267" i="3"/>
  <c r="O267" i="3"/>
  <c r="P267" i="3"/>
  <c r="M267" i="3"/>
  <c r="P270" i="1"/>
  <c r="P271" i="1"/>
  <c r="O275" i="1"/>
  <c r="AB162" i="3" l="1"/>
  <c r="AB154" i="3"/>
  <c r="AB146" i="3"/>
  <c r="AA181" i="3"/>
  <c r="AB258" i="3"/>
  <c r="AB250" i="3"/>
  <c r="AB242" i="3"/>
  <c r="AB233" i="3"/>
  <c r="AB225" i="3"/>
  <c r="AB217" i="3"/>
  <c r="AB209" i="3"/>
  <c r="AB201" i="3"/>
  <c r="AB193" i="3"/>
  <c r="AB185" i="3"/>
  <c r="AB177" i="3"/>
  <c r="AB169" i="3"/>
  <c r="AB161" i="3"/>
  <c r="AB153" i="3"/>
  <c r="AB145" i="3"/>
  <c r="AA261" i="3"/>
  <c r="AA253" i="3"/>
  <c r="AA245" i="3"/>
  <c r="AA236" i="3"/>
  <c r="AA228" i="3"/>
  <c r="AA220" i="3"/>
  <c r="AA212" i="3"/>
  <c r="AA204" i="3"/>
  <c r="AA196" i="3"/>
  <c r="AA188" i="3"/>
  <c r="AA180" i="3"/>
  <c r="AA172" i="3"/>
  <c r="AA164" i="3"/>
  <c r="AA156" i="3"/>
  <c r="AA148" i="3"/>
  <c r="AB158" i="3"/>
  <c r="AB150" i="3"/>
  <c r="AB142" i="3"/>
  <c r="AB140" i="3"/>
  <c r="AB138" i="3"/>
  <c r="AB136" i="3"/>
  <c r="AB134" i="3"/>
  <c r="AB132" i="3"/>
  <c r="AB127" i="3"/>
  <c r="AB107" i="3"/>
  <c r="AB128" i="3"/>
  <c r="AB124" i="3"/>
  <c r="AB120" i="3"/>
  <c r="AB116" i="3"/>
  <c r="AB112" i="3"/>
  <c r="AB108" i="3"/>
  <c r="AB106" i="3"/>
  <c r="AB102" i="3"/>
  <c r="AB98" i="3"/>
  <c r="AB94" i="3"/>
  <c r="AB90" i="3"/>
  <c r="AB86" i="3"/>
  <c r="AB82" i="3"/>
  <c r="AB78" i="3"/>
  <c r="AB74" i="3"/>
  <c r="AB70" i="3"/>
  <c r="AB66" i="3"/>
  <c r="AB62" i="3"/>
  <c r="AB58" i="3"/>
  <c r="AB54" i="3"/>
  <c r="AB42" i="3"/>
  <c r="AB38" i="3"/>
  <c r="AB34" i="3"/>
  <c r="AB30" i="3"/>
  <c r="AB26" i="3"/>
  <c r="AB22" i="3"/>
  <c r="AB18" i="3"/>
  <c r="AA100" i="3"/>
  <c r="AA96" i="3"/>
  <c r="AA88" i="3"/>
  <c r="AA84" i="3"/>
  <c r="AA80" i="3"/>
  <c r="AA76" i="3"/>
  <c r="AA72" i="3"/>
  <c r="AA68" i="3"/>
  <c r="AA64" i="3"/>
  <c r="AA60" i="3"/>
  <c r="AA56" i="3"/>
  <c r="AA52" i="3"/>
  <c r="AA48" i="3"/>
  <c r="AA44" i="3"/>
  <c r="AA40" i="3"/>
  <c r="AA36" i="3"/>
  <c r="AA32" i="3"/>
  <c r="AA28" i="3"/>
  <c r="AA24" i="3"/>
  <c r="AA20" i="3"/>
  <c r="AA14" i="3"/>
  <c r="AA10" i="3"/>
  <c r="AA6" i="3"/>
  <c r="AB50" i="3"/>
  <c r="AB49" i="3"/>
  <c r="AB46" i="3"/>
  <c r="AB45" i="3"/>
  <c r="Z263" i="3"/>
  <c r="Z259" i="3"/>
  <c r="Z255" i="3"/>
  <c r="Z251" i="3"/>
  <c r="Z247" i="3"/>
  <c r="Z243" i="3"/>
  <c r="Z239" i="3"/>
  <c r="Z234" i="3"/>
  <c r="Z230" i="3"/>
  <c r="Z226" i="3"/>
  <c r="Z222" i="3"/>
  <c r="Z218" i="3"/>
  <c r="Z214" i="3"/>
  <c r="Z210" i="3"/>
  <c r="Z206" i="3"/>
  <c r="Z202" i="3"/>
  <c r="Z198" i="3"/>
  <c r="Z194" i="3"/>
  <c r="Z190" i="3"/>
  <c r="Z186" i="3"/>
  <c r="Z182" i="3"/>
  <c r="Z178" i="3"/>
  <c r="Z174" i="3"/>
  <c r="Z170" i="3"/>
  <c r="Z166" i="3"/>
  <c r="Z162" i="3"/>
  <c r="Z158" i="3"/>
  <c r="Z154" i="3"/>
  <c r="Z150" i="3"/>
  <c r="Z146" i="3"/>
  <c r="Z139" i="3"/>
  <c r="Z135" i="3"/>
  <c r="Z105" i="3"/>
  <c r="Z102" i="3"/>
  <c r="Z98" i="3"/>
  <c r="Z94" i="3"/>
  <c r="Z90" i="3"/>
  <c r="Z86" i="3"/>
  <c r="Z82" i="3"/>
  <c r="Z78" i="3"/>
  <c r="Z74" i="3"/>
  <c r="Z70" i="3"/>
  <c r="Z66" i="3"/>
  <c r="Z62" i="3"/>
  <c r="Z58" i="3"/>
  <c r="Z54" i="3"/>
  <c r="Z50" i="3"/>
  <c r="Z46" i="3"/>
  <c r="Z42" i="3"/>
  <c r="Z38" i="3"/>
  <c r="Z34" i="3"/>
  <c r="AB261" i="3"/>
  <c r="AB257" i="3"/>
  <c r="AB253" i="3"/>
  <c r="AB249" i="3"/>
  <c r="AB245" i="3"/>
  <c r="AB241" i="3"/>
  <c r="AB236" i="3"/>
  <c r="AB232" i="3"/>
  <c r="AB228" i="3"/>
  <c r="AB224" i="3"/>
  <c r="AB220" i="3"/>
  <c r="AB216" i="3"/>
  <c r="AB212" i="3"/>
  <c r="AB208" i="3"/>
  <c r="AB204" i="3"/>
  <c r="AB200" i="3"/>
  <c r="AB196" i="3"/>
  <c r="AB192" i="3"/>
  <c r="AB188" i="3"/>
  <c r="AB184" i="3"/>
  <c r="AB180" i="3"/>
  <c r="AB176" i="3"/>
  <c r="AB172" i="3"/>
  <c r="AB168" i="3"/>
  <c r="AB164" i="3"/>
  <c r="AB160" i="3"/>
  <c r="AB156" i="3"/>
  <c r="AB152" i="3"/>
  <c r="AB148" i="3"/>
  <c r="AB144" i="3"/>
  <c r="AB141" i="3"/>
  <c r="AB137" i="3"/>
  <c r="AB133" i="3"/>
  <c r="AB126" i="3"/>
  <c r="AB122" i="3"/>
  <c r="AB118" i="3"/>
  <c r="AB114" i="3"/>
  <c r="AD114" i="3" s="1"/>
  <c r="J114" i="7" s="1"/>
  <c r="K114" i="7" s="1"/>
  <c r="L114" i="7" s="1"/>
  <c r="P114" i="7" s="1"/>
  <c r="AB110" i="3"/>
  <c r="AB14" i="3"/>
  <c r="AB6" i="3"/>
  <c r="Z262" i="3"/>
  <c r="Z258" i="3"/>
  <c r="Z254" i="3"/>
  <c r="Z250" i="3"/>
  <c r="Z246" i="3"/>
  <c r="Z242" i="3"/>
  <c r="Z238" i="3"/>
  <c r="Z233" i="3"/>
  <c r="Z229" i="3"/>
  <c r="Z225" i="3"/>
  <c r="Z221" i="3"/>
  <c r="Z217" i="3"/>
  <c r="Z213" i="3"/>
  <c r="Z209" i="3"/>
  <c r="Z205" i="3"/>
  <c r="Z201" i="3"/>
  <c r="Z197" i="3"/>
  <c r="Z193" i="3"/>
  <c r="Z189" i="3"/>
  <c r="Z185" i="3"/>
  <c r="Z181" i="3"/>
  <c r="Z177" i="3"/>
  <c r="Z173" i="3"/>
  <c r="Z169" i="3"/>
  <c r="AA263" i="3"/>
  <c r="AA259" i="3"/>
  <c r="AA255" i="3"/>
  <c r="AD255" i="3" s="1"/>
  <c r="J255" i="7" s="1"/>
  <c r="K255" i="7" s="1"/>
  <c r="L255" i="7" s="1"/>
  <c r="P255" i="7" s="1"/>
  <c r="AA251" i="3"/>
  <c r="AA247" i="3"/>
  <c r="AA243" i="3"/>
  <c r="AA239" i="3"/>
  <c r="AA234" i="3"/>
  <c r="AA230" i="3"/>
  <c r="AA226" i="3"/>
  <c r="AA222" i="3"/>
  <c r="AA218" i="3"/>
  <c r="AA214" i="3"/>
  <c r="AA210" i="3"/>
  <c r="AA206" i="3"/>
  <c r="AA202" i="3"/>
  <c r="AA198" i="3"/>
  <c r="AA194" i="3"/>
  <c r="AA190" i="3"/>
  <c r="AA186" i="3"/>
  <c r="AA182" i="3"/>
  <c r="AA178" i="3"/>
  <c r="AA174" i="3"/>
  <c r="AA170" i="3"/>
  <c r="AA166" i="3"/>
  <c r="AA158" i="3"/>
  <c r="AA139" i="3"/>
  <c r="AA135" i="3"/>
  <c r="AA108" i="3"/>
  <c r="Z138" i="3"/>
  <c r="Z134" i="3"/>
  <c r="Z127" i="3"/>
  <c r="Z123" i="3"/>
  <c r="Z119" i="3"/>
  <c r="Z115" i="3"/>
  <c r="Z111" i="3"/>
  <c r="Z15" i="3"/>
  <c r="I265" i="7"/>
  <c r="I267" i="7" s="1"/>
  <c r="R164" i="3"/>
  <c r="R160" i="3"/>
  <c r="R49" i="3"/>
  <c r="R45" i="3"/>
  <c r="R41" i="3"/>
  <c r="R37" i="3"/>
  <c r="R33" i="3"/>
  <c r="R29" i="3"/>
  <c r="R25" i="3"/>
  <c r="Z87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4" i="3"/>
  <c r="R260" i="3"/>
  <c r="R256" i="3"/>
  <c r="R252" i="3"/>
  <c r="R248" i="3"/>
  <c r="R244" i="3"/>
  <c r="R240" i="3"/>
  <c r="R235" i="3"/>
  <c r="R231" i="3"/>
  <c r="R227" i="3"/>
  <c r="R223" i="3"/>
  <c r="R219" i="3"/>
  <c r="R215" i="3"/>
  <c r="R211" i="3"/>
  <c r="R207" i="3"/>
  <c r="R203" i="3"/>
  <c r="R199" i="3"/>
  <c r="R195" i="3"/>
  <c r="R191" i="3"/>
  <c r="R187" i="3"/>
  <c r="R183" i="3"/>
  <c r="R179" i="3"/>
  <c r="R175" i="3"/>
  <c r="R171" i="3"/>
  <c r="R167" i="3"/>
  <c r="Z219" i="3"/>
  <c r="AD219" i="3" s="1"/>
  <c r="J219" i="7" s="1"/>
  <c r="K219" i="7" s="1"/>
  <c r="L219" i="7" s="1"/>
  <c r="P219" i="7" s="1"/>
  <c r="Z264" i="3"/>
  <c r="AD264" i="3" s="1"/>
  <c r="J264" i="7" s="1"/>
  <c r="K264" i="7" s="1"/>
  <c r="L264" i="7" s="1"/>
  <c r="P264" i="7" s="1"/>
  <c r="Z260" i="3"/>
  <c r="AD260" i="3" s="1"/>
  <c r="J260" i="7" s="1"/>
  <c r="K260" i="7" s="1"/>
  <c r="L260" i="7" s="1"/>
  <c r="P260" i="7" s="1"/>
  <c r="Z256" i="3"/>
  <c r="AD256" i="3" s="1"/>
  <c r="J256" i="7" s="1"/>
  <c r="K256" i="7" s="1"/>
  <c r="L256" i="7" s="1"/>
  <c r="P256" i="7" s="1"/>
  <c r="Z252" i="3"/>
  <c r="AD252" i="3" s="1"/>
  <c r="J252" i="7" s="1"/>
  <c r="K252" i="7" s="1"/>
  <c r="L252" i="7" s="1"/>
  <c r="P252" i="7" s="1"/>
  <c r="Z248" i="3"/>
  <c r="AD248" i="3" s="1"/>
  <c r="J248" i="7" s="1"/>
  <c r="K248" i="7" s="1"/>
  <c r="L248" i="7" s="1"/>
  <c r="P248" i="7" s="1"/>
  <c r="Z244" i="3"/>
  <c r="AD244" i="3" s="1"/>
  <c r="J244" i="7" s="1"/>
  <c r="K244" i="7" s="1"/>
  <c r="L244" i="7" s="1"/>
  <c r="P244" i="7" s="1"/>
  <c r="Z240" i="3"/>
  <c r="Z235" i="3"/>
  <c r="AD235" i="3" s="1"/>
  <c r="J235" i="7" s="1"/>
  <c r="K235" i="7" s="1"/>
  <c r="L235" i="7" s="1"/>
  <c r="P235" i="7" s="1"/>
  <c r="Z231" i="3"/>
  <c r="AD231" i="3" s="1"/>
  <c r="J231" i="7" s="1"/>
  <c r="K231" i="7" s="1"/>
  <c r="L231" i="7" s="1"/>
  <c r="P231" i="7" s="1"/>
  <c r="Z227" i="3"/>
  <c r="AD227" i="3" s="1"/>
  <c r="J227" i="7" s="1"/>
  <c r="K227" i="7" s="1"/>
  <c r="L227" i="7" s="1"/>
  <c r="P227" i="7" s="1"/>
  <c r="Z223" i="3"/>
  <c r="AD223" i="3" s="1"/>
  <c r="J223" i="7" s="1"/>
  <c r="K223" i="7" s="1"/>
  <c r="L223" i="7" s="1"/>
  <c r="P223" i="7" s="1"/>
  <c r="AB214" i="3"/>
  <c r="AB190" i="3"/>
  <c r="Z14" i="3"/>
  <c r="AD14" i="3" s="1"/>
  <c r="J14" i="7" s="1"/>
  <c r="K14" i="7" s="1"/>
  <c r="L14" i="7" s="1"/>
  <c r="P14" i="7" s="1"/>
  <c r="Z10" i="3"/>
  <c r="Z6" i="3"/>
  <c r="AD6" i="3" s="1"/>
  <c r="J6" i="7" s="1"/>
  <c r="K6" i="7" s="1"/>
  <c r="L6" i="7" s="1"/>
  <c r="P6" i="7" s="1"/>
  <c r="AB255" i="3"/>
  <c r="AA221" i="3"/>
  <c r="AD221" i="3" s="1"/>
  <c r="J221" i="7" s="1"/>
  <c r="K221" i="7" s="1"/>
  <c r="L221" i="7" s="1"/>
  <c r="P221" i="7" s="1"/>
  <c r="Z164" i="3"/>
  <c r="Z160" i="3"/>
  <c r="Z156" i="3"/>
  <c r="Z152" i="3"/>
  <c r="Z148" i="3"/>
  <c r="Z144" i="3"/>
  <c r="Z140" i="3"/>
  <c r="AD140" i="3" s="1"/>
  <c r="J140" i="7" s="1"/>
  <c r="K140" i="7" s="1"/>
  <c r="L140" i="7" s="1"/>
  <c r="P140" i="7" s="1"/>
  <c r="Z136" i="3"/>
  <c r="AD136" i="3" s="1"/>
  <c r="J136" i="7" s="1"/>
  <c r="K136" i="7" s="1"/>
  <c r="L136" i="7" s="1"/>
  <c r="P136" i="7" s="1"/>
  <c r="Z132" i="3"/>
  <c r="Z128" i="3"/>
  <c r="Z124" i="3"/>
  <c r="Z120" i="3"/>
  <c r="Z116" i="3"/>
  <c r="Z112" i="3"/>
  <c r="Z108" i="3"/>
  <c r="Z85" i="3"/>
  <c r="AD85" i="3" s="1"/>
  <c r="J85" i="7" s="1"/>
  <c r="K85" i="7" s="1"/>
  <c r="L85" i="7" s="1"/>
  <c r="P85" i="7" s="1"/>
  <c r="Z81" i="3"/>
  <c r="AD81" i="3" s="1"/>
  <c r="J81" i="7" s="1"/>
  <c r="K81" i="7" s="1"/>
  <c r="L81" i="7" s="1"/>
  <c r="P81" i="7" s="1"/>
  <c r="Z77" i="3"/>
  <c r="AD77" i="3" s="1"/>
  <c r="J77" i="7" s="1"/>
  <c r="K77" i="7" s="1"/>
  <c r="L77" i="7" s="1"/>
  <c r="P77" i="7" s="1"/>
  <c r="Z73" i="3"/>
  <c r="AD73" i="3" s="1"/>
  <c r="J73" i="7" s="1"/>
  <c r="K73" i="7" s="1"/>
  <c r="L73" i="7" s="1"/>
  <c r="P73" i="7" s="1"/>
  <c r="Z69" i="3"/>
  <c r="AD69" i="3" s="1"/>
  <c r="J69" i="7" s="1"/>
  <c r="K69" i="7" s="1"/>
  <c r="L69" i="7" s="1"/>
  <c r="P69" i="7" s="1"/>
  <c r="Z49" i="3"/>
  <c r="Z45" i="3"/>
  <c r="Z41" i="3"/>
  <c r="AD41" i="3" s="1"/>
  <c r="J41" i="7" s="1"/>
  <c r="K41" i="7" s="1"/>
  <c r="L41" i="7" s="1"/>
  <c r="P41" i="7" s="1"/>
  <c r="Z37" i="3"/>
  <c r="AD37" i="3" s="1"/>
  <c r="J37" i="7" s="1"/>
  <c r="K37" i="7" s="1"/>
  <c r="L37" i="7" s="1"/>
  <c r="P37" i="7" s="1"/>
  <c r="AA11" i="3"/>
  <c r="AA7" i="3"/>
  <c r="AA246" i="3"/>
  <c r="AA165" i="3"/>
  <c r="AA161" i="3"/>
  <c r="AA157" i="3"/>
  <c r="AA153" i="3"/>
  <c r="AA149" i="3"/>
  <c r="AA145" i="3"/>
  <c r="AA141" i="3"/>
  <c r="AA137" i="3"/>
  <c r="AA133" i="3"/>
  <c r="AA125" i="3"/>
  <c r="AA117" i="3"/>
  <c r="AA109" i="3"/>
  <c r="AA66" i="3"/>
  <c r="AD66" i="3" s="1"/>
  <c r="J66" i="7" s="1"/>
  <c r="K66" i="7" s="1"/>
  <c r="L66" i="7" s="1"/>
  <c r="P66" i="7" s="1"/>
  <c r="AA62" i="3"/>
  <c r="AA58" i="3"/>
  <c r="AA34" i="3"/>
  <c r="AD34" i="3" s="1"/>
  <c r="J34" i="7" s="1"/>
  <c r="K34" i="7" s="1"/>
  <c r="L34" i="7" s="1"/>
  <c r="P34" i="7" s="1"/>
  <c r="AA30" i="3"/>
  <c r="AA15" i="3"/>
  <c r="R129" i="3"/>
  <c r="R125" i="3"/>
  <c r="R121" i="3"/>
  <c r="R117" i="3"/>
  <c r="R113" i="3"/>
  <c r="R109" i="3"/>
  <c r="R15" i="3"/>
  <c r="R11" i="3"/>
  <c r="R7" i="3"/>
  <c r="G265" i="5"/>
  <c r="G267" i="5" s="1"/>
  <c r="AB263" i="3"/>
  <c r="AB247" i="3"/>
  <c r="AB230" i="3"/>
  <c r="AB198" i="3"/>
  <c r="AB182" i="3"/>
  <c r="AB166" i="3"/>
  <c r="AB135" i="3"/>
  <c r="AA122" i="3"/>
  <c r="AA106" i="3"/>
  <c r="AD106" i="3" s="1"/>
  <c r="J106" i="7" s="1"/>
  <c r="K106" i="7" s="1"/>
  <c r="L106" i="7" s="1"/>
  <c r="P106" i="7" s="1"/>
  <c r="G265" i="7"/>
  <c r="AD16" i="3"/>
  <c r="J16" i="7" s="1"/>
  <c r="K16" i="7" s="1"/>
  <c r="L16" i="7" s="1"/>
  <c r="P16" i="7" s="1"/>
  <c r="L265" i="3"/>
  <c r="L267" i="3" s="1"/>
  <c r="AB239" i="3"/>
  <c r="AA229" i="3"/>
  <c r="AA205" i="3"/>
  <c r="AB174" i="3"/>
  <c r="AA142" i="3"/>
  <c r="AD142" i="3" s="1"/>
  <c r="J142" i="7" s="1"/>
  <c r="K142" i="7" s="1"/>
  <c r="L142" i="7" s="1"/>
  <c r="P142" i="7" s="1"/>
  <c r="Z125" i="3"/>
  <c r="AB115" i="3"/>
  <c r="AB111" i="3"/>
  <c r="AA103" i="3"/>
  <c r="AD103" i="3" s="1"/>
  <c r="J103" i="7" s="1"/>
  <c r="K103" i="7" s="1"/>
  <c r="L103" i="7" s="1"/>
  <c r="P103" i="7" s="1"/>
  <c r="AA99" i="3"/>
  <c r="AD99" i="3" s="1"/>
  <c r="J99" i="7" s="1"/>
  <c r="K99" i="7" s="1"/>
  <c r="L99" i="7" s="1"/>
  <c r="P99" i="7" s="1"/>
  <c r="AA95" i="3"/>
  <c r="AA91" i="3"/>
  <c r="AA87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D27" i="3" s="1"/>
  <c r="J27" i="7" s="1"/>
  <c r="K27" i="7" s="1"/>
  <c r="L27" i="7" s="1"/>
  <c r="P27" i="7" s="1"/>
  <c r="AA23" i="3"/>
  <c r="AA19" i="3"/>
  <c r="AB13" i="3"/>
  <c r="AD13" i="3" s="1"/>
  <c r="J13" i="7" s="1"/>
  <c r="K13" i="7" s="1"/>
  <c r="L13" i="7" s="1"/>
  <c r="P13" i="7" s="1"/>
  <c r="Z7" i="3"/>
  <c r="R128" i="3"/>
  <c r="R124" i="3"/>
  <c r="R120" i="3"/>
  <c r="R116" i="3"/>
  <c r="R112" i="3"/>
  <c r="R108" i="3"/>
  <c r="R21" i="3"/>
  <c r="R17" i="3"/>
  <c r="R14" i="3"/>
  <c r="R10" i="3"/>
  <c r="R6" i="3"/>
  <c r="Q265" i="3"/>
  <c r="W265" i="3"/>
  <c r="AA254" i="3"/>
  <c r="AB222" i="3"/>
  <c r="AA213" i="3"/>
  <c r="AA189" i="3"/>
  <c r="AB159" i="3"/>
  <c r="AD159" i="3" s="1"/>
  <c r="J159" i="7" s="1"/>
  <c r="K159" i="7" s="1"/>
  <c r="L159" i="7" s="1"/>
  <c r="P159" i="7" s="1"/>
  <c r="AA150" i="3"/>
  <c r="Z129" i="3"/>
  <c r="AB119" i="3"/>
  <c r="Z109" i="3"/>
  <c r="AB100" i="3"/>
  <c r="AB96" i="3"/>
  <c r="AB92" i="3"/>
  <c r="AB88" i="3"/>
  <c r="AB84" i="3"/>
  <c r="AB80" i="3"/>
  <c r="AB76" i="3"/>
  <c r="AD76" i="3" s="1"/>
  <c r="J76" i="7" s="1"/>
  <c r="K76" i="7" s="1"/>
  <c r="L76" i="7" s="1"/>
  <c r="P76" i="7" s="1"/>
  <c r="AB72" i="3"/>
  <c r="AD72" i="3" s="1"/>
  <c r="J72" i="7" s="1"/>
  <c r="K72" i="7" s="1"/>
  <c r="L72" i="7" s="1"/>
  <c r="P72" i="7" s="1"/>
  <c r="AB68" i="3"/>
  <c r="AB64" i="3"/>
  <c r="AB60" i="3"/>
  <c r="AB56" i="3"/>
  <c r="AB52" i="3"/>
  <c r="AB48" i="3"/>
  <c r="AB44" i="3"/>
  <c r="AD44" i="3" s="1"/>
  <c r="J44" i="7" s="1"/>
  <c r="K44" i="7" s="1"/>
  <c r="L44" i="7" s="1"/>
  <c r="P44" i="7" s="1"/>
  <c r="AB40" i="3"/>
  <c r="AD40" i="3" s="1"/>
  <c r="J40" i="7" s="1"/>
  <c r="K40" i="7" s="1"/>
  <c r="L40" i="7" s="1"/>
  <c r="P40" i="7" s="1"/>
  <c r="AB36" i="3"/>
  <c r="AB32" i="3"/>
  <c r="AB28" i="3"/>
  <c r="AB24" i="3"/>
  <c r="AB20" i="3"/>
  <c r="Z11" i="3"/>
  <c r="R127" i="3"/>
  <c r="R123" i="3"/>
  <c r="R119" i="3"/>
  <c r="R115" i="3"/>
  <c r="R111" i="3"/>
  <c r="R107" i="3"/>
  <c r="R13" i="3"/>
  <c r="R9" i="3"/>
  <c r="R5" i="3"/>
  <c r="G265" i="3"/>
  <c r="AA262" i="3"/>
  <c r="AA238" i="3"/>
  <c r="AB206" i="3"/>
  <c r="AA197" i="3"/>
  <c r="AA173" i="3"/>
  <c r="AB143" i="3"/>
  <c r="AD143" i="3" s="1"/>
  <c r="J143" i="7" s="1"/>
  <c r="K143" i="7" s="1"/>
  <c r="L143" i="7" s="1"/>
  <c r="AA134" i="3"/>
  <c r="AB123" i="3"/>
  <c r="Z117" i="3"/>
  <c r="Z113" i="3"/>
  <c r="AD107" i="3"/>
  <c r="J107" i="7" s="1"/>
  <c r="K107" i="7" s="1"/>
  <c r="L107" i="7" s="1"/>
  <c r="P107" i="7" s="1"/>
  <c r="AA12" i="3"/>
  <c r="AA8" i="3"/>
  <c r="AB5" i="3"/>
  <c r="AD5" i="3" s="1"/>
  <c r="J5" i="7" s="1"/>
  <c r="K5" i="7" s="1"/>
  <c r="L5" i="7" s="1"/>
  <c r="R126" i="3"/>
  <c r="R122" i="3"/>
  <c r="R118" i="3"/>
  <c r="R114" i="3"/>
  <c r="R110" i="3"/>
  <c r="R106" i="3"/>
  <c r="R12" i="3"/>
  <c r="R8" i="3"/>
  <c r="R105" i="3"/>
  <c r="Z261" i="3"/>
  <c r="AB259" i="3"/>
  <c r="Z257" i="3"/>
  <c r="Z253" i="3"/>
  <c r="AB251" i="3"/>
  <c r="Z249" i="3"/>
  <c r="Z245" i="3"/>
  <c r="AB243" i="3"/>
  <c r="Z241" i="3"/>
  <c r="AD241" i="3" s="1"/>
  <c r="J241" i="7" s="1"/>
  <c r="K241" i="7" s="1"/>
  <c r="L241" i="7" s="1"/>
  <c r="P241" i="7" s="1"/>
  <c r="Z236" i="3"/>
  <c r="AB234" i="3"/>
  <c r="Z232" i="3"/>
  <c r="Z228" i="3"/>
  <c r="AB226" i="3"/>
  <c r="Z224" i="3"/>
  <c r="AD224" i="3" s="1"/>
  <c r="J224" i="7" s="1"/>
  <c r="K224" i="7" s="1"/>
  <c r="L224" i="7" s="1"/>
  <c r="P224" i="7" s="1"/>
  <c r="Z220" i="3"/>
  <c r="AB218" i="3"/>
  <c r="Z216" i="3"/>
  <c r="Z212" i="3"/>
  <c r="AB210" i="3"/>
  <c r="Z208" i="3"/>
  <c r="Z204" i="3"/>
  <c r="AB202" i="3"/>
  <c r="Z200" i="3"/>
  <c r="AD200" i="3" s="1"/>
  <c r="J200" i="7" s="1"/>
  <c r="K200" i="7" s="1"/>
  <c r="L200" i="7" s="1"/>
  <c r="P200" i="7" s="1"/>
  <c r="Z196" i="3"/>
  <c r="AB194" i="3"/>
  <c r="Z192" i="3"/>
  <c r="Z188" i="3"/>
  <c r="AB186" i="3"/>
  <c r="Z184" i="3"/>
  <c r="Z180" i="3"/>
  <c r="AB178" i="3"/>
  <c r="Z176" i="3"/>
  <c r="AD176" i="3" s="1"/>
  <c r="J176" i="7" s="1"/>
  <c r="K176" i="7" s="1"/>
  <c r="L176" i="7" s="1"/>
  <c r="P176" i="7" s="1"/>
  <c r="Z172" i="3"/>
  <c r="AB170" i="3"/>
  <c r="Z168" i="3"/>
  <c r="Z165" i="3"/>
  <c r="AB163" i="3"/>
  <c r="AD163" i="3" s="1"/>
  <c r="J163" i="7" s="1"/>
  <c r="K163" i="7" s="1"/>
  <c r="L163" i="7" s="1"/>
  <c r="P163" i="7" s="1"/>
  <c r="Z161" i="3"/>
  <c r="Z157" i="3"/>
  <c r="AB155" i="3"/>
  <c r="AD155" i="3" s="1"/>
  <c r="J155" i="7" s="1"/>
  <c r="K155" i="7" s="1"/>
  <c r="L155" i="7" s="1"/>
  <c r="P155" i="7" s="1"/>
  <c r="Z153" i="3"/>
  <c r="Z149" i="3"/>
  <c r="AB147" i="3"/>
  <c r="AD147" i="3" s="1"/>
  <c r="J147" i="7" s="1"/>
  <c r="K147" i="7" s="1"/>
  <c r="L147" i="7" s="1"/>
  <c r="P147" i="7" s="1"/>
  <c r="Z141" i="3"/>
  <c r="AB139" i="3"/>
  <c r="Z137" i="3"/>
  <c r="Z133" i="3"/>
  <c r="AA126" i="3"/>
  <c r="AD126" i="3" s="1"/>
  <c r="J126" i="7" s="1"/>
  <c r="K126" i="7" s="1"/>
  <c r="L126" i="7" s="1"/>
  <c r="P126" i="7" s="1"/>
  <c r="AA118" i="3"/>
  <c r="AA110" i="3"/>
  <c r="AD110" i="3" s="1"/>
  <c r="J110" i="7" s="1"/>
  <c r="K110" i="7" s="1"/>
  <c r="L110" i="7" s="1"/>
  <c r="P110" i="7" s="1"/>
  <c r="AB10" i="3"/>
  <c r="AB9" i="3"/>
  <c r="AD9" i="3" s="1"/>
  <c r="J9" i="7" s="1"/>
  <c r="K9" i="7" s="1"/>
  <c r="L9" i="7" s="1"/>
  <c r="P9" i="7" s="1"/>
  <c r="AA128" i="3"/>
  <c r="AA124" i="3"/>
  <c r="AA120" i="3"/>
  <c r="AA116" i="3"/>
  <c r="AD116" i="3" s="1"/>
  <c r="J116" i="7" s="1"/>
  <c r="K116" i="7" s="1"/>
  <c r="L116" i="7" s="1"/>
  <c r="P116" i="7" s="1"/>
  <c r="AA112" i="3"/>
  <c r="G266" i="7"/>
  <c r="AB15" i="3"/>
  <c r="AB11" i="3"/>
  <c r="AB7" i="3"/>
  <c r="Q267" i="3"/>
  <c r="V265" i="3"/>
  <c r="V267" i="3" s="1"/>
  <c r="Z145" i="3"/>
  <c r="AA127" i="3"/>
  <c r="AA119" i="3"/>
  <c r="AA111" i="3"/>
  <c r="AA105" i="3"/>
  <c r="AA102" i="3"/>
  <c r="AB95" i="3"/>
  <c r="AB91" i="3"/>
  <c r="AB87" i="3"/>
  <c r="Z65" i="3"/>
  <c r="AD65" i="3" s="1"/>
  <c r="J65" i="7" s="1"/>
  <c r="K65" i="7" s="1"/>
  <c r="L65" i="7" s="1"/>
  <c r="P65" i="7" s="1"/>
  <c r="Z61" i="3"/>
  <c r="AD61" i="3" s="1"/>
  <c r="J61" i="7" s="1"/>
  <c r="K61" i="7" s="1"/>
  <c r="L61" i="7" s="1"/>
  <c r="P61" i="7" s="1"/>
  <c r="Z57" i="3"/>
  <c r="AD57" i="3" s="1"/>
  <c r="J57" i="7" s="1"/>
  <c r="K57" i="7" s="1"/>
  <c r="L57" i="7" s="1"/>
  <c r="P57" i="7" s="1"/>
  <c r="AA54" i="3"/>
  <c r="Z33" i="3"/>
  <c r="AD33" i="3" s="1"/>
  <c r="J33" i="7" s="1"/>
  <c r="K33" i="7" s="1"/>
  <c r="L33" i="7" s="1"/>
  <c r="P33" i="7" s="1"/>
  <c r="Z29" i="3"/>
  <c r="AD29" i="3" s="1"/>
  <c r="J29" i="7" s="1"/>
  <c r="K29" i="7" s="1"/>
  <c r="L29" i="7" s="1"/>
  <c r="P29" i="7" s="1"/>
  <c r="AA26" i="3"/>
  <c r="AA22" i="3"/>
  <c r="AB19" i="3"/>
  <c r="R262" i="3"/>
  <c r="R258" i="3"/>
  <c r="R254" i="3"/>
  <c r="R250" i="3"/>
  <c r="R246" i="3"/>
  <c r="R242" i="3"/>
  <c r="R238" i="3"/>
  <c r="R233" i="3"/>
  <c r="R229" i="3"/>
  <c r="R225" i="3"/>
  <c r="R221" i="3"/>
  <c r="R217" i="3"/>
  <c r="R213" i="3"/>
  <c r="R209" i="3"/>
  <c r="R205" i="3"/>
  <c r="R201" i="3"/>
  <c r="R197" i="3"/>
  <c r="R193" i="3"/>
  <c r="R189" i="3"/>
  <c r="R185" i="3"/>
  <c r="R181" i="3"/>
  <c r="R177" i="3"/>
  <c r="R173" i="3"/>
  <c r="R169" i="3"/>
  <c r="R162" i="3"/>
  <c r="R158" i="3"/>
  <c r="R154" i="3"/>
  <c r="R150" i="3"/>
  <c r="R146" i="3"/>
  <c r="R142" i="3"/>
  <c r="R138" i="3"/>
  <c r="R134" i="3"/>
  <c r="R102" i="3"/>
  <c r="R98" i="3"/>
  <c r="R94" i="3"/>
  <c r="R90" i="3"/>
  <c r="R86" i="3"/>
  <c r="R82" i="3"/>
  <c r="R78" i="3"/>
  <c r="R74" i="3"/>
  <c r="R70" i="3"/>
  <c r="R66" i="3"/>
  <c r="R62" i="3"/>
  <c r="R58" i="3"/>
  <c r="R54" i="3"/>
  <c r="X265" i="3"/>
  <c r="X267" i="3" s="1"/>
  <c r="AA123" i="3"/>
  <c r="AA115" i="3"/>
  <c r="Z97" i="3"/>
  <c r="AD97" i="3" s="1"/>
  <c r="J97" i="7" s="1"/>
  <c r="K97" i="7" s="1"/>
  <c r="L97" i="7" s="1"/>
  <c r="P97" i="7" s="1"/>
  <c r="Z93" i="3"/>
  <c r="AD93" i="3" s="1"/>
  <c r="J93" i="7" s="1"/>
  <c r="K93" i="7" s="1"/>
  <c r="L93" i="7" s="1"/>
  <c r="P93" i="7" s="1"/>
  <c r="Z89" i="3"/>
  <c r="AD89" i="3" s="1"/>
  <c r="J89" i="7" s="1"/>
  <c r="K89" i="7" s="1"/>
  <c r="L89" i="7" s="1"/>
  <c r="P89" i="7" s="1"/>
  <c r="AA86" i="3"/>
  <c r="AA82" i="3"/>
  <c r="AA78" i="3"/>
  <c r="AA74" i="3"/>
  <c r="AD74" i="3" s="1"/>
  <c r="J74" i="7" s="1"/>
  <c r="K74" i="7" s="1"/>
  <c r="L74" i="7" s="1"/>
  <c r="P74" i="7" s="1"/>
  <c r="AA70" i="3"/>
  <c r="AB63" i="3"/>
  <c r="AB59" i="3"/>
  <c r="AB55" i="3"/>
  <c r="AA50" i="3"/>
  <c r="AA46" i="3"/>
  <c r="AA42" i="3"/>
  <c r="AA38" i="3"/>
  <c r="AB35" i="3"/>
  <c r="AB31" i="3"/>
  <c r="Z17" i="3"/>
  <c r="AD17" i="3" s="1"/>
  <c r="J17" i="7" s="1"/>
  <c r="K17" i="7" s="1"/>
  <c r="L17" i="7" s="1"/>
  <c r="P17" i="7" s="1"/>
  <c r="AB12" i="3"/>
  <c r="R156" i="3"/>
  <c r="R152" i="3"/>
  <c r="R148" i="3"/>
  <c r="R144" i="3"/>
  <c r="R140" i="3"/>
  <c r="R136" i="3"/>
  <c r="R132" i="3"/>
  <c r="R100" i="3"/>
  <c r="R96" i="3"/>
  <c r="R92" i="3"/>
  <c r="R88" i="3"/>
  <c r="R84" i="3"/>
  <c r="R80" i="3"/>
  <c r="R76" i="3"/>
  <c r="R72" i="3"/>
  <c r="R68" i="3"/>
  <c r="R64" i="3"/>
  <c r="R60" i="3"/>
  <c r="R56" i="3"/>
  <c r="R52" i="3"/>
  <c r="AA258" i="3"/>
  <c r="AA250" i="3"/>
  <c r="AA242" i="3"/>
  <c r="AA233" i="3"/>
  <c r="AA225" i="3"/>
  <c r="AA217" i="3"/>
  <c r="AA209" i="3"/>
  <c r="AD209" i="3" s="1"/>
  <c r="J209" i="7" s="1"/>
  <c r="K209" i="7" s="1"/>
  <c r="L209" i="7" s="1"/>
  <c r="P209" i="7" s="1"/>
  <c r="AA201" i="3"/>
  <c r="AA193" i="3"/>
  <c r="AA185" i="3"/>
  <c r="AA177" i="3"/>
  <c r="AA169" i="3"/>
  <c r="AA162" i="3"/>
  <c r="AA154" i="3"/>
  <c r="AA146" i="3"/>
  <c r="AD146" i="3" s="1"/>
  <c r="J146" i="7" s="1"/>
  <c r="K146" i="7" s="1"/>
  <c r="L146" i="7" s="1"/>
  <c r="P146" i="7" s="1"/>
  <c r="AA138" i="3"/>
  <c r="AA129" i="3"/>
  <c r="AA121" i="3"/>
  <c r="AD121" i="3" s="1"/>
  <c r="J121" i="7" s="1"/>
  <c r="K121" i="7" s="1"/>
  <c r="L121" i="7" s="1"/>
  <c r="P121" i="7" s="1"/>
  <c r="AA113" i="3"/>
  <c r="Z101" i="3"/>
  <c r="AD101" i="3" s="1"/>
  <c r="J101" i="7" s="1"/>
  <c r="K101" i="7" s="1"/>
  <c r="L101" i="7" s="1"/>
  <c r="P101" i="7" s="1"/>
  <c r="AA98" i="3"/>
  <c r="AD98" i="3" s="1"/>
  <c r="J98" i="7" s="1"/>
  <c r="K98" i="7" s="1"/>
  <c r="L98" i="7" s="1"/>
  <c r="P98" i="7" s="1"/>
  <c r="AA94" i="3"/>
  <c r="AA90" i="3"/>
  <c r="AD90" i="3" s="1"/>
  <c r="J90" i="7" s="1"/>
  <c r="K90" i="7" s="1"/>
  <c r="L90" i="7" s="1"/>
  <c r="P90" i="7" s="1"/>
  <c r="AB83" i="3"/>
  <c r="AB79" i="3"/>
  <c r="AB75" i="3"/>
  <c r="AB71" i="3"/>
  <c r="AB67" i="3"/>
  <c r="Z53" i="3"/>
  <c r="AD53" i="3" s="1"/>
  <c r="J53" i="7" s="1"/>
  <c r="K53" i="7" s="1"/>
  <c r="L53" i="7" s="1"/>
  <c r="P53" i="7" s="1"/>
  <c r="AB51" i="3"/>
  <c r="AB47" i="3"/>
  <c r="AB43" i="3"/>
  <c r="AB39" i="3"/>
  <c r="Z25" i="3"/>
  <c r="AD25" i="3" s="1"/>
  <c r="J25" i="7" s="1"/>
  <c r="K25" i="7" s="1"/>
  <c r="L25" i="7" s="1"/>
  <c r="P25" i="7" s="1"/>
  <c r="Z21" i="3"/>
  <c r="AD21" i="3" s="1"/>
  <c r="J21" i="7" s="1"/>
  <c r="K21" i="7" s="1"/>
  <c r="L21" i="7" s="1"/>
  <c r="P21" i="7" s="1"/>
  <c r="AA18" i="3"/>
  <c r="AB8" i="3"/>
  <c r="R51" i="3"/>
  <c r="R47" i="3"/>
  <c r="R43" i="3"/>
  <c r="R39" i="3"/>
  <c r="R35" i="3"/>
  <c r="R31" i="3"/>
  <c r="R27" i="3"/>
  <c r="R23" i="3"/>
  <c r="R19" i="3"/>
  <c r="P275" i="1"/>
  <c r="AD104" i="3"/>
  <c r="J104" i="7" s="1"/>
  <c r="K104" i="7" s="1"/>
  <c r="L104" i="7" s="1"/>
  <c r="P104" i="7" s="1"/>
  <c r="AD92" i="3"/>
  <c r="J92" i="7" s="1"/>
  <c r="K92" i="7" s="1"/>
  <c r="L92" i="7" s="1"/>
  <c r="P92" i="7" s="1"/>
  <c r="AD151" i="3"/>
  <c r="J151" i="7" s="1"/>
  <c r="K151" i="7" s="1"/>
  <c r="L151" i="7" s="1"/>
  <c r="P151" i="7" s="1"/>
  <c r="AD130" i="3"/>
  <c r="J130" i="7" s="1"/>
  <c r="K130" i="7" s="1"/>
  <c r="L130" i="7" s="1"/>
  <c r="AD203" i="3"/>
  <c r="J203" i="7" s="1"/>
  <c r="K203" i="7" s="1"/>
  <c r="L203" i="7" s="1"/>
  <c r="P203" i="7" s="1"/>
  <c r="AD199" i="3"/>
  <c r="J199" i="7" s="1"/>
  <c r="K199" i="7" s="1"/>
  <c r="L199" i="7" s="1"/>
  <c r="P199" i="7" s="1"/>
  <c r="AD195" i="3"/>
  <c r="J195" i="7" s="1"/>
  <c r="K195" i="7" s="1"/>
  <c r="L195" i="7" s="1"/>
  <c r="P195" i="7" s="1"/>
  <c r="AD191" i="3"/>
  <c r="J191" i="7" s="1"/>
  <c r="K191" i="7" s="1"/>
  <c r="L191" i="7" s="1"/>
  <c r="P191" i="7" s="1"/>
  <c r="AD187" i="3"/>
  <c r="J187" i="7" s="1"/>
  <c r="K187" i="7" s="1"/>
  <c r="L187" i="7" s="1"/>
  <c r="P187" i="7" s="1"/>
  <c r="AD183" i="3"/>
  <c r="J183" i="7" s="1"/>
  <c r="K183" i="7" s="1"/>
  <c r="L183" i="7" s="1"/>
  <c r="P183" i="7" s="1"/>
  <c r="AD179" i="3"/>
  <c r="J179" i="7" s="1"/>
  <c r="K179" i="7" s="1"/>
  <c r="L179" i="7" s="1"/>
  <c r="P179" i="7" s="1"/>
  <c r="AD175" i="3"/>
  <c r="J175" i="7" s="1"/>
  <c r="K175" i="7" s="1"/>
  <c r="L175" i="7" s="1"/>
  <c r="P175" i="7" s="1"/>
  <c r="AD171" i="3"/>
  <c r="J171" i="7" s="1"/>
  <c r="K171" i="7" s="1"/>
  <c r="L171" i="7" s="1"/>
  <c r="P171" i="7" s="1"/>
  <c r="AD167" i="3"/>
  <c r="J167" i="7" s="1"/>
  <c r="K167" i="7" s="1"/>
  <c r="L167" i="7" s="1"/>
  <c r="P167" i="7" s="1"/>
  <c r="J265" i="5"/>
  <c r="AD240" i="3"/>
  <c r="J240" i="7" s="1"/>
  <c r="K240" i="7" s="1"/>
  <c r="L240" i="7" s="1"/>
  <c r="P240" i="7" s="1"/>
  <c r="AD215" i="3"/>
  <c r="J215" i="7" s="1"/>
  <c r="K215" i="7" s="1"/>
  <c r="L215" i="7" s="1"/>
  <c r="P215" i="7" s="1"/>
  <c r="AD211" i="3"/>
  <c r="J211" i="7" s="1"/>
  <c r="K211" i="7" s="1"/>
  <c r="L211" i="7" s="1"/>
  <c r="P211" i="7" s="1"/>
  <c r="AD207" i="3"/>
  <c r="J207" i="7" s="1"/>
  <c r="K207" i="7" s="1"/>
  <c r="L207" i="7" s="1"/>
  <c r="P207" i="7" s="1"/>
  <c r="F267" i="2"/>
  <c r="F265" i="2"/>
  <c r="R263" i="3"/>
  <c r="R259" i="3"/>
  <c r="R255" i="3"/>
  <c r="R251" i="3"/>
  <c r="R247" i="3"/>
  <c r="R243" i="3"/>
  <c r="R239" i="3"/>
  <c r="R234" i="3"/>
  <c r="R230" i="3"/>
  <c r="R226" i="3"/>
  <c r="R222" i="3"/>
  <c r="R218" i="3"/>
  <c r="R214" i="3"/>
  <c r="R210" i="3"/>
  <c r="R206" i="3"/>
  <c r="R202" i="3"/>
  <c r="R198" i="3"/>
  <c r="R194" i="3"/>
  <c r="R190" i="3"/>
  <c r="R186" i="3"/>
  <c r="R182" i="3"/>
  <c r="R178" i="3"/>
  <c r="R174" i="3"/>
  <c r="R170" i="3"/>
  <c r="R166" i="3"/>
  <c r="R163" i="3"/>
  <c r="R159" i="3"/>
  <c r="R155" i="3"/>
  <c r="R151" i="3"/>
  <c r="R147" i="3"/>
  <c r="R143" i="3"/>
  <c r="R139" i="3"/>
  <c r="R135" i="3"/>
  <c r="R103" i="3"/>
  <c r="R99" i="3"/>
  <c r="R95" i="3"/>
  <c r="R91" i="3"/>
  <c r="R87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61" i="3"/>
  <c r="R257" i="3"/>
  <c r="R253" i="3"/>
  <c r="R249" i="3"/>
  <c r="R245" i="3"/>
  <c r="R241" i="3"/>
  <c r="R236" i="3"/>
  <c r="R232" i="3"/>
  <c r="R228" i="3"/>
  <c r="R224" i="3"/>
  <c r="R220" i="3"/>
  <c r="R216" i="3"/>
  <c r="R212" i="3"/>
  <c r="R208" i="3"/>
  <c r="R204" i="3"/>
  <c r="R200" i="3"/>
  <c r="R196" i="3"/>
  <c r="R192" i="3"/>
  <c r="R188" i="3"/>
  <c r="R184" i="3"/>
  <c r="R180" i="3"/>
  <c r="R176" i="3"/>
  <c r="R172" i="3"/>
  <c r="R168" i="3"/>
  <c r="R165" i="3"/>
  <c r="R161" i="3"/>
  <c r="R157" i="3"/>
  <c r="R153" i="3"/>
  <c r="R149" i="3"/>
  <c r="R145" i="3"/>
  <c r="R141" i="3"/>
  <c r="R137" i="3"/>
  <c r="R133" i="3"/>
  <c r="R101" i="3"/>
  <c r="R97" i="3"/>
  <c r="R93" i="3"/>
  <c r="R89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AD158" i="3" l="1"/>
  <c r="J158" i="7" s="1"/>
  <c r="K158" i="7" s="1"/>
  <c r="L158" i="7" s="1"/>
  <c r="P158" i="7" s="1"/>
  <c r="AD181" i="3"/>
  <c r="J181" i="7" s="1"/>
  <c r="K181" i="7" s="1"/>
  <c r="L181" i="7" s="1"/>
  <c r="P181" i="7" s="1"/>
  <c r="AD201" i="3"/>
  <c r="J201" i="7" s="1"/>
  <c r="K201" i="7" s="1"/>
  <c r="L201" i="7" s="1"/>
  <c r="P201" i="7" s="1"/>
  <c r="AD177" i="3"/>
  <c r="J177" i="7" s="1"/>
  <c r="K177" i="7" s="1"/>
  <c r="L177" i="7" s="1"/>
  <c r="P177" i="7" s="1"/>
  <c r="AD242" i="3"/>
  <c r="J242" i="7" s="1"/>
  <c r="K242" i="7" s="1"/>
  <c r="L242" i="7" s="1"/>
  <c r="P242" i="7" s="1"/>
  <c r="AD168" i="3"/>
  <c r="J168" i="7" s="1"/>
  <c r="K168" i="7" s="1"/>
  <c r="L168" i="7" s="1"/>
  <c r="P168" i="7" s="1"/>
  <c r="AD188" i="3"/>
  <c r="J188" i="7" s="1"/>
  <c r="K188" i="7" s="1"/>
  <c r="L188" i="7" s="1"/>
  <c r="P188" i="7" s="1"/>
  <c r="AD210" i="3"/>
  <c r="J210" i="7" s="1"/>
  <c r="K210" i="7" s="1"/>
  <c r="L210" i="7" s="1"/>
  <c r="P210" i="7" s="1"/>
  <c r="AD232" i="3"/>
  <c r="J232" i="7" s="1"/>
  <c r="K232" i="7" s="1"/>
  <c r="L232" i="7" s="1"/>
  <c r="P232" i="7" s="1"/>
  <c r="AD253" i="3"/>
  <c r="J253" i="7" s="1"/>
  <c r="K253" i="7" s="1"/>
  <c r="L253" i="7" s="1"/>
  <c r="P253" i="7" s="1"/>
  <c r="AD189" i="3"/>
  <c r="J189" i="7" s="1"/>
  <c r="K189" i="7" s="1"/>
  <c r="L189" i="7" s="1"/>
  <c r="P189" i="7" s="1"/>
  <c r="AD192" i="3"/>
  <c r="J192" i="7" s="1"/>
  <c r="K192" i="7" s="1"/>
  <c r="L192" i="7" s="1"/>
  <c r="P192" i="7" s="1"/>
  <c r="AD257" i="3"/>
  <c r="J257" i="7" s="1"/>
  <c r="K257" i="7" s="1"/>
  <c r="L257" i="7" s="1"/>
  <c r="P257" i="7" s="1"/>
  <c r="AD164" i="3"/>
  <c r="J164" i="7" s="1"/>
  <c r="K164" i="7" s="1"/>
  <c r="L164" i="7" s="1"/>
  <c r="P164" i="7" s="1"/>
  <c r="AD220" i="3"/>
  <c r="J220" i="7" s="1"/>
  <c r="K220" i="7" s="1"/>
  <c r="L220" i="7" s="1"/>
  <c r="P220" i="7" s="1"/>
  <c r="AD161" i="3"/>
  <c r="J161" i="7" s="1"/>
  <c r="K161" i="7" s="1"/>
  <c r="L161" i="7" s="1"/>
  <c r="P161" i="7" s="1"/>
  <c r="AD169" i="3"/>
  <c r="J169" i="7" s="1"/>
  <c r="K169" i="7" s="1"/>
  <c r="L169" i="7" s="1"/>
  <c r="P169" i="7" s="1"/>
  <c r="AD233" i="3"/>
  <c r="J233" i="7" s="1"/>
  <c r="K233" i="7" s="1"/>
  <c r="L233" i="7" s="1"/>
  <c r="P233" i="7" s="1"/>
  <c r="G237" i="2"/>
  <c r="C237" i="1" s="1"/>
  <c r="G131" i="2"/>
  <c r="C131" i="1" s="1"/>
  <c r="AD206" i="3"/>
  <c r="J206" i="7" s="1"/>
  <c r="K206" i="7" s="1"/>
  <c r="L206" i="7" s="1"/>
  <c r="P206" i="7" s="1"/>
  <c r="AD60" i="3"/>
  <c r="J60" i="7" s="1"/>
  <c r="K60" i="7" s="1"/>
  <c r="L60" i="7" s="1"/>
  <c r="P60" i="7" s="1"/>
  <c r="AD28" i="3"/>
  <c r="J28" i="7" s="1"/>
  <c r="K28" i="7" s="1"/>
  <c r="L28" i="7" s="1"/>
  <c r="P28" i="7" s="1"/>
  <c r="AD45" i="3"/>
  <c r="J45" i="7" s="1"/>
  <c r="K45" i="7" s="1"/>
  <c r="L45" i="7" s="1"/>
  <c r="P45" i="7" s="1"/>
  <c r="AD38" i="3"/>
  <c r="J38" i="7" s="1"/>
  <c r="K38" i="7" s="1"/>
  <c r="L38" i="7" s="1"/>
  <c r="P38" i="7" s="1"/>
  <c r="AD132" i="3"/>
  <c r="J132" i="7" s="1"/>
  <c r="K132" i="7" s="1"/>
  <c r="L132" i="7" s="1"/>
  <c r="P132" i="7" s="1"/>
  <c r="AD24" i="3"/>
  <c r="J24" i="7" s="1"/>
  <c r="K24" i="7" s="1"/>
  <c r="L24" i="7" s="1"/>
  <c r="P24" i="7" s="1"/>
  <c r="AD56" i="3"/>
  <c r="J56" i="7" s="1"/>
  <c r="K56" i="7" s="1"/>
  <c r="L56" i="7" s="1"/>
  <c r="P56" i="7" s="1"/>
  <c r="AD88" i="3"/>
  <c r="J88" i="7" s="1"/>
  <c r="K88" i="7" s="1"/>
  <c r="L88" i="7" s="1"/>
  <c r="P88" i="7" s="1"/>
  <c r="AD239" i="3"/>
  <c r="J239" i="7" s="1"/>
  <c r="K239" i="7" s="1"/>
  <c r="L239" i="7" s="1"/>
  <c r="P239" i="7" s="1"/>
  <c r="AD185" i="3"/>
  <c r="J185" i="7" s="1"/>
  <c r="K185" i="7" s="1"/>
  <c r="L185" i="7" s="1"/>
  <c r="P185" i="7" s="1"/>
  <c r="AD250" i="3"/>
  <c r="J250" i="7" s="1"/>
  <c r="K250" i="7" s="1"/>
  <c r="L250" i="7" s="1"/>
  <c r="P250" i="7" s="1"/>
  <c r="AD149" i="3"/>
  <c r="J149" i="7" s="1"/>
  <c r="K149" i="7" s="1"/>
  <c r="L149" i="7" s="1"/>
  <c r="P149" i="7" s="1"/>
  <c r="AD238" i="3"/>
  <c r="J238" i="7" s="1"/>
  <c r="K238" i="7" s="1"/>
  <c r="L238" i="7" s="1"/>
  <c r="P238" i="7" s="1"/>
  <c r="AD32" i="3"/>
  <c r="J32" i="7" s="1"/>
  <c r="K32" i="7" s="1"/>
  <c r="L32" i="7" s="1"/>
  <c r="P32" i="7" s="1"/>
  <c r="AD64" i="3"/>
  <c r="J64" i="7" s="1"/>
  <c r="K64" i="7" s="1"/>
  <c r="L64" i="7" s="1"/>
  <c r="P64" i="7" s="1"/>
  <c r="AD96" i="3"/>
  <c r="J96" i="7" s="1"/>
  <c r="K96" i="7" s="1"/>
  <c r="L96" i="7" s="1"/>
  <c r="P96" i="7" s="1"/>
  <c r="AD156" i="3"/>
  <c r="J156" i="7" s="1"/>
  <c r="K156" i="7" s="1"/>
  <c r="L156" i="7" s="1"/>
  <c r="P156" i="7" s="1"/>
  <c r="AD39" i="3"/>
  <c r="J39" i="7" s="1"/>
  <c r="K39" i="7" s="1"/>
  <c r="L39" i="7" s="1"/>
  <c r="P39" i="7" s="1"/>
  <c r="AD193" i="3"/>
  <c r="J193" i="7" s="1"/>
  <c r="K193" i="7" s="1"/>
  <c r="L193" i="7" s="1"/>
  <c r="P193" i="7" s="1"/>
  <c r="AD258" i="3"/>
  <c r="J258" i="7" s="1"/>
  <c r="K258" i="7" s="1"/>
  <c r="L258" i="7" s="1"/>
  <c r="P258" i="7" s="1"/>
  <c r="AD70" i="3"/>
  <c r="J70" i="7" s="1"/>
  <c r="K70" i="7" s="1"/>
  <c r="L70" i="7" s="1"/>
  <c r="P70" i="7" s="1"/>
  <c r="AD127" i="3"/>
  <c r="J127" i="7" s="1"/>
  <c r="K127" i="7" s="1"/>
  <c r="L127" i="7" s="1"/>
  <c r="P127" i="7" s="1"/>
  <c r="AD118" i="3"/>
  <c r="J118" i="7" s="1"/>
  <c r="K118" i="7" s="1"/>
  <c r="L118" i="7" s="1"/>
  <c r="P118" i="7" s="1"/>
  <c r="AD172" i="3"/>
  <c r="J172" i="7" s="1"/>
  <c r="K172" i="7" s="1"/>
  <c r="L172" i="7" s="1"/>
  <c r="P172" i="7" s="1"/>
  <c r="AD216" i="3"/>
  <c r="J216" i="7" s="1"/>
  <c r="K216" i="7" s="1"/>
  <c r="L216" i="7" s="1"/>
  <c r="P216" i="7" s="1"/>
  <c r="AD236" i="3"/>
  <c r="J236" i="7" s="1"/>
  <c r="K236" i="7" s="1"/>
  <c r="L236" i="7" s="1"/>
  <c r="P236" i="7" s="1"/>
  <c r="AD36" i="3"/>
  <c r="J36" i="7" s="1"/>
  <c r="K36" i="7" s="1"/>
  <c r="L36" i="7" s="1"/>
  <c r="P36" i="7" s="1"/>
  <c r="AD68" i="3"/>
  <c r="J68" i="7" s="1"/>
  <c r="K68" i="7" s="1"/>
  <c r="L68" i="7" s="1"/>
  <c r="P68" i="7" s="1"/>
  <c r="AD100" i="3"/>
  <c r="J100" i="7" s="1"/>
  <c r="K100" i="7" s="1"/>
  <c r="L100" i="7" s="1"/>
  <c r="P100" i="7" s="1"/>
  <c r="AD58" i="3"/>
  <c r="J58" i="7" s="1"/>
  <c r="K58" i="7" s="1"/>
  <c r="L58" i="7" s="1"/>
  <c r="P58" i="7" s="1"/>
  <c r="AD160" i="3"/>
  <c r="J160" i="7" s="1"/>
  <c r="K160" i="7" s="1"/>
  <c r="L160" i="7" s="1"/>
  <c r="P160" i="7" s="1"/>
  <c r="AD214" i="3"/>
  <c r="J214" i="7" s="1"/>
  <c r="K214" i="7" s="1"/>
  <c r="L214" i="7" s="1"/>
  <c r="P214" i="7" s="1"/>
  <c r="AD42" i="3"/>
  <c r="J42" i="7" s="1"/>
  <c r="K42" i="7" s="1"/>
  <c r="L42" i="7" s="1"/>
  <c r="P42" i="7" s="1"/>
  <c r="AD80" i="3"/>
  <c r="J80" i="7" s="1"/>
  <c r="K80" i="7" s="1"/>
  <c r="L80" i="7" s="1"/>
  <c r="P80" i="7" s="1"/>
  <c r="AD122" i="3"/>
  <c r="J122" i="7" s="1"/>
  <c r="K122" i="7" s="1"/>
  <c r="L122" i="7" s="1"/>
  <c r="P122" i="7" s="1"/>
  <c r="AD162" i="3"/>
  <c r="J162" i="7" s="1"/>
  <c r="K162" i="7" s="1"/>
  <c r="L162" i="7" s="1"/>
  <c r="P162" i="7" s="1"/>
  <c r="AD225" i="3"/>
  <c r="J225" i="7" s="1"/>
  <c r="K225" i="7" s="1"/>
  <c r="L225" i="7" s="1"/>
  <c r="P225" i="7" s="1"/>
  <c r="AD86" i="3"/>
  <c r="J86" i="7" s="1"/>
  <c r="K86" i="7" s="1"/>
  <c r="L86" i="7" s="1"/>
  <c r="P86" i="7" s="1"/>
  <c r="AD102" i="3"/>
  <c r="J102" i="7" s="1"/>
  <c r="K102" i="7" s="1"/>
  <c r="L102" i="7" s="1"/>
  <c r="P102" i="7" s="1"/>
  <c r="AD139" i="3"/>
  <c r="J139" i="7" s="1"/>
  <c r="K139" i="7" s="1"/>
  <c r="L139" i="7" s="1"/>
  <c r="P139" i="7" s="1"/>
  <c r="AD184" i="3"/>
  <c r="J184" i="7" s="1"/>
  <c r="K184" i="7" s="1"/>
  <c r="L184" i="7" s="1"/>
  <c r="P184" i="7" s="1"/>
  <c r="AD204" i="3"/>
  <c r="J204" i="7" s="1"/>
  <c r="K204" i="7" s="1"/>
  <c r="L204" i="7" s="1"/>
  <c r="P204" i="7" s="1"/>
  <c r="AD249" i="3"/>
  <c r="J249" i="7" s="1"/>
  <c r="K249" i="7" s="1"/>
  <c r="L249" i="7" s="1"/>
  <c r="P249" i="7" s="1"/>
  <c r="AD173" i="3"/>
  <c r="J173" i="7" s="1"/>
  <c r="K173" i="7" s="1"/>
  <c r="L173" i="7" s="1"/>
  <c r="P173" i="7" s="1"/>
  <c r="AD20" i="3"/>
  <c r="J20" i="7" s="1"/>
  <c r="K20" i="7" s="1"/>
  <c r="L20" i="7" s="1"/>
  <c r="P20" i="7" s="1"/>
  <c r="AD52" i="3"/>
  <c r="J52" i="7" s="1"/>
  <c r="K52" i="7" s="1"/>
  <c r="L52" i="7" s="1"/>
  <c r="P52" i="7" s="1"/>
  <c r="AD84" i="3"/>
  <c r="J84" i="7" s="1"/>
  <c r="K84" i="7" s="1"/>
  <c r="L84" i="7" s="1"/>
  <c r="P84" i="7" s="1"/>
  <c r="AD150" i="3"/>
  <c r="J150" i="7" s="1"/>
  <c r="K150" i="7" s="1"/>
  <c r="L150" i="7" s="1"/>
  <c r="P150" i="7" s="1"/>
  <c r="AD144" i="3"/>
  <c r="J144" i="7" s="1"/>
  <c r="K144" i="7" s="1"/>
  <c r="L144" i="7" s="1"/>
  <c r="P144" i="7" s="1"/>
  <c r="AD134" i="3"/>
  <c r="J134" i="7" s="1"/>
  <c r="K134" i="7" s="1"/>
  <c r="L134" i="7" s="1"/>
  <c r="P134" i="7" s="1"/>
  <c r="AD217" i="3"/>
  <c r="J217" i="7" s="1"/>
  <c r="K217" i="7" s="1"/>
  <c r="L217" i="7" s="1"/>
  <c r="P217" i="7" s="1"/>
  <c r="AD82" i="3"/>
  <c r="J82" i="7" s="1"/>
  <c r="K82" i="7" s="1"/>
  <c r="L82" i="7" s="1"/>
  <c r="P82" i="7" s="1"/>
  <c r="AD48" i="3"/>
  <c r="J48" i="7" s="1"/>
  <c r="K48" i="7" s="1"/>
  <c r="L48" i="7" s="1"/>
  <c r="P48" i="7" s="1"/>
  <c r="AD174" i="3"/>
  <c r="J174" i="7" s="1"/>
  <c r="K174" i="7" s="1"/>
  <c r="L174" i="7" s="1"/>
  <c r="P174" i="7" s="1"/>
  <c r="AD54" i="3"/>
  <c r="J54" i="7" s="1"/>
  <c r="K54" i="7" s="1"/>
  <c r="L54" i="7" s="1"/>
  <c r="P54" i="7" s="1"/>
  <c r="AD105" i="3"/>
  <c r="J105" i="7" s="1"/>
  <c r="K105" i="7" s="1"/>
  <c r="L105" i="7" s="1"/>
  <c r="P105" i="7" s="1"/>
  <c r="AD208" i="3"/>
  <c r="J208" i="7" s="1"/>
  <c r="K208" i="7" s="1"/>
  <c r="L208" i="7" s="1"/>
  <c r="P208" i="7" s="1"/>
  <c r="AD49" i="3"/>
  <c r="J49" i="7" s="1"/>
  <c r="K49" i="7" s="1"/>
  <c r="L49" i="7" s="1"/>
  <c r="P49" i="7" s="1"/>
  <c r="AD245" i="3"/>
  <c r="J245" i="7" s="1"/>
  <c r="K245" i="7" s="1"/>
  <c r="L245" i="7" s="1"/>
  <c r="P245" i="7" s="1"/>
  <c r="AD50" i="3"/>
  <c r="J50" i="7" s="1"/>
  <c r="K50" i="7" s="1"/>
  <c r="L50" i="7" s="1"/>
  <c r="P50" i="7" s="1"/>
  <c r="AD152" i="3"/>
  <c r="J152" i="7" s="1"/>
  <c r="K152" i="7" s="1"/>
  <c r="L152" i="7" s="1"/>
  <c r="P152" i="7" s="1"/>
  <c r="AD148" i="3"/>
  <c r="J148" i="7" s="1"/>
  <c r="K148" i="7" s="1"/>
  <c r="L148" i="7" s="1"/>
  <c r="P148" i="7" s="1"/>
  <c r="AD186" i="3"/>
  <c r="J186" i="7" s="1"/>
  <c r="K186" i="7" s="1"/>
  <c r="L186" i="7" s="1"/>
  <c r="P186" i="7" s="1"/>
  <c r="AD196" i="3"/>
  <c r="J196" i="7" s="1"/>
  <c r="K196" i="7" s="1"/>
  <c r="L196" i="7" s="1"/>
  <c r="P196" i="7" s="1"/>
  <c r="AD218" i="3"/>
  <c r="J218" i="7" s="1"/>
  <c r="K218" i="7" s="1"/>
  <c r="L218" i="7" s="1"/>
  <c r="P218" i="7" s="1"/>
  <c r="AD228" i="3"/>
  <c r="J228" i="7" s="1"/>
  <c r="K228" i="7" s="1"/>
  <c r="L228" i="7" s="1"/>
  <c r="P228" i="7" s="1"/>
  <c r="AD251" i="3"/>
  <c r="J251" i="7" s="1"/>
  <c r="K251" i="7" s="1"/>
  <c r="L251" i="7" s="1"/>
  <c r="P251" i="7" s="1"/>
  <c r="AD261" i="3"/>
  <c r="J261" i="7" s="1"/>
  <c r="K261" i="7" s="1"/>
  <c r="L261" i="7" s="1"/>
  <c r="P261" i="7" s="1"/>
  <c r="AD229" i="3"/>
  <c r="J229" i="7" s="1"/>
  <c r="K229" i="7" s="1"/>
  <c r="L229" i="7" s="1"/>
  <c r="P229" i="7" s="1"/>
  <c r="AD166" i="3"/>
  <c r="J166" i="7" s="1"/>
  <c r="K166" i="7" s="1"/>
  <c r="L166" i="7" s="1"/>
  <c r="P166" i="7" s="1"/>
  <c r="AD247" i="3"/>
  <c r="J247" i="7" s="1"/>
  <c r="K247" i="7" s="1"/>
  <c r="L247" i="7" s="1"/>
  <c r="P247" i="7" s="1"/>
  <c r="AD62" i="3"/>
  <c r="J62" i="7" s="1"/>
  <c r="K62" i="7" s="1"/>
  <c r="L62" i="7" s="1"/>
  <c r="P62" i="7" s="1"/>
  <c r="AD78" i="3"/>
  <c r="J78" i="7" s="1"/>
  <c r="K78" i="7" s="1"/>
  <c r="L78" i="7" s="1"/>
  <c r="P78" i="7" s="1"/>
  <c r="AD26" i="3"/>
  <c r="J26" i="7" s="1"/>
  <c r="K26" i="7" s="1"/>
  <c r="L26" i="7" s="1"/>
  <c r="P26" i="7" s="1"/>
  <c r="AD94" i="3"/>
  <c r="J94" i="7" s="1"/>
  <c r="K94" i="7" s="1"/>
  <c r="L94" i="7" s="1"/>
  <c r="P94" i="7" s="1"/>
  <c r="AD154" i="3"/>
  <c r="J154" i="7" s="1"/>
  <c r="K154" i="7" s="1"/>
  <c r="L154" i="7" s="1"/>
  <c r="P154" i="7" s="1"/>
  <c r="AD46" i="3"/>
  <c r="J46" i="7" s="1"/>
  <c r="K46" i="7" s="1"/>
  <c r="L46" i="7" s="1"/>
  <c r="P46" i="7" s="1"/>
  <c r="AD170" i="3"/>
  <c r="J170" i="7" s="1"/>
  <c r="K170" i="7" s="1"/>
  <c r="L170" i="7" s="1"/>
  <c r="P170" i="7" s="1"/>
  <c r="AD180" i="3"/>
  <c r="J180" i="7" s="1"/>
  <c r="K180" i="7" s="1"/>
  <c r="L180" i="7" s="1"/>
  <c r="P180" i="7" s="1"/>
  <c r="AD202" i="3"/>
  <c r="J202" i="7" s="1"/>
  <c r="K202" i="7" s="1"/>
  <c r="L202" i="7" s="1"/>
  <c r="P202" i="7" s="1"/>
  <c r="AD212" i="3"/>
  <c r="J212" i="7" s="1"/>
  <c r="K212" i="7" s="1"/>
  <c r="L212" i="7" s="1"/>
  <c r="P212" i="7" s="1"/>
  <c r="AD234" i="3"/>
  <c r="J234" i="7" s="1"/>
  <c r="K234" i="7" s="1"/>
  <c r="L234" i="7" s="1"/>
  <c r="P234" i="7" s="1"/>
  <c r="AD254" i="3"/>
  <c r="J254" i="7" s="1"/>
  <c r="K254" i="7" s="1"/>
  <c r="L254" i="7" s="1"/>
  <c r="P254" i="7" s="1"/>
  <c r="AD190" i="3"/>
  <c r="J190" i="7" s="1"/>
  <c r="K190" i="7" s="1"/>
  <c r="L190" i="7" s="1"/>
  <c r="P190" i="7" s="1"/>
  <c r="AD222" i="3"/>
  <c r="J222" i="7" s="1"/>
  <c r="K222" i="7" s="1"/>
  <c r="L222" i="7" s="1"/>
  <c r="P222" i="7" s="1"/>
  <c r="AD205" i="3"/>
  <c r="J205" i="7" s="1"/>
  <c r="K205" i="7" s="1"/>
  <c r="L205" i="7" s="1"/>
  <c r="P205" i="7" s="1"/>
  <c r="AD55" i="3"/>
  <c r="J55" i="7" s="1"/>
  <c r="K55" i="7" s="1"/>
  <c r="L55" i="7" s="1"/>
  <c r="P55" i="7" s="1"/>
  <c r="AD145" i="3"/>
  <c r="J145" i="7" s="1"/>
  <c r="K145" i="7" s="1"/>
  <c r="L145" i="7" s="1"/>
  <c r="P145" i="7" s="1"/>
  <c r="AD10" i="3"/>
  <c r="J10" i="7" s="1"/>
  <c r="K10" i="7" s="1"/>
  <c r="L10" i="7" s="1"/>
  <c r="P10" i="7" s="1"/>
  <c r="AD153" i="3"/>
  <c r="J153" i="7" s="1"/>
  <c r="K153" i="7" s="1"/>
  <c r="L153" i="7" s="1"/>
  <c r="P153" i="7" s="1"/>
  <c r="AD178" i="3"/>
  <c r="J178" i="7" s="1"/>
  <c r="K178" i="7" s="1"/>
  <c r="L178" i="7" s="1"/>
  <c r="P178" i="7" s="1"/>
  <c r="AD194" i="3"/>
  <c r="J194" i="7" s="1"/>
  <c r="K194" i="7" s="1"/>
  <c r="L194" i="7" s="1"/>
  <c r="P194" i="7" s="1"/>
  <c r="AD226" i="3"/>
  <c r="J226" i="7" s="1"/>
  <c r="K226" i="7" s="1"/>
  <c r="L226" i="7" s="1"/>
  <c r="P226" i="7" s="1"/>
  <c r="AD243" i="3"/>
  <c r="J243" i="7" s="1"/>
  <c r="K243" i="7" s="1"/>
  <c r="L243" i="7" s="1"/>
  <c r="P243" i="7" s="1"/>
  <c r="AD259" i="3"/>
  <c r="J259" i="7" s="1"/>
  <c r="K259" i="7" s="1"/>
  <c r="L259" i="7" s="1"/>
  <c r="P259" i="7" s="1"/>
  <c r="AD135" i="3"/>
  <c r="J135" i="7" s="1"/>
  <c r="K135" i="7" s="1"/>
  <c r="L135" i="7" s="1"/>
  <c r="P135" i="7" s="1"/>
  <c r="AD18" i="3"/>
  <c r="J18" i="7" s="1"/>
  <c r="K18" i="7" s="1"/>
  <c r="L18" i="7" s="1"/>
  <c r="P18" i="7" s="1"/>
  <c r="AD182" i="3"/>
  <c r="J182" i="7" s="1"/>
  <c r="K182" i="7" s="1"/>
  <c r="L182" i="7" s="1"/>
  <c r="P182" i="7" s="1"/>
  <c r="AD263" i="3"/>
  <c r="J263" i="7" s="1"/>
  <c r="K263" i="7" s="1"/>
  <c r="L263" i="7" s="1"/>
  <c r="P263" i="7" s="1"/>
  <c r="AD197" i="3"/>
  <c r="J197" i="7" s="1"/>
  <c r="K197" i="7" s="1"/>
  <c r="L197" i="7" s="1"/>
  <c r="P197" i="7" s="1"/>
  <c r="H265" i="5"/>
  <c r="AD262" i="3"/>
  <c r="J262" i="7" s="1"/>
  <c r="K262" i="7" s="1"/>
  <c r="L262" i="7" s="1"/>
  <c r="P262" i="7" s="1"/>
  <c r="AD230" i="3"/>
  <c r="J230" i="7" s="1"/>
  <c r="K230" i="7" s="1"/>
  <c r="L230" i="7" s="1"/>
  <c r="P230" i="7" s="1"/>
  <c r="AD246" i="3"/>
  <c r="J246" i="7" s="1"/>
  <c r="K246" i="7" s="1"/>
  <c r="L246" i="7" s="1"/>
  <c r="P246" i="7" s="1"/>
  <c r="AD108" i="3"/>
  <c r="J108" i="7" s="1"/>
  <c r="K108" i="7" s="1"/>
  <c r="L108" i="7" s="1"/>
  <c r="P108" i="7" s="1"/>
  <c r="AD213" i="3"/>
  <c r="J213" i="7" s="1"/>
  <c r="K213" i="7" s="1"/>
  <c r="L213" i="7" s="1"/>
  <c r="P213" i="7" s="1"/>
  <c r="AD198" i="3"/>
  <c r="J198" i="7" s="1"/>
  <c r="K198" i="7" s="1"/>
  <c r="L198" i="7" s="1"/>
  <c r="P198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8" i="3"/>
  <c r="J138" i="7" s="1"/>
  <c r="K138" i="7" s="1"/>
  <c r="L138" i="7" s="1"/>
  <c r="P138" i="7" s="1"/>
  <c r="AD79" i="3"/>
  <c r="J79" i="7" s="1"/>
  <c r="K79" i="7" s="1"/>
  <c r="L79" i="7" s="1"/>
  <c r="P79" i="7" s="1"/>
  <c r="AD119" i="3"/>
  <c r="J119" i="7" s="1"/>
  <c r="K119" i="7" s="1"/>
  <c r="L119" i="7" s="1"/>
  <c r="P119" i="7" s="1"/>
  <c r="AD137" i="3"/>
  <c r="J137" i="7" s="1"/>
  <c r="K137" i="7" s="1"/>
  <c r="L137" i="7" s="1"/>
  <c r="P137" i="7" s="1"/>
  <c r="AD30" i="3"/>
  <c r="J30" i="7" s="1"/>
  <c r="K30" i="7" s="1"/>
  <c r="L30" i="7" s="1"/>
  <c r="P30" i="7" s="1"/>
  <c r="AD109" i="3"/>
  <c r="J109" i="7" s="1"/>
  <c r="K109" i="7" s="1"/>
  <c r="L109" i="7" s="1"/>
  <c r="P109" i="7" s="1"/>
  <c r="AD75" i="3"/>
  <c r="J75" i="7" s="1"/>
  <c r="K75" i="7" s="1"/>
  <c r="L75" i="7" s="1"/>
  <c r="P75" i="7" s="1"/>
  <c r="AD113" i="3"/>
  <c r="J113" i="7" s="1"/>
  <c r="K113" i="7" s="1"/>
  <c r="L113" i="7" s="1"/>
  <c r="P113" i="7" s="1"/>
  <c r="AD91" i="3"/>
  <c r="J91" i="7" s="1"/>
  <c r="K91" i="7" s="1"/>
  <c r="L91" i="7" s="1"/>
  <c r="P91" i="7" s="1"/>
  <c r="AD111" i="3"/>
  <c r="J111" i="7" s="1"/>
  <c r="K111" i="7" s="1"/>
  <c r="L111" i="7" s="1"/>
  <c r="P111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9" i="3"/>
  <c r="J129" i="7" s="1"/>
  <c r="K129" i="7" s="1"/>
  <c r="L129" i="7" s="1"/>
  <c r="P129" i="7" s="1"/>
  <c r="AD22" i="3"/>
  <c r="J22" i="7" s="1"/>
  <c r="K22" i="7" s="1"/>
  <c r="L22" i="7" s="1"/>
  <c r="P22" i="7" s="1"/>
  <c r="AD133" i="3"/>
  <c r="J133" i="7" s="1"/>
  <c r="K133" i="7" s="1"/>
  <c r="L133" i="7" s="1"/>
  <c r="P133" i="7" s="1"/>
  <c r="AD59" i="3"/>
  <c r="J59" i="7" s="1"/>
  <c r="K59" i="7" s="1"/>
  <c r="L59" i="7" s="1"/>
  <c r="P59" i="7" s="1"/>
  <c r="AD120" i="3"/>
  <c r="J120" i="7" s="1"/>
  <c r="K120" i="7" s="1"/>
  <c r="L120" i="7" s="1"/>
  <c r="P120" i="7" s="1"/>
  <c r="AD165" i="3"/>
  <c r="J165" i="7" s="1"/>
  <c r="K165" i="7" s="1"/>
  <c r="L165" i="7" s="1"/>
  <c r="P165" i="7" s="1"/>
  <c r="J267" i="5"/>
  <c r="Z265" i="3"/>
  <c r="AD51" i="3"/>
  <c r="J51" i="7" s="1"/>
  <c r="K51" i="7" s="1"/>
  <c r="L51" i="7" s="1"/>
  <c r="P51" i="7" s="1"/>
  <c r="AD47" i="3"/>
  <c r="J47" i="7" s="1"/>
  <c r="K47" i="7" s="1"/>
  <c r="L47" i="7" s="1"/>
  <c r="P47" i="7" s="1"/>
  <c r="AD123" i="3"/>
  <c r="J123" i="7" s="1"/>
  <c r="K123" i="7" s="1"/>
  <c r="L123" i="7" s="1"/>
  <c r="P123" i="7" s="1"/>
  <c r="AD157" i="3"/>
  <c r="J157" i="7" s="1"/>
  <c r="K157" i="7" s="1"/>
  <c r="L157" i="7" s="1"/>
  <c r="P157" i="7" s="1"/>
  <c r="AA265" i="3"/>
  <c r="AD87" i="3"/>
  <c r="J87" i="7" s="1"/>
  <c r="K87" i="7" s="1"/>
  <c r="L87" i="7" s="1"/>
  <c r="P87" i="7" s="1"/>
  <c r="AD11" i="3"/>
  <c r="J11" i="7" s="1"/>
  <c r="K11" i="7" s="1"/>
  <c r="L11" i="7" s="1"/>
  <c r="P11" i="7" s="1"/>
  <c r="W267" i="3"/>
  <c r="AA267" i="3" s="1"/>
  <c r="AD125" i="3"/>
  <c r="J125" i="7" s="1"/>
  <c r="K125" i="7" s="1"/>
  <c r="L125" i="7" s="1"/>
  <c r="P125" i="7" s="1"/>
  <c r="AD71" i="3"/>
  <c r="J71" i="7" s="1"/>
  <c r="K71" i="7" s="1"/>
  <c r="L71" i="7" s="1"/>
  <c r="P71" i="7" s="1"/>
  <c r="AD112" i="3"/>
  <c r="J112" i="7" s="1"/>
  <c r="K112" i="7" s="1"/>
  <c r="L112" i="7" s="1"/>
  <c r="P112" i="7" s="1"/>
  <c r="AD128" i="3"/>
  <c r="J128" i="7" s="1"/>
  <c r="K128" i="7" s="1"/>
  <c r="L128" i="7" s="1"/>
  <c r="P128" i="7" s="1"/>
  <c r="AD124" i="3"/>
  <c r="J124" i="7" s="1"/>
  <c r="K124" i="7" s="1"/>
  <c r="L124" i="7" s="1"/>
  <c r="P124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41" i="3"/>
  <c r="J141" i="7" s="1"/>
  <c r="K141" i="7" s="1"/>
  <c r="L141" i="7" s="1"/>
  <c r="AD117" i="3"/>
  <c r="J117" i="7" s="1"/>
  <c r="K117" i="7" s="1"/>
  <c r="L117" i="7" s="1"/>
  <c r="P117" i="7" s="1"/>
  <c r="AD63" i="3"/>
  <c r="J63" i="7" s="1"/>
  <c r="K63" i="7" s="1"/>
  <c r="L63" i="7" s="1"/>
  <c r="P63" i="7" s="1"/>
  <c r="AD115" i="3"/>
  <c r="J115" i="7" s="1"/>
  <c r="K115" i="7" s="1"/>
  <c r="L115" i="7" s="1"/>
  <c r="P115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95" i="3"/>
  <c r="J95" i="7" s="1"/>
  <c r="K95" i="7" s="1"/>
  <c r="L95" i="7" s="1"/>
  <c r="P95" i="7" s="1"/>
  <c r="AD31" i="3"/>
  <c r="J31" i="7" s="1"/>
  <c r="K31" i="7" s="1"/>
  <c r="L31" i="7" s="1"/>
  <c r="P31" i="7" s="1"/>
  <c r="AB267" i="3"/>
  <c r="Z267" i="3"/>
  <c r="AB265" i="3"/>
  <c r="P5" i="7"/>
  <c r="R265" i="3"/>
  <c r="R267" i="3" s="1"/>
  <c r="P143" i="7"/>
  <c r="G6" i="2"/>
  <c r="C6" i="1" s="1"/>
  <c r="G8" i="2"/>
  <c r="C8" i="1" s="1"/>
  <c r="G10" i="2"/>
  <c r="C10" i="1" s="1"/>
  <c r="G12" i="2"/>
  <c r="C12" i="1" s="1"/>
  <c r="G14" i="2"/>
  <c r="C14" i="1" s="1"/>
  <c r="G16" i="2"/>
  <c r="C16" i="1" s="1"/>
  <c r="G18" i="2"/>
  <c r="C18" i="1" s="1"/>
  <c r="G20" i="2"/>
  <c r="C20" i="1" s="1"/>
  <c r="G22" i="2"/>
  <c r="C22" i="1" s="1"/>
  <c r="G24" i="2"/>
  <c r="C24" i="1" s="1"/>
  <c r="G26" i="2"/>
  <c r="C26" i="1" s="1"/>
  <c r="G28" i="2"/>
  <c r="C28" i="1" s="1"/>
  <c r="G30" i="2"/>
  <c r="C30" i="1" s="1"/>
  <c r="G32" i="2"/>
  <c r="C32" i="1" s="1"/>
  <c r="G34" i="2"/>
  <c r="C34" i="1" s="1"/>
  <c r="G36" i="2"/>
  <c r="C36" i="1" s="1"/>
  <c r="G38" i="2"/>
  <c r="C38" i="1" s="1"/>
  <c r="G40" i="2"/>
  <c r="C40" i="1" s="1"/>
  <c r="G42" i="2"/>
  <c r="C42" i="1" s="1"/>
  <c r="G44" i="2"/>
  <c r="C44" i="1" s="1"/>
  <c r="G46" i="2"/>
  <c r="C46" i="1" s="1"/>
  <c r="G48" i="2"/>
  <c r="C48" i="1" s="1"/>
  <c r="G50" i="2"/>
  <c r="C50" i="1" s="1"/>
  <c r="G53" i="2"/>
  <c r="C53" i="1" s="1"/>
  <c r="G55" i="2"/>
  <c r="C55" i="1" s="1"/>
  <c r="G57" i="2"/>
  <c r="C57" i="1" s="1"/>
  <c r="G59" i="2"/>
  <c r="C59" i="1" s="1"/>
  <c r="G61" i="2"/>
  <c r="C61" i="1" s="1"/>
  <c r="G63" i="2"/>
  <c r="C63" i="1" s="1"/>
  <c r="G65" i="2"/>
  <c r="C65" i="1" s="1"/>
  <c r="G67" i="2"/>
  <c r="C67" i="1" s="1"/>
  <c r="G69" i="2"/>
  <c r="C69" i="1" s="1"/>
  <c r="G71" i="2"/>
  <c r="C71" i="1" s="1"/>
  <c r="G73" i="2"/>
  <c r="C73" i="1" s="1"/>
  <c r="G75" i="2"/>
  <c r="C75" i="1" s="1"/>
  <c r="G77" i="2"/>
  <c r="C77" i="1" s="1"/>
  <c r="G79" i="2"/>
  <c r="C79" i="1" s="1"/>
  <c r="G81" i="2"/>
  <c r="C81" i="1" s="1"/>
  <c r="G83" i="2"/>
  <c r="C83" i="1" s="1"/>
  <c r="G85" i="2"/>
  <c r="C85" i="1" s="1"/>
  <c r="G87" i="2"/>
  <c r="C87" i="1" s="1"/>
  <c r="G89" i="2"/>
  <c r="C89" i="1" s="1"/>
  <c r="G91" i="2"/>
  <c r="C91" i="1" s="1"/>
  <c r="G93" i="2"/>
  <c r="C93" i="1" s="1"/>
  <c r="G95" i="2"/>
  <c r="C95" i="1" s="1"/>
  <c r="G97" i="2"/>
  <c r="C97" i="1" s="1"/>
  <c r="G99" i="2"/>
  <c r="C99" i="1" s="1"/>
  <c r="G101" i="2"/>
  <c r="C101" i="1" s="1"/>
  <c r="G103" i="2"/>
  <c r="C103" i="1" s="1"/>
  <c r="G105" i="2"/>
  <c r="C105" i="1" s="1"/>
  <c r="G106" i="2"/>
  <c r="C106" i="1" s="1"/>
  <c r="G108" i="2"/>
  <c r="C108" i="1" s="1"/>
  <c r="G110" i="2"/>
  <c r="C110" i="1" s="1"/>
  <c r="G11" i="2"/>
  <c r="C11" i="1" s="1"/>
  <c r="G19" i="2"/>
  <c r="C19" i="1" s="1"/>
  <c r="G27" i="2"/>
  <c r="C27" i="1" s="1"/>
  <c r="G35" i="2"/>
  <c r="C35" i="1" s="1"/>
  <c r="G43" i="2"/>
  <c r="C43" i="1" s="1"/>
  <c r="G51" i="2"/>
  <c r="C51" i="1" s="1"/>
  <c r="G58" i="2"/>
  <c r="C58" i="1" s="1"/>
  <c r="G66" i="2"/>
  <c r="C66" i="1" s="1"/>
  <c r="G74" i="2"/>
  <c r="C74" i="1" s="1"/>
  <c r="G82" i="2"/>
  <c r="C82" i="1" s="1"/>
  <c r="G90" i="2"/>
  <c r="C90" i="1" s="1"/>
  <c r="G98" i="2"/>
  <c r="C98" i="1" s="1"/>
  <c r="G113" i="2"/>
  <c r="C113" i="1" s="1"/>
  <c r="G117" i="2"/>
  <c r="C117" i="1" s="1"/>
  <c r="G121" i="2"/>
  <c r="C121" i="1" s="1"/>
  <c r="G125" i="2"/>
  <c r="C125" i="1" s="1"/>
  <c r="G129" i="2"/>
  <c r="C129" i="1" s="1"/>
  <c r="G134" i="2"/>
  <c r="C134" i="1" s="1"/>
  <c r="G138" i="2"/>
  <c r="C138" i="1" s="1"/>
  <c r="G142" i="2"/>
  <c r="C142" i="1" s="1"/>
  <c r="G146" i="2"/>
  <c r="C146" i="1" s="1"/>
  <c r="G150" i="2"/>
  <c r="C150" i="1" s="1"/>
  <c r="G154" i="2"/>
  <c r="C154" i="1" s="1"/>
  <c r="G158" i="2"/>
  <c r="C158" i="1" s="1"/>
  <c r="G162" i="2"/>
  <c r="C162" i="1" s="1"/>
  <c r="G169" i="2"/>
  <c r="C169" i="1" s="1"/>
  <c r="G173" i="2"/>
  <c r="C173" i="1" s="1"/>
  <c r="G177" i="2"/>
  <c r="C177" i="1" s="1"/>
  <c r="G181" i="2"/>
  <c r="C181" i="1" s="1"/>
  <c r="G185" i="2"/>
  <c r="C185" i="1" s="1"/>
  <c r="G189" i="2"/>
  <c r="C189" i="1" s="1"/>
  <c r="G193" i="2"/>
  <c r="C193" i="1" s="1"/>
  <c r="G197" i="2"/>
  <c r="C197" i="1" s="1"/>
  <c r="G201" i="2"/>
  <c r="C201" i="1" s="1"/>
  <c r="G205" i="2"/>
  <c r="C205" i="1" s="1"/>
  <c r="G207" i="2"/>
  <c r="C207" i="1" s="1"/>
  <c r="G209" i="2"/>
  <c r="C209" i="1" s="1"/>
  <c r="G211" i="2"/>
  <c r="C211" i="1" s="1"/>
  <c r="G213" i="2"/>
  <c r="C213" i="1" s="1"/>
  <c r="G215" i="2"/>
  <c r="C215" i="1" s="1"/>
  <c r="G217" i="2"/>
  <c r="C217" i="1" s="1"/>
  <c r="G219" i="2"/>
  <c r="C219" i="1" s="1"/>
  <c r="G221" i="2"/>
  <c r="C221" i="1" s="1"/>
  <c r="G223" i="2"/>
  <c r="C223" i="1" s="1"/>
  <c r="G225" i="2"/>
  <c r="C225" i="1" s="1"/>
  <c r="G227" i="2"/>
  <c r="C227" i="1" s="1"/>
  <c r="G229" i="2"/>
  <c r="C229" i="1" s="1"/>
  <c r="G231" i="2"/>
  <c r="C231" i="1" s="1"/>
  <c r="G233" i="2"/>
  <c r="C233" i="1" s="1"/>
  <c r="G235" i="2"/>
  <c r="C235" i="1" s="1"/>
  <c r="G238" i="2"/>
  <c r="C238" i="1" s="1"/>
  <c r="G240" i="2"/>
  <c r="C240" i="1" s="1"/>
  <c r="G242" i="2"/>
  <c r="C242" i="1" s="1"/>
  <c r="G244" i="2"/>
  <c r="C244" i="1" s="1"/>
  <c r="G246" i="2"/>
  <c r="C246" i="1" s="1"/>
  <c r="G248" i="2"/>
  <c r="C248" i="1" s="1"/>
  <c r="G250" i="2"/>
  <c r="C250" i="1" s="1"/>
  <c r="G252" i="2"/>
  <c r="C252" i="1" s="1"/>
  <c r="G254" i="2"/>
  <c r="C254" i="1" s="1"/>
  <c r="G256" i="2"/>
  <c r="C256" i="1" s="1"/>
  <c r="G258" i="2"/>
  <c r="C258" i="1" s="1"/>
  <c r="G260" i="2"/>
  <c r="C260" i="1" s="1"/>
  <c r="G262" i="2"/>
  <c r="C262" i="1" s="1"/>
  <c r="G264" i="2"/>
  <c r="C264" i="1" s="1"/>
  <c r="G13" i="2"/>
  <c r="C13" i="1" s="1"/>
  <c r="G21" i="2"/>
  <c r="C21" i="1" s="1"/>
  <c r="G29" i="2"/>
  <c r="C29" i="1" s="1"/>
  <c r="G37" i="2"/>
  <c r="C37" i="1" s="1"/>
  <c r="G45" i="2"/>
  <c r="C45" i="1" s="1"/>
  <c r="G52" i="2"/>
  <c r="C52" i="1" s="1"/>
  <c r="G60" i="2"/>
  <c r="C60" i="1" s="1"/>
  <c r="G68" i="2"/>
  <c r="C68" i="1" s="1"/>
  <c r="G76" i="2"/>
  <c r="C76" i="1" s="1"/>
  <c r="G84" i="2"/>
  <c r="C84" i="1" s="1"/>
  <c r="G92" i="2"/>
  <c r="C92" i="1" s="1"/>
  <c r="G100" i="2"/>
  <c r="C100" i="1" s="1"/>
  <c r="G107" i="2"/>
  <c r="C107" i="1" s="1"/>
  <c r="G114" i="2"/>
  <c r="C114" i="1" s="1"/>
  <c r="G118" i="2"/>
  <c r="C118" i="1" s="1"/>
  <c r="G122" i="2"/>
  <c r="C122" i="1" s="1"/>
  <c r="G126" i="2"/>
  <c r="C126" i="1" s="1"/>
  <c r="G130" i="2"/>
  <c r="C130" i="1" s="1"/>
  <c r="G135" i="2"/>
  <c r="C135" i="1" s="1"/>
  <c r="G139" i="2"/>
  <c r="C139" i="1" s="1"/>
  <c r="G143" i="2"/>
  <c r="G147" i="2"/>
  <c r="C147" i="1" s="1"/>
  <c r="G151" i="2"/>
  <c r="C151" i="1" s="1"/>
  <c r="G155" i="2"/>
  <c r="C155" i="1" s="1"/>
  <c r="G159" i="2"/>
  <c r="C159" i="1" s="1"/>
  <c r="G163" i="2"/>
  <c r="C163" i="1" s="1"/>
  <c r="G166" i="2"/>
  <c r="C166" i="1" s="1"/>
  <c r="G170" i="2"/>
  <c r="C170" i="1" s="1"/>
  <c r="G174" i="2"/>
  <c r="C174" i="1" s="1"/>
  <c r="G178" i="2"/>
  <c r="C178" i="1" s="1"/>
  <c r="G182" i="2"/>
  <c r="C182" i="1" s="1"/>
  <c r="G186" i="2"/>
  <c r="C186" i="1" s="1"/>
  <c r="G190" i="2"/>
  <c r="C190" i="1" s="1"/>
  <c r="G194" i="2"/>
  <c r="C194" i="1" s="1"/>
  <c r="G198" i="2"/>
  <c r="C198" i="1" s="1"/>
  <c r="G202" i="2"/>
  <c r="C202" i="1" s="1"/>
  <c r="G7" i="2"/>
  <c r="C7" i="1" s="1"/>
  <c r="G15" i="2"/>
  <c r="C15" i="1" s="1"/>
  <c r="G23" i="2"/>
  <c r="C23" i="1" s="1"/>
  <c r="G31" i="2"/>
  <c r="C31" i="1" s="1"/>
  <c r="G39" i="2"/>
  <c r="C39" i="1" s="1"/>
  <c r="G47" i="2"/>
  <c r="C47" i="1" s="1"/>
  <c r="G54" i="2"/>
  <c r="C54" i="1" s="1"/>
  <c r="G62" i="2"/>
  <c r="C62" i="1" s="1"/>
  <c r="G70" i="2"/>
  <c r="C70" i="1" s="1"/>
  <c r="G78" i="2"/>
  <c r="C78" i="1" s="1"/>
  <c r="G86" i="2"/>
  <c r="C86" i="1" s="1"/>
  <c r="G94" i="2"/>
  <c r="C94" i="1" s="1"/>
  <c r="G102" i="2"/>
  <c r="C102" i="1" s="1"/>
  <c r="G109" i="2"/>
  <c r="C109" i="1" s="1"/>
  <c r="G111" i="2"/>
  <c r="C111" i="1" s="1"/>
  <c r="G115" i="2"/>
  <c r="C115" i="1" s="1"/>
  <c r="G119" i="2"/>
  <c r="C119" i="1" s="1"/>
  <c r="G123" i="2"/>
  <c r="C123" i="1" s="1"/>
  <c r="G127" i="2"/>
  <c r="C127" i="1" s="1"/>
  <c r="G132" i="2"/>
  <c r="C132" i="1" s="1"/>
  <c r="G136" i="2"/>
  <c r="C136" i="1" s="1"/>
  <c r="G140" i="2"/>
  <c r="C140" i="1" s="1"/>
  <c r="G144" i="2"/>
  <c r="C144" i="1" s="1"/>
  <c r="G148" i="2"/>
  <c r="C148" i="1" s="1"/>
  <c r="G152" i="2"/>
  <c r="C152" i="1" s="1"/>
  <c r="G156" i="2"/>
  <c r="C156" i="1" s="1"/>
  <c r="G160" i="2"/>
  <c r="C160" i="1" s="1"/>
  <c r="G164" i="2"/>
  <c r="C164" i="1" s="1"/>
  <c r="G167" i="2"/>
  <c r="C167" i="1" s="1"/>
  <c r="G171" i="2"/>
  <c r="C171" i="1" s="1"/>
  <c r="G175" i="2"/>
  <c r="C175" i="1" s="1"/>
  <c r="G179" i="2"/>
  <c r="C179" i="1" s="1"/>
  <c r="G183" i="2"/>
  <c r="C183" i="1" s="1"/>
  <c r="G187" i="2"/>
  <c r="C187" i="1" s="1"/>
  <c r="G191" i="2"/>
  <c r="C191" i="1" s="1"/>
  <c r="G195" i="2"/>
  <c r="C195" i="1" s="1"/>
  <c r="G199" i="2"/>
  <c r="C199" i="1" s="1"/>
  <c r="G203" i="2"/>
  <c r="C203" i="1" s="1"/>
  <c r="G204" i="2"/>
  <c r="C204" i="1" s="1"/>
  <c r="G206" i="2"/>
  <c r="C206" i="1" s="1"/>
  <c r="G208" i="2"/>
  <c r="C208" i="1" s="1"/>
  <c r="G210" i="2"/>
  <c r="C210" i="1" s="1"/>
  <c r="G212" i="2"/>
  <c r="C212" i="1" s="1"/>
  <c r="G214" i="2"/>
  <c r="C214" i="1" s="1"/>
  <c r="G216" i="2"/>
  <c r="C216" i="1" s="1"/>
  <c r="G218" i="2"/>
  <c r="C218" i="1" s="1"/>
  <c r="G220" i="2"/>
  <c r="C220" i="1" s="1"/>
  <c r="G222" i="2"/>
  <c r="C222" i="1" s="1"/>
  <c r="G224" i="2"/>
  <c r="C224" i="1" s="1"/>
  <c r="G226" i="2"/>
  <c r="C226" i="1" s="1"/>
  <c r="G228" i="2"/>
  <c r="C228" i="1" s="1"/>
  <c r="G230" i="2"/>
  <c r="C230" i="1" s="1"/>
  <c r="G232" i="2"/>
  <c r="C232" i="1" s="1"/>
  <c r="G234" i="2"/>
  <c r="C234" i="1" s="1"/>
  <c r="G236" i="2"/>
  <c r="C236" i="1" s="1"/>
  <c r="G239" i="2"/>
  <c r="C239" i="1" s="1"/>
  <c r="G241" i="2"/>
  <c r="C241" i="1" s="1"/>
  <c r="G243" i="2"/>
  <c r="C243" i="1" s="1"/>
  <c r="G245" i="2"/>
  <c r="C245" i="1" s="1"/>
  <c r="G247" i="2"/>
  <c r="C247" i="1" s="1"/>
  <c r="G249" i="2"/>
  <c r="C249" i="1" s="1"/>
  <c r="G251" i="2"/>
  <c r="C251" i="1" s="1"/>
  <c r="G253" i="2"/>
  <c r="C253" i="1" s="1"/>
  <c r="G255" i="2"/>
  <c r="C255" i="1" s="1"/>
  <c r="G257" i="2"/>
  <c r="C257" i="1" s="1"/>
  <c r="G259" i="2"/>
  <c r="C259" i="1" s="1"/>
  <c r="G261" i="2"/>
  <c r="C261" i="1" s="1"/>
  <c r="G263" i="2"/>
  <c r="C263" i="1" s="1"/>
  <c r="G17" i="2"/>
  <c r="C17" i="1" s="1"/>
  <c r="G49" i="2"/>
  <c r="C49" i="1" s="1"/>
  <c r="G80" i="2"/>
  <c r="C80" i="1" s="1"/>
  <c r="G116" i="2"/>
  <c r="C116" i="1" s="1"/>
  <c r="G133" i="2"/>
  <c r="C133" i="1" s="1"/>
  <c r="G149" i="2"/>
  <c r="C149" i="1" s="1"/>
  <c r="G165" i="2"/>
  <c r="C165" i="1" s="1"/>
  <c r="G180" i="2"/>
  <c r="C180" i="1" s="1"/>
  <c r="G196" i="2"/>
  <c r="C196" i="1" s="1"/>
  <c r="G25" i="2"/>
  <c r="C25" i="1" s="1"/>
  <c r="G56" i="2"/>
  <c r="C56" i="1" s="1"/>
  <c r="G88" i="2"/>
  <c r="C88" i="1" s="1"/>
  <c r="G120" i="2"/>
  <c r="C120" i="1" s="1"/>
  <c r="G137" i="2"/>
  <c r="C137" i="1" s="1"/>
  <c r="G153" i="2"/>
  <c r="C153" i="1" s="1"/>
  <c r="G168" i="2"/>
  <c r="C168" i="1" s="1"/>
  <c r="G184" i="2"/>
  <c r="C184" i="1" s="1"/>
  <c r="G200" i="2"/>
  <c r="C200" i="1" s="1"/>
  <c r="G33" i="2"/>
  <c r="C33" i="1" s="1"/>
  <c r="G64" i="2"/>
  <c r="C64" i="1" s="1"/>
  <c r="G96" i="2"/>
  <c r="C96" i="1" s="1"/>
  <c r="G124" i="2"/>
  <c r="C124" i="1" s="1"/>
  <c r="G141" i="2"/>
  <c r="C141" i="1" s="1"/>
  <c r="G157" i="2"/>
  <c r="C157" i="1" s="1"/>
  <c r="G172" i="2"/>
  <c r="C172" i="1" s="1"/>
  <c r="G188" i="2"/>
  <c r="C188" i="1" s="1"/>
  <c r="G9" i="2"/>
  <c r="C9" i="1" s="1"/>
  <c r="G145" i="2"/>
  <c r="C145" i="1" s="1"/>
  <c r="G41" i="2"/>
  <c r="C41" i="1" s="1"/>
  <c r="G161" i="2"/>
  <c r="C161" i="1" s="1"/>
  <c r="G104" i="2"/>
  <c r="C104" i="1" s="1"/>
  <c r="G72" i="2"/>
  <c r="C72" i="1" s="1"/>
  <c r="G112" i="2"/>
  <c r="C112" i="1" s="1"/>
  <c r="G176" i="2"/>
  <c r="C176" i="1" s="1"/>
  <c r="G128" i="2"/>
  <c r="C128" i="1" s="1"/>
  <c r="G192" i="2"/>
  <c r="C192" i="1" s="1"/>
  <c r="G5" i="2"/>
  <c r="L237" i="5" l="1"/>
  <c r="L131" i="5"/>
  <c r="T237" i="3"/>
  <c r="D237" i="1" s="1"/>
  <c r="T131" i="3"/>
  <c r="D131" i="1" s="1"/>
  <c r="F237" i="1"/>
  <c r="N237" i="5"/>
  <c r="L265" i="7"/>
  <c r="K265" i="7" s="1"/>
  <c r="H267" i="5"/>
  <c r="L172" i="5"/>
  <c r="F172" i="1" s="1"/>
  <c r="L175" i="5"/>
  <c r="N175" i="5" s="1"/>
  <c r="L177" i="5"/>
  <c r="N177" i="5" s="1"/>
  <c r="L219" i="5"/>
  <c r="F219" i="1" s="1"/>
  <c r="L216" i="5"/>
  <c r="N216" i="5" s="1"/>
  <c r="L236" i="5"/>
  <c r="F236" i="1" s="1"/>
  <c r="L40" i="5"/>
  <c r="N40" i="5" s="1"/>
  <c r="L242" i="5"/>
  <c r="N242" i="5" s="1"/>
  <c r="L46" i="5"/>
  <c r="N46" i="5" s="1"/>
  <c r="L170" i="5"/>
  <c r="N170" i="5" s="1"/>
  <c r="L222" i="5"/>
  <c r="N222" i="5" s="1"/>
  <c r="L227" i="5"/>
  <c r="F227" i="1" s="1"/>
  <c r="L108" i="5"/>
  <c r="N108" i="5" s="1"/>
  <c r="L66" i="5"/>
  <c r="F66" i="1" s="1"/>
  <c r="L49" i="5"/>
  <c r="F49" i="1" s="1"/>
  <c r="L18" i="5"/>
  <c r="F18" i="1" s="1"/>
  <c r="L204" i="5"/>
  <c r="N204" i="5" s="1"/>
  <c r="L77" i="5"/>
  <c r="N77" i="5" s="1"/>
  <c r="L209" i="5"/>
  <c r="F209" i="1" s="1"/>
  <c r="L234" i="5"/>
  <c r="N234" i="5" s="1"/>
  <c r="L240" i="5"/>
  <c r="N240" i="5" s="1"/>
  <c r="L25" i="5"/>
  <c r="N25" i="5" s="1"/>
  <c r="L92" i="5"/>
  <c r="F92" i="1" s="1"/>
  <c r="L145" i="5"/>
  <c r="F145" i="1" s="1"/>
  <c r="L134" i="5"/>
  <c r="N134" i="5" s="1"/>
  <c r="L91" i="5"/>
  <c r="N91" i="5" s="1"/>
  <c r="L100" i="5"/>
  <c r="N100" i="5" s="1"/>
  <c r="L238" i="5"/>
  <c r="N238" i="5" s="1"/>
  <c r="L22" i="5"/>
  <c r="N22" i="5" s="1"/>
  <c r="L243" i="5"/>
  <c r="F243" i="1" s="1"/>
  <c r="L248" i="5"/>
  <c r="N248" i="5" s="1"/>
  <c r="L168" i="5"/>
  <c r="N168" i="5" s="1"/>
  <c r="L45" i="5"/>
  <c r="N45" i="5" s="1"/>
  <c r="L149" i="5"/>
  <c r="F149" i="1" s="1"/>
  <c r="L141" i="5"/>
  <c r="F141" i="1" s="1"/>
  <c r="L14" i="5"/>
  <c r="N14" i="5" s="1"/>
  <c r="L129" i="5"/>
  <c r="F129" i="1" s="1"/>
  <c r="L103" i="5"/>
  <c r="F103" i="1" s="1"/>
  <c r="L111" i="5"/>
  <c r="N111" i="5" s="1"/>
  <c r="L214" i="5"/>
  <c r="N214" i="5" s="1"/>
  <c r="L220" i="5"/>
  <c r="N220" i="5" s="1"/>
  <c r="L157" i="5"/>
  <c r="F157" i="1" s="1"/>
  <c r="L93" i="5"/>
  <c r="N93" i="5" s="1"/>
  <c r="L30" i="5"/>
  <c r="N30" i="5" s="1"/>
  <c r="L225" i="5"/>
  <c r="N225" i="5" s="1"/>
  <c r="L162" i="5"/>
  <c r="N162" i="5" s="1"/>
  <c r="L51" i="5"/>
  <c r="F51" i="1" s="1"/>
  <c r="L155" i="5"/>
  <c r="N155" i="5" s="1"/>
  <c r="L24" i="5"/>
  <c r="F24" i="1" s="1"/>
  <c r="L160" i="5"/>
  <c r="F160" i="1" s="1"/>
  <c r="L27" i="5"/>
  <c r="F27" i="1" s="1"/>
  <c r="L247" i="5"/>
  <c r="N247" i="5" s="1"/>
  <c r="L123" i="5"/>
  <c r="N123" i="5" s="1"/>
  <c r="L161" i="5"/>
  <c r="F161" i="1" s="1"/>
  <c r="L150" i="5"/>
  <c r="N150" i="5" s="1"/>
  <c r="L106" i="5"/>
  <c r="F106" i="1" s="1"/>
  <c r="L115" i="5"/>
  <c r="N115" i="5" s="1"/>
  <c r="L254" i="5"/>
  <c r="N254" i="5" s="1"/>
  <c r="L69" i="5"/>
  <c r="N69" i="5" s="1"/>
  <c r="L58" i="5"/>
  <c r="N58" i="5" s="1"/>
  <c r="L32" i="5"/>
  <c r="F32" i="1" s="1"/>
  <c r="L264" i="5"/>
  <c r="F264" i="1" s="1"/>
  <c r="L171" i="5"/>
  <c r="F171" i="1" s="1"/>
  <c r="L230" i="5"/>
  <c r="F230" i="1" s="1"/>
  <c r="L154" i="5"/>
  <c r="F154" i="1" s="1"/>
  <c r="L110" i="5"/>
  <c r="N110" i="5" s="1"/>
  <c r="L88" i="5"/>
  <c r="F88" i="1" s="1"/>
  <c r="L62" i="5"/>
  <c r="N62" i="5" s="1"/>
  <c r="L253" i="5"/>
  <c r="N253" i="5" s="1"/>
  <c r="L188" i="5"/>
  <c r="N188" i="5" s="1"/>
  <c r="L124" i="5"/>
  <c r="N124" i="5" s="1"/>
  <c r="L61" i="5"/>
  <c r="F61" i="1" s="1"/>
  <c r="L258" i="5"/>
  <c r="N258" i="5" s="1"/>
  <c r="L193" i="5"/>
  <c r="F193" i="1" s="1"/>
  <c r="L113" i="5"/>
  <c r="F113" i="1" s="1"/>
  <c r="L218" i="5"/>
  <c r="N218" i="5" s="1"/>
  <c r="L87" i="5"/>
  <c r="N87" i="5" s="1"/>
  <c r="L223" i="5"/>
  <c r="N223" i="5" s="1"/>
  <c r="L96" i="5"/>
  <c r="F96" i="1" s="1"/>
  <c r="L9" i="5"/>
  <c r="F9" i="1" s="1"/>
  <c r="L99" i="5"/>
  <c r="N99" i="5" s="1"/>
  <c r="L7" i="5"/>
  <c r="F7" i="1" s="1"/>
  <c r="L34" i="5"/>
  <c r="F34" i="1" s="1"/>
  <c r="L239" i="5"/>
  <c r="F239" i="1" s="1"/>
  <c r="L244" i="5"/>
  <c r="N244" i="5" s="1"/>
  <c r="L13" i="5"/>
  <c r="N13" i="5" s="1"/>
  <c r="L47" i="5"/>
  <c r="N47" i="5" s="1"/>
  <c r="L196" i="5"/>
  <c r="F196" i="1" s="1"/>
  <c r="L201" i="5"/>
  <c r="N201" i="5" s="1"/>
  <c r="L163" i="5"/>
  <c r="F163" i="1" s="1"/>
  <c r="L152" i="5"/>
  <c r="N152" i="5" s="1"/>
  <c r="L189" i="5"/>
  <c r="N189" i="5" s="1"/>
  <c r="L98" i="5"/>
  <c r="F98" i="1" s="1"/>
  <c r="L143" i="5"/>
  <c r="F143" i="1" s="1"/>
  <c r="L202" i="5"/>
  <c r="N202" i="5" s="1"/>
  <c r="L135" i="5"/>
  <c r="N135" i="5" s="1"/>
  <c r="L71" i="5"/>
  <c r="N71" i="5" s="1"/>
  <c r="L8" i="5"/>
  <c r="F8" i="1" s="1"/>
  <c r="L207" i="5"/>
  <c r="N207" i="5" s="1"/>
  <c r="L144" i="5"/>
  <c r="N144" i="5" s="1"/>
  <c r="L80" i="5"/>
  <c r="N80" i="5" s="1"/>
  <c r="L11" i="5"/>
  <c r="N11" i="5" s="1"/>
  <c r="L182" i="5"/>
  <c r="N182" i="5" s="1"/>
  <c r="L187" i="5"/>
  <c r="N187" i="5" s="1"/>
  <c r="L60" i="5"/>
  <c r="N60" i="5" s="1"/>
  <c r="L224" i="5"/>
  <c r="F224" i="1" s="1"/>
  <c r="L97" i="5"/>
  <c r="N97" i="5" s="1"/>
  <c r="L229" i="5"/>
  <c r="F229" i="1" s="1"/>
  <c r="L86" i="5"/>
  <c r="N86" i="5" s="1"/>
  <c r="L174" i="5"/>
  <c r="N174" i="5" s="1"/>
  <c r="L44" i="5"/>
  <c r="N44" i="5" s="1"/>
  <c r="L179" i="5"/>
  <c r="N179" i="5" s="1"/>
  <c r="L52" i="5"/>
  <c r="N52" i="5" s="1"/>
  <c r="L120" i="5"/>
  <c r="N120" i="5" s="1"/>
  <c r="L173" i="5"/>
  <c r="F173" i="1" s="1"/>
  <c r="L114" i="5"/>
  <c r="N114" i="5" s="1"/>
  <c r="L261" i="5"/>
  <c r="N261" i="5" s="1"/>
  <c r="L133" i="5"/>
  <c r="N133" i="5" s="1"/>
  <c r="L6" i="5"/>
  <c r="N6" i="5" s="1"/>
  <c r="L138" i="5"/>
  <c r="N138" i="5" s="1"/>
  <c r="L226" i="5"/>
  <c r="N226" i="5" s="1"/>
  <c r="L95" i="5"/>
  <c r="F95" i="1" s="1"/>
  <c r="L231" i="5"/>
  <c r="N231" i="5" s="1"/>
  <c r="L72" i="5"/>
  <c r="F72" i="1" s="1"/>
  <c r="L137" i="5"/>
  <c r="F137" i="1" s="1"/>
  <c r="L83" i="5"/>
  <c r="F83" i="1" s="1"/>
  <c r="L23" i="5"/>
  <c r="N23" i="5" s="1"/>
  <c r="L146" i="5"/>
  <c r="N146" i="5" s="1"/>
  <c r="L82" i="5"/>
  <c r="N82" i="5" s="1"/>
  <c r="L251" i="5"/>
  <c r="F251" i="1" s="1"/>
  <c r="L186" i="5"/>
  <c r="N186" i="5" s="1"/>
  <c r="L118" i="5"/>
  <c r="N118" i="5" s="1"/>
  <c r="L55" i="5"/>
  <c r="N55" i="5" s="1"/>
  <c r="L256" i="5"/>
  <c r="N256" i="5" s="1"/>
  <c r="L191" i="5"/>
  <c r="N191" i="5" s="1"/>
  <c r="L127" i="5"/>
  <c r="N127" i="5" s="1"/>
  <c r="L64" i="5"/>
  <c r="N64" i="5" s="1"/>
  <c r="L41" i="5"/>
  <c r="F41" i="1" s="1"/>
  <c r="L263" i="5"/>
  <c r="N263" i="5" s="1"/>
  <c r="L130" i="5"/>
  <c r="F130" i="1" s="1"/>
  <c r="L156" i="5"/>
  <c r="N156" i="5" s="1"/>
  <c r="L39" i="5"/>
  <c r="N39" i="5" s="1"/>
  <c r="L208" i="5"/>
  <c r="N208" i="5" s="1"/>
  <c r="L81" i="5"/>
  <c r="F81" i="1" s="1"/>
  <c r="L213" i="5"/>
  <c r="N213" i="5" s="1"/>
  <c r="L70" i="5"/>
  <c r="F70" i="1" s="1"/>
  <c r="L159" i="5"/>
  <c r="N159" i="5" s="1"/>
  <c r="L28" i="5"/>
  <c r="N28" i="5" s="1"/>
  <c r="L164" i="5"/>
  <c r="N164" i="5" s="1"/>
  <c r="L31" i="5"/>
  <c r="F31" i="1" s="1"/>
  <c r="L89" i="5"/>
  <c r="N89" i="5" s="1"/>
  <c r="L158" i="5"/>
  <c r="F158" i="1" s="1"/>
  <c r="L67" i="5"/>
  <c r="F67" i="1" s="1"/>
  <c r="L212" i="5"/>
  <c r="F212" i="1" s="1"/>
  <c r="L85" i="5"/>
  <c r="N85" i="5" s="1"/>
  <c r="L217" i="5"/>
  <c r="N217" i="5" s="1"/>
  <c r="L74" i="5"/>
  <c r="N74" i="5" s="1"/>
  <c r="L178" i="5"/>
  <c r="F178" i="1" s="1"/>
  <c r="L48" i="5"/>
  <c r="N48" i="5" s="1"/>
  <c r="L167" i="5"/>
  <c r="F167" i="1" s="1"/>
  <c r="L33" i="5"/>
  <c r="F33" i="1" s="1"/>
  <c r="L10" i="5"/>
  <c r="N10" i="5" s="1"/>
  <c r="L203" i="5"/>
  <c r="F203" i="1" s="1"/>
  <c r="L257" i="5"/>
  <c r="N257" i="5" s="1"/>
  <c r="L192" i="5"/>
  <c r="F192" i="1" s="1"/>
  <c r="L128" i="5"/>
  <c r="F128" i="1" s="1"/>
  <c r="L65" i="5"/>
  <c r="N65" i="5" s="1"/>
  <c r="L262" i="5"/>
  <c r="F262" i="1" s="1"/>
  <c r="L197" i="5"/>
  <c r="N197" i="5" s="1"/>
  <c r="L117" i="5"/>
  <c r="F117" i="1" s="1"/>
  <c r="L54" i="5"/>
  <c r="N54" i="5" s="1"/>
  <c r="L206" i="5"/>
  <c r="N206" i="5" s="1"/>
  <c r="L139" i="5"/>
  <c r="N139" i="5" s="1"/>
  <c r="L75" i="5"/>
  <c r="F75" i="1" s="1"/>
  <c r="L12" i="5"/>
  <c r="N12" i="5" s="1"/>
  <c r="L211" i="5"/>
  <c r="F211" i="1" s="1"/>
  <c r="L148" i="5"/>
  <c r="N148" i="5" s="1"/>
  <c r="L84" i="5"/>
  <c r="F84" i="1" s="1"/>
  <c r="L15" i="5"/>
  <c r="F15" i="1" s="1"/>
  <c r="L184" i="5"/>
  <c r="F184" i="1" s="1"/>
  <c r="L57" i="5"/>
  <c r="F57" i="1" s="1"/>
  <c r="L221" i="5"/>
  <c r="F221" i="1" s="1"/>
  <c r="L125" i="5"/>
  <c r="N125" i="5" s="1"/>
  <c r="L198" i="5"/>
  <c r="N198" i="5" s="1"/>
  <c r="L36" i="5"/>
  <c r="N36" i="5" s="1"/>
  <c r="L245" i="5"/>
  <c r="F245" i="1" s="1"/>
  <c r="L180" i="5"/>
  <c r="F180" i="1" s="1"/>
  <c r="L116" i="5"/>
  <c r="N116" i="5" s="1"/>
  <c r="L53" i="5"/>
  <c r="F53" i="1" s="1"/>
  <c r="L250" i="5"/>
  <c r="F250" i="1" s="1"/>
  <c r="L185" i="5"/>
  <c r="N185" i="5" s="1"/>
  <c r="L121" i="5"/>
  <c r="N121" i="5" s="1"/>
  <c r="L43" i="5"/>
  <c r="N43" i="5" s="1"/>
  <c r="L210" i="5"/>
  <c r="F210" i="1" s="1"/>
  <c r="L147" i="5"/>
  <c r="N147" i="5" s="1"/>
  <c r="L79" i="5"/>
  <c r="F79" i="1" s="1"/>
  <c r="L16" i="5"/>
  <c r="N16" i="5" s="1"/>
  <c r="L215" i="5"/>
  <c r="N215" i="5" s="1"/>
  <c r="L136" i="5"/>
  <c r="N136" i="5" s="1"/>
  <c r="L35" i="5"/>
  <c r="F35" i="1" s="1"/>
  <c r="L249" i="5"/>
  <c r="F249" i="1" s="1"/>
  <c r="L105" i="5"/>
  <c r="N105" i="5" s="1"/>
  <c r="L109" i="5"/>
  <c r="N109" i="5" s="1"/>
  <c r="L20" i="5"/>
  <c r="F20" i="1" s="1"/>
  <c r="L140" i="5"/>
  <c r="N140" i="5" s="1"/>
  <c r="L21" i="5"/>
  <c r="N21" i="5" s="1"/>
  <c r="L241" i="5"/>
  <c r="N241" i="5" s="1"/>
  <c r="L176" i="5"/>
  <c r="F176" i="1" s="1"/>
  <c r="L112" i="5"/>
  <c r="F112" i="1" s="1"/>
  <c r="L50" i="5"/>
  <c r="F50" i="1" s="1"/>
  <c r="L246" i="5"/>
  <c r="N246" i="5" s="1"/>
  <c r="L181" i="5"/>
  <c r="N181" i="5" s="1"/>
  <c r="L102" i="5"/>
  <c r="N102" i="5" s="1"/>
  <c r="L255" i="5"/>
  <c r="N255" i="5" s="1"/>
  <c r="L190" i="5"/>
  <c r="F190" i="1" s="1"/>
  <c r="L122" i="5"/>
  <c r="F122" i="1" s="1"/>
  <c r="L59" i="5"/>
  <c r="F59" i="1" s="1"/>
  <c r="L260" i="5"/>
  <c r="F260" i="1" s="1"/>
  <c r="L195" i="5"/>
  <c r="N195" i="5" s="1"/>
  <c r="L132" i="5"/>
  <c r="L68" i="5"/>
  <c r="F68" i="1" s="1"/>
  <c r="L29" i="5"/>
  <c r="N29" i="5" s="1"/>
  <c r="L153" i="5"/>
  <c r="N153" i="5" s="1"/>
  <c r="L26" i="5"/>
  <c r="N26" i="5" s="1"/>
  <c r="L205" i="5"/>
  <c r="N205" i="5" s="1"/>
  <c r="L78" i="5"/>
  <c r="N78" i="5" s="1"/>
  <c r="L166" i="5"/>
  <c r="N166" i="5" s="1"/>
  <c r="L228" i="5"/>
  <c r="N228" i="5" s="1"/>
  <c r="L165" i="5"/>
  <c r="N165" i="5" s="1"/>
  <c r="L101" i="5"/>
  <c r="F101" i="1" s="1"/>
  <c r="L38" i="5"/>
  <c r="N38" i="5" s="1"/>
  <c r="L233" i="5"/>
  <c r="F233" i="1" s="1"/>
  <c r="L169" i="5"/>
  <c r="F169" i="1" s="1"/>
  <c r="L90" i="5"/>
  <c r="N90" i="5" s="1"/>
  <c r="L259" i="5"/>
  <c r="N259" i="5" s="1"/>
  <c r="L194" i="5"/>
  <c r="N194" i="5" s="1"/>
  <c r="L126" i="5"/>
  <c r="F126" i="1" s="1"/>
  <c r="L63" i="5"/>
  <c r="F63" i="1" s="1"/>
  <c r="L5" i="5"/>
  <c r="N5" i="5" s="1"/>
  <c r="L199" i="5"/>
  <c r="F199" i="1" s="1"/>
  <c r="L104" i="5"/>
  <c r="F104" i="1" s="1"/>
  <c r="L19" i="5"/>
  <c r="F19" i="1" s="1"/>
  <c r="L232" i="5"/>
  <c r="N232" i="5" s="1"/>
  <c r="L42" i="5"/>
  <c r="N42" i="5" s="1"/>
  <c r="L94" i="5"/>
  <c r="N94" i="5" s="1"/>
  <c r="L252" i="5"/>
  <c r="F252" i="1" s="1"/>
  <c r="L76" i="5"/>
  <c r="F76" i="1" s="1"/>
  <c r="AD265" i="3"/>
  <c r="J265" i="7" s="1"/>
  <c r="L183" i="5"/>
  <c r="L119" i="5"/>
  <c r="N119" i="5" s="1"/>
  <c r="L56" i="5"/>
  <c r="F56" i="1" s="1"/>
  <c r="L17" i="5"/>
  <c r="F17" i="1" s="1"/>
  <c r="L200" i="5"/>
  <c r="N200" i="5" s="1"/>
  <c r="L73" i="5"/>
  <c r="N73" i="5" s="1"/>
  <c r="L142" i="5"/>
  <c r="N142" i="5" s="1"/>
  <c r="L151" i="5"/>
  <c r="N151" i="5" s="1"/>
  <c r="L235" i="5"/>
  <c r="N235" i="5" s="1"/>
  <c r="L107" i="5"/>
  <c r="F107" i="1" s="1"/>
  <c r="L37" i="5"/>
  <c r="F37" i="1" s="1"/>
  <c r="AD267" i="3"/>
  <c r="J267" i="7" s="1"/>
  <c r="T143" i="3"/>
  <c r="D143" i="1" s="1"/>
  <c r="T20" i="3"/>
  <c r="D20" i="1" s="1"/>
  <c r="T50" i="3"/>
  <c r="D50" i="1" s="1"/>
  <c r="T95" i="3"/>
  <c r="D95" i="1" s="1"/>
  <c r="T232" i="3"/>
  <c r="D232" i="1" s="1"/>
  <c r="T73" i="3"/>
  <c r="D73" i="1" s="1"/>
  <c r="T196" i="3"/>
  <c r="D196" i="1" s="1"/>
  <c r="T24" i="3"/>
  <c r="D24" i="1" s="1"/>
  <c r="T103" i="3"/>
  <c r="D103" i="1" s="1"/>
  <c r="T226" i="3"/>
  <c r="D226" i="1" s="1"/>
  <c r="T101" i="3"/>
  <c r="D101" i="1" s="1"/>
  <c r="T32" i="3"/>
  <c r="D32" i="1" s="1"/>
  <c r="T224" i="3"/>
  <c r="D224" i="1" s="1"/>
  <c r="T168" i="3"/>
  <c r="D168" i="1" s="1"/>
  <c r="T214" i="3"/>
  <c r="D214" i="1" s="1"/>
  <c r="T57" i="3"/>
  <c r="D57" i="1" s="1"/>
  <c r="T165" i="3"/>
  <c r="D165" i="1" s="1"/>
  <c r="T261" i="3"/>
  <c r="D261" i="1" s="1"/>
  <c r="T87" i="3"/>
  <c r="D87" i="1" s="1"/>
  <c r="T194" i="3"/>
  <c r="D194" i="1" s="1"/>
  <c r="T206" i="3"/>
  <c r="D206" i="1" s="1"/>
  <c r="T204" i="3"/>
  <c r="D204" i="1" s="1"/>
  <c r="T251" i="3"/>
  <c r="D251" i="1" s="1"/>
  <c r="T85" i="3"/>
  <c r="D85" i="1" s="1"/>
  <c r="T77" i="3"/>
  <c r="D77" i="1" s="1"/>
  <c r="T151" i="3"/>
  <c r="D151" i="1" s="1"/>
  <c r="T42" i="3"/>
  <c r="D42" i="1" s="1"/>
  <c r="T149" i="3"/>
  <c r="D149" i="1" s="1"/>
  <c r="T228" i="3"/>
  <c r="D228" i="1" s="1"/>
  <c r="T71" i="3"/>
  <c r="D71" i="1" s="1"/>
  <c r="T178" i="3"/>
  <c r="D178" i="1" s="1"/>
  <c r="T259" i="3"/>
  <c r="D259" i="1" s="1"/>
  <c r="T99" i="3"/>
  <c r="D99" i="1" s="1"/>
  <c r="T141" i="3"/>
  <c r="D141" i="1" s="1"/>
  <c r="T186" i="3"/>
  <c r="D186" i="1" s="1"/>
  <c r="T212" i="3"/>
  <c r="D212" i="1" s="1"/>
  <c r="T59" i="3"/>
  <c r="D59" i="1" s="1"/>
  <c r="T133" i="3"/>
  <c r="D133" i="1" s="1"/>
  <c r="T40" i="3"/>
  <c r="D40" i="1" s="1"/>
  <c r="T163" i="3"/>
  <c r="D163" i="1" s="1"/>
  <c r="T243" i="3"/>
  <c r="D243" i="1" s="1"/>
  <c r="T263" i="3"/>
  <c r="D263" i="1" s="1"/>
  <c r="T198" i="3"/>
  <c r="D198" i="1" s="1"/>
  <c r="T135" i="3"/>
  <c r="D135" i="1" s="1"/>
  <c r="T44" i="3"/>
  <c r="D44" i="1" s="1"/>
  <c r="T216" i="3"/>
  <c r="D216" i="1" s="1"/>
  <c r="T153" i="3"/>
  <c r="D153" i="1" s="1"/>
  <c r="T61" i="3"/>
  <c r="D61" i="1" s="1"/>
  <c r="T208" i="3"/>
  <c r="D208" i="1" s="1"/>
  <c r="T53" i="3"/>
  <c r="D53" i="1" s="1"/>
  <c r="T234" i="3"/>
  <c r="D234" i="1" s="1"/>
  <c r="T170" i="3"/>
  <c r="D170" i="1" s="1"/>
  <c r="T79" i="3"/>
  <c r="D79" i="1" s="1"/>
  <c r="T253" i="3"/>
  <c r="D253" i="1" s="1"/>
  <c r="T188" i="3"/>
  <c r="D188" i="1" s="1"/>
  <c r="T97" i="3"/>
  <c r="D97" i="1" s="1"/>
  <c r="T34" i="3"/>
  <c r="D34" i="1" s="1"/>
  <c r="T255" i="3"/>
  <c r="D255" i="1" s="1"/>
  <c r="T190" i="3"/>
  <c r="D190" i="1" s="1"/>
  <c r="T83" i="3"/>
  <c r="D83" i="1" s="1"/>
  <c r="T241" i="3"/>
  <c r="D241" i="1" s="1"/>
  <c r="T69" i="3"/>
  <c r="D69" i="1" s="1"/>
  <c r="P265" i="7"/>
  <c r="T7" i="3"/>
  <c r="D7" i="1" s="1"/>
  <c r="T9" i="3"/>
  <c r="D9" i="1" s="1"/>
  <c r="T11" i="3"/>
  <c r="D11" i="1" s="1"/>
  <c r="T13" i="3"/>
  <c r="D13" i="1" s="1"/>
  <c r="T15" i="3"/>
  <c r="D15" i="1" s="1"/>
  <c r="T17" i="3"/>
  <c r="D17" i="1" s="1"/>
  <c r="T19" i="3"/>
  <c r="D19" i="1" s="1"/>
  <c r="T21" i="3"/>
  <c r="D21" i="1" s="1"/>
  <c r="T23" i="3"/>
  <c r="D23" i="1" s="1"/>
  <c r="T25" i="3"/>
  <c r="D25" i="1" s="1"/>
  <c r="T27" i="3"/>
  <c r="D27" i="1" s="1"/>
  <c r="T29" i="3"/>
  <c r="D29" i="1" s="1"/>
  <c r="T31" i="3"/>
  <c r="D31" i="1" s="1"/>
  <c r="T33" i="3"/>
  <c r="D33" i="1" s="1"/>
  <c r="T35" i="3"/>
  <c r="D35" i="1" s="1"/>
  <c r="T37" i="3"/>
  <c r="D37" i="1" s="1"/>
  <c r="T39" i="3"/>
  <c r="D39" i="1" s="1"/>
  <c r="T41" i="3"/>
  <c r="D41" i="1" s="1"/>
  <c r="T43" i="3"/>
  <c r="D43" i="1" s="1"/>
  <c r="T45" i="3"/>
  <c r="D45" i="1" s="1"/>
  <c r="T47" i="3"/>
  <c r="D47" i="1" s="1"/>
  <c r="T49" i="3"/>
  <c r="D49" i="1" s="1"/>
  <c r="T51" i="3"/>
  <c r="D51" i="1" s="1"/>
  <c r="T52" i="3"/>
  <c r="D52" i="1" s="1"/>
  <c r="T54" i="3"/>
  <c r="D54" i="1" s="1"/>
  <c r="T56" i="3"/>
  <c r="D56" i="1" s="1"/>
  <c r="T58" i="3"/>
  <c r="D58" i="1" s="1"/>
  <c r="T60" i="3"/>
  <c r="D60" i="1" s="1"/>
  <c r="T62" i="3"/>
  <c r="D62" i="1" s="1"/>
  <c r="T64" i="3"/>
  <c r="D64" i="1" s="1"/>
  <c r="T66" i="3"/>
  <c r="D66" i="1" s="1"/>
  <c r="T68" i="3"/>
  <c r="D68" i="1" s="1"/>
  <c r="T70" i="3"/>
  <c r="D70" i="1" s="1"/>
  <c r="T72" i="3"/>
  <c r="D72" i="1" s="1"/>
  <c r="T74" i="3"/>
  <c r="D74" i="1" s="1"/>
  <c r="T76" i="3"/>
  <c r="D76" i="1" s="1"/>
  <c r="T78" i="3"/>
  <c r="D78" i="1" s="1"/>
  <c r="T80" i="3"/>
  <c r="D80" i="1" s="1"/>
  <c r="T82" i="3"/>
  <c r="D82" i="1" s="1"/>
  <c r="T84" i="3"/>
  <c r="D84" i="1" s="1"/>
  <c r="T86" i="3"/>
  <c r="D86" i="1" s="1"/>
  <c r="T88" i="3"/>
  <c r="D88" i="1" s="1"/>
  <c r="T90" i="3"/>
  <c r="D90" i="1" s="1"/>
  <c r="T92" i="3"/>
  <c r="D92" i="1" s="1"/>
  <c r="T94" i="3"/>
  <c r="D94" i="1" s="1"/>
  <c r="T96" i="3"/>
  <c r="D96" i="1" s="1"/>
  <c r="T98" i="3"/>
  <c r="D98" i="1" s="1"/>
  <c r="T100" i="3"/>
  <c r="D100" i="1" s="1"/>
  <c r="T102" i="3"/>
  <c r="D102" i="1" s="1"/>
  <c r="T104" i="3"/>
  <c r="D104" i="1" s="1"/>
  <c r="T107" i="3"/>
  <c r="D107" i="1" s="1"/>
  <c r="T109" i="3"/>
  <c r="D109" i="1" s="1"/>
  <c r="T8" i="3"/>
  <c r="D8" i="1" s="1"/>
  <c r="T16" i="3"/>
  <c r="D16" i="1" s="1"/>
  <c r="T110" i="3"/>
  <c r="D110" i="1" s="1"/>
  <c r="T114" i="3"/>
  <c r="D114" i="1" s="1"/>
  <c r="T118" i="3"/>
  <c r="D118" i="1" s="1"/>
  <c r="T122" i="3"/>
  <c r="D122" i="1" s="1"/>
  <c r="T126" i="3"/>
  <c r="D126" i="1" s="1"/>
  <c r="T130" i="3"/>
  <c r="D130" i="1" s="1"/>
  <c r="T10" i="3"/>
  <c r="D10" i="1" s="1"/>
  <c r="T105" i="3"/>
  <c r="D105" i="1" s="1"/>
  <c r="T111" i="3"/>
  <c r="D111" i="1" s="1"/>
  <c r="T115" i="3"/>
  <c r="D115" i="1" s="1"/>
  <c r="T119" i="3"/>
  <c r="D119" i="1" s="1"/>
  <c r="T123" i="3"/>
  <c r="D123" i="1" s="1"/>
  <c r="T127" i="3"/>
  <c r="D127" i="1" s="1"/>
  <c r="T132" i="3"/>
  <c r="D132" i="1" s="1"/>
  <c r="T136" i="3"/>
  <c r="D136" i="1" s="1"/>
  <c r="T140" i="3"/>
  <c r="D140" i="1" s="1"/>
  <c r="T144" i="3"/>
  <c r="D144" i="1" s="1"/>
  <c r="T148" i="3"/>
  <c r="D148" i="1" s="1"/>
  <c r="T152" i="3"/>
  <c r="D152" i="1" s="1"/>
  <c r="T156" i="3"/>
  <c r="D156" i="1" s="1"/>
  <c r="T160" i="3"/>
  <c r="D160" i="1" s="1"/>
  <c r="T164" i="3"/>
  <c r="D164" i="1" s="1"/>
  <c r="T167" i="3"/>
  <c r="D167" i="1" s="1"/>
  <c r="T171" i="3"/>
  <c r="D171" i="1" s="1"/>
  <c r="T175" i="3"/>
  <c r="D175" i="1" s="1"/>
  <c r="T179" i="3"/>
  <c r="D179" i="1" s="1"/>
  <c r="T183" i="3"/>
  <c r="D183" i="1" s="1"/>
  <c r="T187" i="3"/>
  <c r="D187" i="1" s="1"/>
  <c r="T191" i="3"/>
  <c r="D191" i="1" s="1"/>
  <c r="T195" i="3"/>
  <c r="D195" i="1" s="1"/>
  <c r="T199" i="3"/>
  <c r="D199" i="1" s="1"/>
  <c r="T203" i="3"/>
  <c r="D203" i="1" s="1"/>
  <c r="T12" i="3"/>
  <c r="D12" i="1" s="1"/>
  <c r="T106" i="3"/>
  <c r="D106" i="1" s="1"/>
  <c r="T112" i="3"/>
  <c r="D112" i="1" s="1"/>
  <c r="T116" i="3"/>
  <c r="D116" i="1" s="1"/>
  <c r="T120" i="3"/>
  <c r="D120" i="1" s="1"/>
  <c r="T124" i="3"/>
  <c r="D124" i="1" s="1"/>
  <c r="T128" i="3"/>
  <c r="D128" i="1" s="1"/>
  <c r="T205" i="3"/>
  <c r="D205" i="1" s="1"/>
  <c r="T207" i="3"/>
  <c r="D207" i="1" s="1"/>
  <c r="T209" i="3"/>
  <c r="D209" i="1" s="1"/>
  <c r="T211" i="3"/>
  <c r="D211" i="1" s="1"/>
  <c r="T213" i="3"/>
  <c r="D213" i="1" s="1"/>
  <c r="T215" i="3"/>
  <c r="D215" i="1" s="1"/>
  <c r="T217" i="3"/>
  <c r="D217" i="1" s="1"/>
  <c r="T219" i="3"/>
  <c r="D219" i="1" s="1"/>
  <c r="T221" i="3"/>
  <c r="D221" i="1" s="1"/>
  <c r="T223" i="3"/>
  <c r="D223" i="1" s="1"/>
  <c r="T225" i="3"/>
  <c r="D225" i="1" s="1"/>
  <c r="T227" i="3"/>
  <c r="D227" i="1" s="1"/>
  <c r="T229" i="3"/>
  <c r="D229" i="1" s="1"/>
  <c r="T231" i="3"/>
  <c r="D231" i="1" s="1"/>
  <c r="T233" i="3"/>
  <c r="D233" i="1" s="1"/>
  <c r="T235" i="3"/>
  <c r="D235" i="1" s="1"/>
  <c r="T238" i="3"/>
  <c r="D238" i="1" s="1"/>
  <c r="T240" i="3"/>
  <c r="D240" i="1" s="1"/>
  <c r="T242" i="3"/>
  <c r="D242" i="1" s="1"/>
  <c r="T244" i="3"/>
  <c r="D244" i="1" s="1"/>
  <c r="T246" i="3"/>
  <c r="D246" i="1" s="1"/>
  <c r="T248" i="3"/>
  <c r="D248" i="1" s="1"/>
  <c r="T250" i="3"/>
  <c r="D250" i="1" s="1"/>
  <c r="T252" i="3"/>
  <c r="D252" i="1" s="1"/>
  <c r="T254" i="3"/>
  <c r="D254" i="1" s="1"/>
  <c r="T256" i="3"/>
  <c r="D256" i="1" s="1"/>
  <c r="T258" i="3"/>
  <c r="D258" i="1" s="1"/>
  <c r="T260" i="3"/>
  <c r="D260" i="1" s="1"/>
  <c r="T262" i="3"/>
  <c r="D262" i="1" s="1"/>
  <c r="T264" i="3"/>
  <c r="D264" i="1" s="1"/>
  <c r="T6" i="3"/>
  <c r="D6" i="1" s="1"/>
  <c r="T121" i="3"/>
  <c r="D121" i="1" s="1"/>
  <c r="T138" i="3"/>
  <c r="D138" i="1" s="1"/>
  <c r="T154" i="3"/>
  <c r="D154" i="1" s="1"/>
  <c r="T169" i="3"/>
  <c r="D169" i="1" s="1"/>
  <c r="T185" i="3"/>
  <c r="D185" i="1" s="1"/>
  <c r="T201" i="3"/>
  <c r="D201" i="1" s="1"/>
  <c r="T14" i="3"/>
  <c r="D14" i="1" s="1"/>
  <c r="T108" i="3"/>
  <c r="D108" i="1" s="1"/>
  <c r="T125" i="3"/>
  <c r="D125" i="1" s="1"/>
  <c r="T142" i="3"/>
  <c r="D142" i="1" s="1"/>
  <c r="T158" i="3"/>
  <c r="D158" i="1" s="1"/>
  <c r="T173" i="3"/>
  <c r="D173" i="1" s="1"/>
  <c r="T189" i="3"/>
  <c r="D189" i="1" s="1"/>
  <c r="T113" i="3"/>
  <c r="D113" i="1" s="1"/>
  <c r="T129" i="3"/>
  <c r="D129" i="1" s="1"/>
  <c r="T146" i="3"/>
  <c r="D146" i="1" s="1"/>
  <c r="T162" i="3"/>
  <c r="D162" i="1" s="1"/>
  <c r="T177" i="3"/>
  <c r="D177" i="1" s="1"/>
  <c r="T193" i="3"/>
  <c r="D193" i="1" s="1"/>
  <c r="T150" i="3"/>
  <c r="D150" i="1" s="1"/>
  <c r="T117" i="3"/>
  <c r="D117" i="1" s="1"/>
  <c r="T181" i="3"/>
  <c r="D181" i="1" s="1"/>
  <c r="T134" i="3"/>
  <c r="D134" i="1" s="1"/>
  <c r="T197" i="3"/>
  <c r="D197" i="1" s="1"/>
  <c r="T5" i="3"/>
  <c r="C5" i="1"/>
  <c r="T210" i="3"/>
  <c r="D210" i="1" s="1"/>
  <c r="T147" i="3"/>
  <c r="D147" i="1" s="1"/>
  <c r="T55" i="3"/>
  <c r="D55" i="1" s="1"/>
  <c r="T245" i="3"/>
  <c r="D245" i="1" s="1"/>
  <c r="T180" i="3"/>
  <c r="D180" i="1" s="1"/>
  <c r="T89" i="3"/>
  <c r="D89" i="1" s="1"/>
  <c r="T26" i="3"/>
  <c r="D26" i="1" s="1"/>
  <c r="T230" i="3"/>
  <c r="D230" i="1" s="1"/>
  <c r="T166" i="3"/>
  <c r="D166" i="1" s="1"/>
  <c r="T75" i="3"/>
  <c r="D75" i="1" s="1"/>
  <c r="T249" i="3"/>
  <c r="D249" i="1" s="1"/>
  <c r="T184" i="3"/>
  <c r="D184" i="1" s="1"/>
  <c r="T93" i="3"/>
  <c r="D93" i="1" s="1"/>
  <c r="T30" i="3"/>
  <c r="D30" i="1" s="1"/>
  <c r="T257" i="3"/>
  <c r="D257" i="1" s="1"/>
  <c r="T145" i="3"/>
  <c r="D145" i="1" s="1"/>
  <c r="T202" i="3"/>
  <c r="D202" i="1" s="1"/>
  <c r="T139" i="3"/>
  <c r="D139" i="1" s="1"/>
  <c r="T48" i="3"/>
  <c r="D48" i="1" s="1"/>
  <c r="T220" i="3"/>
  <c r="D220" i="1" s="1"/>
  <c r="T157" i="3"/>
  <c r="D157" i="1" s="1"/>
  <c r="T65" i="3"/>
  <c r="D65" i="1" s="1"/>
  <c r="T222" i="3"/>
  <c r="D222" i="1" s="1"/>
  <c r="T159" i="3"/>
  <c r="D159" i="1" s="1"/>
  <c r="T36" i="3"/>
  <c r="D36" i="1" s="1"/>
  <c r="T161" i="3"/>
  <c r="D161" i="1" s="1"/>
  <c r="T18" i="3"/>
  <c r="D18" i="1" s="1"/>
  <c r="C143" i="1"/>
  <c r="G265" i="2"/>
  <c r="G267" i="2" s="1"/>
  <c r="T247" i="3"/>
  <c r="D247" i="1" s="1"/>
  <c r="T182" i="3"/>
  <c r="D182" i="1" s="1"/>
  <c r="T91" i="3"/>
  <c r="D91" i="1" s="1"/>
  <c r="T28" i="3"/>
  <c r="D28" i="1" s="1"/>
  <c r="T200" i="3"/>
  <c r="D200" i="1" s="1"/>
  <c r="T137" i="3"/>
  <c r="D137" i="1" s="1"/>
  <c r="T46" i="3"/>
  <c r="D46" i="1" s="1"/>
  <c r="T67" i="3"/>
  <c r="D67" i="1" s="1"/>
  <c r="T176" i="3"/>
  <c r="D176" i="1" s="1"/>
  <c r="T22" i="3"/>
  <c r="D22" i="1" s="1"/>
  <c r="T218" i="3"/>
  <c r="D218" i="1" s="1"/>
  <c r="T155" i="3"/>
  <c r="D155" i="1" s="1"/>
  <c r="T63" i="3"/>
  <c r="D63" i="1" s="1"/>
  <c r="T236" i="3"/>
  <c r="D236" i="1" s="1"/>
  <c r="T172" i="3"/>
  <c r="D172" i="1" s="1"/>
  <c r="T81" i="3"/>
  <c r="D81" i="1" s="1"/>
  <c r="T239" i="3"/>
  <c r="D239" i="1" s="1"/>
  <c r="T174" i="3"/>
  <c r="D174" i="1" s="1"/>
  <c r="T192" i="3"/>
  <c r="D192" i="1" s="1"/>
  <c r="T38" i="3"/>
  <c r="D38" i="1" s="1"/>
  <c r="L267" i="7" l="1"/>
  <c r="K267" i="7" s="1"/>
  <c r="F131" i="1"/>
  <c r="N131" i="5"/>
  <c r="N132" i="5"/>
  <c r="P132" i="5" s="1"/>
  <c r="R132" i="5" s="1"/>
  <c r="V132" i="5" s="1"/>
  <c r="F132" i="1"/>
  <c r="M265" i="7"/>
  <c r="F22" i="1"/>
  <c r="N172" i="5"/>
  <c r="P172" i="5" s="1"/>
  <c r="R172" i="5" s="1"/>
  <c r="V172" i="5" s="1"/>
  <c r="F261" i="1"/>
  <c r="F258" i="1"/>
  <c r="F52" i="1"/>
  <c r="N24" i="5"/>
  <c r="P24" i="5" s="1"/>
  <c r="R24" i="5" s="1"/>
  <c r="V24" i="5" s="1"/>
  <c r="N32" i="5"/>
  <c r="P32" i="5" s="1"/>
  <c r="R32" i="5" s="1"/>
  <c r="V32" i="5" s="1"/>
  <c r="F205" i="1"/>
  <c r="F71" i="1"/>
  <c r="F99" i="1"/>
  <c r="N96" i="5"/>
  <c r="P96" i="5" s="1"/>
  <c r="R96" i="5" s="1"/>
  <c r="V96" i="5" s="1"/>
  <c r="F134" i="1"/>
  <c r="F60" i="1"/>
  <c r="F48" i="1"/>
  <c r="F225" i="1"/>
  <c r="P237" i="5"/>
  <c r="R237" i="5" s="1"/>
  <c r="V237" i="5" s="1"/>
  <c r="N137" i="5"/>
  <c r="P137" i="5" s="1"/>
  <c r="R137" i="5" s="1"/>
  <c r="V137" i="5" s="1"/>
  <c r="F226" i="1"/>
  <c r="N67" i="5"/>
  <c r="P67" i="5" s="1"/>
  <c r="R67" i="5" s="1"/>
  <c r="V67" i="5" s="1"/>
  <c r="F216" i="1"/>
  <c r="F102" i="1"/>
  <c r="F46" i="1"/>
  <c r="F69" i="1"/>
  <c r="N34" i="5"/>
  <c r="P34" i="5" s="1"/>
  <c r="R34" i="5" s="1"/>
  <c r="V34" i="5" s="1"/>
  <c r="N129" i="5"/>
  <c r="P129" i="5" s="1"/>
  <c r="R129" i="5" s="1"/>
  <c r="V129" i="5" s="1"/>
  <c r="N154" i="5"/>
  <c r="P154" i="5" s="1"/>
  <c r="R154" i="5" s="1"/>
  <c r="V154" i="5" s="1"/>
  <c r="F80" i="1"/>
  <c r="F208" i="1"/>
  <c r="F204" i="1"/>
  <c r="N33" i="5"/>
  <c r="P33" i="5" s="1"/>
  <c r="R33" i="5" s="1"/>
  <c r="V33" i="5" s="1"/>
  <c r="F65" i="1"/>
  <c r="N98" i="5"/>
  <c r="P98" i="5" s="1"/>
  <c r="R98" i="5" s="1"/>
  <c r="V98" i="5" s="1"/>
  <c r="N51" i="5"/>
  <c r="P51" i="5" s="1"/>
  <c r="R51" i="5" s="1"/>
  <c r="V51" i="5" s="1"/>
  <c r="F175" i="1"/>
  <c r="F162" i="1"/>
  <c r="N7" i="5"/>
  <c r="P7" i="5" s="1"/>
  <c r="R7" i="5" s="1"/>
  <c r="V7" i="5" s="1"/>
  <c r="N126" i="5"/>
  <c r="P126" i="5" s="1"/>
  <c r="R126" i="5" s="1"/>
  <c r="V126" i="5" s="1"/>
  <c r="N37" i="5"/>
  <c r="P37" i="5" s="1"/>
  <c r="R37" i="5" s="1"/>
  <c r="V37" i="5" s="1"/>
  <c r="N76" i="5"/>
  <c r="P76" i="5" s="1"/>
  <c r="R76" i="5" s="1"/>
  <c r="V76" i="5" s="1"/>
  <c r="F187" i="1"/>
  <c r="F12" i="1"/>
  <c r="N49" i="5"/>
  <c r="P49" i="5" s="1"/>
  <c r="R49" i="5" s="1"/>
  <c r="V49" i="5" s="1"/>
  <c r="F147" i="1"/>
  <c r="N190" i="5"/>
  <c r="P190" i="5" s="1"/>
  <c r="R190" i="5" s="1"/>
  <c r="V190" i="5" s="1"/>
  <c r="N203" i="5"/>
  <c r="P203" i="5" s="1"/>
  <c r="R203" i="5" s="1"/>
  <c r="V203" i="5" s="1"/>
  <c r="F166" i="1"/>
  <c r="F136" i="1"/>
  <c r="F54" i="1"/>
  <c r="N27" i="5"/>
  <c r="P27" i="5" s="1"/>
  <c r="R27" i="5" s="1"/>
  <c r="V27" i="5" s="1"/>
  <c r="N56" i="5"/>
  <c r="P56" i="5" s="1"/>
  <c r="R56" i="5" s="1"/>
  <c r="V56" i="5" s="1"/>
  <c r="N209" i="5"/>
  <c r="P209" i="5" s="1"/>
  <c r="R209" i="5" s="1"/>
  <c r="V209" i="5" s="1"/>
  <c r="F232" i="1"/>
  <c r="N173" i="5"/>
  <c r="P173" i="5" s="1"/>
  <c r="R173" i="5" s="1"/>
  <c r="V173" i="5" s="1"/>
  <c r="N180" i="5"/>
  <c r="P180" i="5" s="1"/>
  <c r="R180" i="5" s="1"/>
  <c r="V180" i="5" s="1"/>
  <c r="F159" i="1"/>
  <c r="N15" i="5"/>
  <c r="P15" i="5" s="1"/>
  <c r="R15" i="5" s="1"/>
  <c r="V15" i="5" s="1"/>
  <c r="N92" i="5"/>
  <c r="P92" i="5" s="1"/>
  <c r="R92" i="5" s="1"/>
  <c r="V92" i="5" s="1"/>
  <c r="N113" i="5"/>
  <c r="P113" i="5" s="1"/>
  <c r="R113" i="5" s="1"/>
  <c r="V113" i="5" s="1"/>
  <c r="N88" i="5"/>
  <c r="P88" i="5" s="1"/>
  <c r="R88" i="5" s="1"/>
  <c r="V88" i="5" s="1"/>
  <c r="N171" i="5"/>
  <c r="P171" i="5" s="1"/>
  <c r="R171" i="5" s="1"/>
  <c r="V171" i="5" s="1"/>
  <c r="F125" i="1"/>
  <c r="F191" i="1"/>
  <c r="N141" i="5"/>
  <c r="P141" i="5" s="1"/>
  <c r="R141" i="5" s="1"/>
  <c r="V141" i="5" s="1"/>
  <c r="F248" i="1"/>
  <c r="F185" i="1"/>
  <c r="F241" i="1"/>
  <c r="F263" i="1"/>
  <c r="F111" i="1"/>
  <c r="F202" i="1"/>
  <c r="F47" i="1"/>
  <c r="F100" i="1"/>
  <c r="F150" i="1"/>
  <c r="F97" i="1"/>
  <c r="F186" i="1"/>
  <c r="F93" i="1"/>
  <c r="F152" i="1"/>
  <c r="F44" i="1"/>
  <c r="F40" i="1"/>
  <c r="F109" i="1"/>
  <c r="F23" i="1"/>
  <c r="F207" i="1"/>
  <c r="F177" i="1"/>
  <c r="F85" i="1"/>
  <c r="F89" i="1"/>
  <c r="F142" i="1"/>
  <c r="F231" i="1"/>
  <c r="F6" i="1"/>
  <c r="F259" i="1"/>
  <c r="F153" i="1"/>
  <c r="F5" i="1"/>
  <c r="F38" i="1"/>
  <c r="F195" i="1"/>
  <c r="F222" i="1"/>
  <c r="F246" i="1"/>
  <c r="F182" i="1"/>
  <c r="F124" i="1"/>
  <c r="F58" i="1"/>
  <c r="F114" i="1"/>
  <c r="F118" i="1"/>
  <c r="N145" i="5"/>
  <c r="P145" i="5" s="1"/>
  <c r="R145" i="5" s="1"/>
  <c r="V145" i="5" s="1"/>
  <c r="N211" i="5"/>
  <c r="P211" i="5" s="1"/>
  <c r="R211" i="5" s="1"/>
  <c r="V211" i="5" s="1"/>
  <c r="F144" i="1"/>
  <c r="N199" i="5"/>
  <c r="P199" i="5" s="1"/>
  <c r="R199" i="5" s="1"/>
  <c r="V199" i="5" s="1"/>
  <c r="N230" i="5"/>
  <c r="P230" i="5" s="1"/>
  <c r="R230" i="5" s="1"/>
  <c r="V230" i="5" s="1"/>
  <c r="F179" i="1"/>
  <c r="F135" i="1"/>
  <c r="N167" i="5"/>
  <c r="P167" i="5" s="1"/>
  <c r="R167" i="5" s="1"/>
  <c r="V167" i="5" s="1"/>
  <c r="F217" i="1"/>
  <c r="F181" i="1"/>
  <c r="F127" i="1"/>
  <c r="F155" i="1"/>
  <c r="F146" i="1"/>
  <c r="N35" i="5"/>
  <c r="P35" i="5" s="1"/>
  <c r="R35" i="5" s="1"/>
  <c r="V35" i="5" s="1"/>
  <c r="F62" i="1"/>
  <c r="N176" i="5"/>
  <c r="P176" i="5" s="1"/>
  <c r="R176" i="5" s="1"/>
  <c r="V176" i="5" s="1"/>
  <c r="F242" i="1"/>
  <c r="N233" i="5"/>
  <c r="P233" i="5" s="1"/>
  <c r="R233" i="5" s="1"/>
  <c r="V233" i="5" s="1"/>
  <c r="N184" i="5"/>
  <c r="P184" i="5" s="1"/>
  <c r="R184" i="5" s="1"/>
  <c r="V184" i="5" s="1"/>
  <c r="N262" i="5"/>
  <c r="P262" i="5" s="1"/>
  <c r="R262" i="5" s="1"/>
  <c r="V262" i="5" s="1"/>
  <c r="N17" i="5"/>
  <c r="P17" i="5" s="1"/>
  <c r="R17" i="5" s="1"/>
  <c r="V17" i="5" s="1"/>
  <c r="F121" i="1"/>
  <c r="N229" i="5"/>
  <c r="P229" i="5" s="1"/>
  <c r="R229" i="5" s="1"/>
  <c r="V229" i="5" s="1"/>
  <c r="F198" i="1"/>
  <c r="N227" i="5"/>
  <c r="P227" i="5" s="1"/>
  <c r="R227" i="5" s="1"/>
  <c r="V227" i="5" s="1"/>
  <c r="N219" i="5"/>
  <c r="P219" i="5" s="1"/>
  <c r="R219" i="5" s="1"/>
  <c r="V219" i="5" s="1"/>
  <c r="N9" i="5"/>
  <c r="P9" i="5" s="1"/>
  <c r="R9" i="5" s="1"/>
  <c r="V9" i="5" s="1"/>
  <c r="F30" i="1"/>
  <c r="F116" i="1"/>
  <c r="N158" i="5"/>
  <c r="P158" i="5" s="1"/>
  <c r="R158" i="5" s="1"/>
  <c r="V158" i="5" s="1"/>
  <c r="N106" i="5"/>
  <c r="P106" i="5" s="1"/>
  <c r="R106" i="5" s="1"/>
  <c r="V106" i="5" s="1"/>
  <c r="F234" i="1"/>
  <c r="N72" i="5"/>
  <c r="P72" i="5" s="1"/>
  <c r="R72" i="5" s="1"/>
  <c r="V72" i="5" s="1"/>
  <c r="F138" i="1"/>
  <c r="F28" i="1"/>
  <c r="F257" i="1"/>
  <c r="F218" i="1"/>
  <c r="N61" i="5"/>
  <c r="P61" i="5" s="1"/>
  <c r="R61" i="5" s="1"/>
  <c r="V61" i="5" s="1"/>
  <c r="F189" i="1"/>
  <c r="F206" i="1"/>
  <c r="N130" i="5"/>
  <c r="P130" i="5" s="1"/>
  <c r="R130" i="5" s="1"/>
  <c r="V130" i="5" s="1"/>
  <c r="N79" i="5"/>
  <c r="P79" i="5" s="1"/>
  <c r="R79" i="5" s="1"/>
  <c r="V79" i="5" s="1"/>
  <c r="N196" i="5"/>
  <c r="P196" i="5" s="1"/>
  <c r="R196" i="5" s="1"/>
  <c r="V196" i="5" s="1"/>
  <c r="F247" i="1"/>
  <c r="N18" i="5"/>
  <c r="P18" i="5" s="1"/>
  <c r="R18" i="5" s="1"/>
  <c r="V18" i="5" s="1"/>
  <c r="F194" i="1"/>
  <c r="N81" i="5"/>
  <c r="P81" i="5" s="1"/>
  <c r="R81" i="5" s="1"/>
  <c r="V81" i="5" s="1"/>
  <c r="F214" i="1"/>
  <c r="F168" i="1"/>
  <c r="N20" i="5"/>
  <c r="P20" i="5" s="1"/>
  <c r="R20" i="5" s="1"/>
  <c r="V20" i="5" s="1"/>
  <c r="N122" i="5"/>
  <c r="P122" i="5" s="1"/>
  <c r="R122" i="5" s="1"/>
  <c r="V122" i="5" s="1"/>
  <c r="F238" i="1"/>
  <c r="F14" i="1"/>
  <c r="N239" i="5"/>
  <c r="P239" i="5" s="1"/>
  <c r="R239" i="5" s="1"/>
  <c r="V239" i="5" s="1"/>
  <c r="F42" i="1"/>
  <c r="N149" i="5"/>
  <c r="P149" i="5" s="1"/>
  <c r="R149" i="5" s="1"/>
  <c r="V149" i="5" s="1"/>
  <c r="N236" i="5"/>
  <c r="P236" i="5" s="1"/>
  <c r="R236" i="5" s="1"/>
  <c r="V236" i="5" s="1"/>
  <c r="F223" i="1"/>
  <c r="F26" i="1"/>
  <c r="F151" i="1"/>
  <c r="F110" i="1"/>
  <c r="F228" i="1"/>
  <c r="F188" i="1"/>
  <c r="F254" i="1"/>
  <c r="N193" i="5"/>
  <c r="P193" i="5" s="1"/>
  <c r="R193" i="5" s="1"/>
  <c r="V193" i="5" s="1"/>
  <c r="N95" i="5"/>
  <c r="P95" i="5" s="1"/>
  <c r="R95" i="5" s="1"/>
  <c r="V95" i="5" s="1"/>
  <c r="N66" i="5"/>
  <c r="P66" i="5" s="1"/>
  <c r="R66" i="5" s="1"/>
  <c r="V66" i="5" s="1"/>
  <c r="N157" i="5"/>
  <c r="P157" i="5" s="1"/>
  <c r="R157" i="5" s="1"/>
  <c r="V157" i="5" s="1"/>
  <c r="F90" i="1"/>
  <c r="F256" i="1"/>
  <c r="F220" i="1"/>
  <c r="F45" i="1"/>
  <c r="N68" i="5"/>
  <c r="P68" i="5" s="1"/>
  <c r="R68" i="5" s="1"/>
  <c r="V68" i="5" s="1"/>
  <c r="F87" i="1"/>
  <c r="F253" i="1"/>
  <c r="F115" i="1"/>
  <c r="F244" i="1"/>
  <c r="F123" i="1"/>
  <c r="F240" i="1"/>
  <c r="F82" i="1"/>
  <c r="F108" i="1"/>
  <c r="F43" i="1"/>
  <c r="F164" i="1"/>
  <c r="F86" i="1"/>
  <c r="F213" i="1"/>
  <c r="F55" i="1"/>
  <c r="N53" i="5"/>
  <c r="P53" i="5" s="1"/>
  <c r="R53" i="5" s="1"/>
  <c r="V53" i="5" s="1"/>
  <c r="F197" i="1"/>
  <c r="F74" i="1"/>
  <c r="F201" i="1"/>
  <c r="N192" i="5"/>
  <c r="P192" i="5" s="1"/>
  <c r="R192" i="5" s="1"/>
  <c r="V192" i="5" s="1"/>
  <c r="F156" i="1"/>
  <c r="F64" i="1"/>
  <c r="F140" i="1"/>
  <c r="F139" i="1"/>
  <c r="F16" i="1"/>
  <c r="F36" i="1"/>
  <c r="N83" i="5"/>
  <c r="P83" i="5" s="1"/>
  <c r="R83" i="5" s="1"/>
  <c r="V83" i="5" s="1"/>
  <c r="N163" i="5"/>
  <c r="P163" i="5" s="1"/>
  <c r="R163" i="5" s="1"/>
  <c r="V163" i="5" s="1"/>
  <c r="N161" i="5"/>
  <c r="P161" i="5" s="1"/>
  <c r="R161" i="5" s="1"/>
  <c r="V161" i="5" s="1"/>
  <c r="N160" i="5"/>
  <c r="P160" i="5" s="1"/>
  <c r="R160" i="5" s="1"/>
  <c r="V160" i="5" s="1"/>
  <c r="N245" i="5"/>
  <c r="P245" i="5" s="1"/>
  <c r="R245" i="5" s="1"/>
  <c r="V245" i="5" s="1"/>
  <c r="N264" i="5"/>
  <c r="P264" i="5" s="1"/>
  <c r="R264" i="5" s="1"/>
  <c r="V264" i="5" s="1"/>
  <c r="N243" i="5"/>
  <c r="P243" i="5" s="1"/>
  <c r="R243" i="5" s="1"/>
  <c r="V243" i="5" s="1"/>
  <c r="F120" i="1"/>
  <c r="N128" i="5"/>
  <c r="P128" i="5" s="1"/>
  <c r="R128" i="5" s="1"/>
  <c r="V128" i="5" s="1"/>
  <c r="F11" i="1"/>
  <c r="N103" i="5"/>
  <c r="P103" i="5" s="1"/>
  <c r="R103" i="5" s="1"/>
  <c r="V103" i="5" s="1"/>
  <c r="F21" i="1"/>
  <c r="N250" i="5"/>
  <c r="P250" i="5" s="1"/>
  <c r="R250" i="5" s="1"/>
  <c r="V250" i="5" s="1"/>
  <c r="F25" i="1"/>
  <c r="F170" i="1"/>
  <c r="F77" i="1"/>
  <c r="N107" i="5"/>
  <c r="F29" i="1"/>
  <c r="F39" i="1"/>
  <c r="N251" i="5"/>
  <c r="P251" i="5" s="1"/>
  <c r="R251" i="5" s="1"/>
  <c r="V251" i="5" s="1"/>
  <c r="F13" i="1"/>
  <c r="N260" i="5"/>
  <c r="P260" i="5" s="1"/>
  <c r="R260" i="5" s="1"/>
  <c r="V260" i="5" s="1"/>
  <c r="F91" i="1"/>
  <c r="N212" i="5"/>
  <c r="P212" i="5" s="1"/>
  <c r="R212" i="5" s="1"/>
  <c r="V212" i="5" s="1"/>
  <c r="F255" i="1"/>
  <c r="N19" i="5"/>
  <c r="P19" i="5" s="1"/>
  <c r="R19" i="5" s="1"/>
  <c r="V19" i="5" s="1"/>
  <c r="N63" i="5"/>
  <c r="P63" i="5" s="1"/>
  <c r="R63" i="5" s="1"/>
  <c r="V63" i="5" s="1"/>
  <c r="N117" i="5"/>
  <c r="P117" i="5" s="1"/>
  <c r="R117" i="5" s="1"/>
  <c r="V117" i="5" s="1"/>
  <c r="N252" i="5"/>
  <c r="P252" i="5" s="1"/>
  <c r="R252" i="5" s="1"/>
  <c r="V252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3" i="5"/>
  <c r="N210" i="5"/>
  <c r="P210" i="5" s="1"/>
  <c r="R210" i="5" s="1"/>
  <c r="V210" i="5" s="1"/>
  <c r="N224" i="5"/>
  <c r="P224" i="5" s="1"/>
  <c r="R224" i="5" s="1"/>
  <c r="V224" i="5" s="1"/>
  <c r="N84" i="5"/>
  <c r="P84" i="5" s="1"/>
  <c r="R84" i="5" s="1"/>
  <c r="V84" i="5" s="1"/>
  <c r="N70" i="5"/>
  <c r="P70" i="5" s="1"/>
  <c r="R70" i="5" s="1"/>
  <c r="V70" i="5" s="1"/>
  <c r="N178" i="5"/>
  <c r="P178" i="5" s="1"/>
  <c r="R178" i="5" s="1"/>
  <c r="V178" i="5" s="1"/>
  <c r="N101" i="5"/>
  <c r="P101" i="5" s="1"/>
  <c r="R101" i="5" s="1"/>
  <c r="V101" i="5" s="1"/>
  <c r="N221" i="5"/>
  <c r="P221" i="5" s="1"/>
  <c r="R221" i="5" s="1"/>
  <c r="V221" i="5" s="1"/>
  <c r="N31" i="5"/>
  <c r="P31" i="5" s="1"/>
  <c r="R31" i="5" s="1"/>
  <c r="V31" i="5" s="1"/>
  <c r="N41" i="5"/>
  <c r="P41" i="5" s="1"/>
  <c r="R41" i="5" s="1"/>
  <c r="V41" i="5" s="1"/>
  <c r="L265" i="5"/>
  <c r="L267" i="5" s="1"/>
  <c r="F10" i="1"/>
  <c r="F119" i="1"/>
  <c r="F78" i="1"/>
  <c r="F105" i="1"/>
  <c r="F133" i="1"/>
  <c r="F174" i="1"/>
  <c r="F73" i="1"/>
  <c r="F215" i="1"/>
  <c r="N249" i="5"/>
  <c r="P249" i="5" s="1"/>
  <c r="R249" i="5" s="1"/>
  <c r="V249" i="5" s="1"/>
  <c r="N183" i="5"/>
  <c r="P183" i="5" s="1"/>
  <c r="R183" i="5" s="1"/>
  <c r="V183" i="5" s="1"/>
  <c r="N112" i="5"/>
  <c r="P112" i="5" s="1"/>
  <c r="R112" i="5" s="1"/>
  <c r="V112" i="5" s="1"/>
  <c r="N104" i="5"/>
  <c r="P104" i="5" s="1"/>
  <c r="R104" i="5" s="1"/>
  <c r="V104" i="5" s="1"/>
  <c r="N169" i="5"/>
  <c r="P169" i="5" s="1"/>
  <c r="R169" i="5" s="1"/>
  <c r="V169" i="5" s="1"/>
  <c r="N57" i="5"/>
  <c r="P57" i="5" s="1"/>
  <c r="R57" i="5" s="1"/>
  <c r="V57" i="5" s="1"/>
  <c r="N59" i="5"/>
  <c r="P59" i="5" s="1"/>
  <c r="R59" i="5" s="1"/>
  <c r="V59" i="5" s="1"/>
  <c r="F148" i="1"/>
  <c r="F94" i="1"/>
  <c r="F165" i="1"/>
  <c r="F183" i="1"/>
  <c r="F235" i="1"/>
  <c r="F200" i="1"/>
  <c r="P107" i="5"/>
  <c r="R107" i="5" s="1"/>
  <c r="V107" i="5" s="1"/>
  <c r="P105" i="5"/>
  <c r="R105" i="5" s="1"/>
  <c r="V105" i="5" s="1"/>
  <c r="P16" i="5"/>
  <c r="R16" i="5" s="1"/>
  <c r="V16" i="5" s="1"/>
  <c r="P147" i="5"/>
  <c r="R147" i="5" s="1"/>
  <c r="V147" i="5" s="1"/>
  <c r="P43" i="5"/>
  <c r="R43" i="5" s="1"/>
  <c r="V43" i="5" s="1"/>
  <c r="P6" i="5"/>
  <c r="R6" i="5" s="1"/>
  <c r="V6" i="5" s="1"/>
  <c r="P133" i="5"/>
  <c r="R133" i="5" s="1"/>
  <c r="V133" i="5" s="1"/>
  <c r="P261" i="5"/>
  <c r="R261" i="5" s="1"/>
  <c r="V261" i="5" s="1"/>
  <c r="P198" i="5"/>
  <c r="R198" i="5" s="1"/>
  <c r="V198" i="5" s="1"/>
  <c r="P29" i="5"/>
  <c r="R29" i="5" s="1"/>
  <c r="V29" i="5" s="1"/>
  <c r="P164" i="5"/>
  <c r="R164" i="5" s="1"/>
  <c r="V164" i="5" s="1"/>
  <c r="P86" i="5"/>
  <c r="R86" i="5" s="1"/>
  <c r="V86" i="5" s="1"/>
  <c r="P213" i="5"/>
  <c r="R213" i="5" s="1"/>
  <c r="V213" i="5" s="1"/>
  <c r="P97" i="5"/>
  <c r="R97" i="5" s="1"/>
  <c r="V97" i="5" s="1"/>
  <c r="P99" i="5"/>
  <c r="R99" i="5" s="1"/>
  <c r="V99" i="5" s="1"/>
  <c r="P118" i="5"/>
  <c r="R118" i="5" s="1"/>
  <c r="V118" i="5" s="1"/>
  <c r="P93" i="5"/>
  <c r="R93" i="5" s="1"/>
  <c r="V93" i="5" s="1"/>
  <c r="P152" i="5"/>
  <c r="R152" i="5" s="1"/>
  <c r="V152" i="5" s="1"/>
  <c r="P26" i="5"/>
  <c r="R26" i="5" s="1"/>
  <c r="V26" i="5" s="1"/>
  <c r="P174" i="5"/>
  <c r="R174" i="5" s="1"/>
  <c r="V174" i="5" s="1"/>
  <c r="C265" i="1"/>
  <c r="C267" i="1" s="1"/>
  <c r="P82" i="5"/>
  <c r="R82" i="5" s="1"/>
  <c r="V82" i="5" s="1"/>
  <c r="P108" i="5"/>
  <c r="R108" i="5" s="1"/>
  <c r="V108" i="5" s="1"/>
  <c r="P170" i="5"/>
  <c r="R170" i="5" s="1"/>
  <c r="V170" i="5" s="1"/>
  <c r="P77" i="5"/>
  <c r="R77" i="5" s="1"/>
  <c r="V77" i="5" s="1"/>
  <c r="D5" i="1"/>
  <c r="P48" i="5"/>
  <c r="R48" i="5" s="1"/>
  <c r="V48" i="5" s="1"/>
  <c r="P74" i="5"/>
  <c r="R74" i="5" s="1"/>
  <c r="V74" i="5" s="1"/>
  <c r="P201" i="5"/>
  <c r="R201" i="5" s="1"/>
  <c r="V201" i="5" s="1"/>
  <c r="P228" i="5"/>
  <c r="R228" i="5" s="1"/>
  <c r="V228" i="5" s="1"/>
  <c r="P125" i="5"/>
  <c r="R125" i="5" s="1"/>
  <c r="V125" i="5" s="1"/>
  <c r="P120" i="5"/>
  <c r="R120" i="5" s="1"/>
  <c r="V120" i="5" s="1"/>
  <c r="P195" i="5"/>
  <c r="R195" i="5" s="1"/>
  <c r="V195" i="5" s="1"/>
  <c r="P28" i="5"/>
  <c r="R28" i="5" s="1"/>
  <c r="V28" i="5" s="1"/>
  <c r="P159" i="5"/>
  <c r="R159" i="5" s="1"/>
  <c r="V159" i="5" s="1"/>
  <c r="P54" i="5"/>
  <c r="R54" i="5" s="1"/>
  <c r="V54" i="5" s="1"/>
  <c r="P181" i="5"/>
  <c r="R181" i="5" s="1"/>
  <c r="V181" i="5" s="1"/>
  <c r="P65" i="5"/>
  <c r="R65" i="5" s="1"/>
  <c r="V65" i="5" s="1"/>
  <c r="P156" i="5"/>
  <c r="R156" i="5" s="1"/>
  <c r="V156" i="5" s="1"/>
  <c r="P64" i="5"/>
  <c r="R64" i="5" s="1"/>
  <c r="V64" i="5" s="1"/>
  <c r="P191" i="5"/>
  <c r="R191" i="5" s="1"/>
  <c r="V191" i="5" s="1"/>
  <c r="P155" i="5"/>
  <c r="R155" i="5" s="1"/>
  <c r="V155" i="5" s="1"/>
  <c r="P225" i="5"/>
  <c r="R225" i="5" s="1"/>
  <c r="V225" i="5" s="1"/>
  <c r="P124" i="5"/>
  <c r="R124" i="5" s="1"/>
  <c r="V124" i="5" s="1"/>
  <c r="P253" i="5"/>
  <c r="R253" i="5" s="1"/>
  <c r="V253" i="5" s="1"/>
  <c r="P177" i="5"/>
  <c r="R177" i="5" s="1"/>
  <c r="V177" i="5" s="1"/>
  <c r="T265" i="3"/>
  <c r="T267" i="3" s="1"/>
  <c r="P119" i="5"/>
  <c r="R119" i="5" s="1"/>
  <c r="V119" i="5" s="1"/>
  <c r="P226" i="5"/>
  <c r="R226" i="5" s="1"/>
  <c r="V226" i="5" s="1"/>
  <c r="P205" i="5"/>
  <c r="R205" i="5" s="1"/>
  <c r="V205" i="5" s="1"/>
  <c r="P52" i="5"/>
  <c r="R52" i="5" s="1"/>
  <c r="V52" i="5" s="1"/>
  <c r="P12" i="5"/>
  <c r="R12" i="5" s="1"/>
  <c r="V12" i="5" s="1"/>
  <c r="P102" i="5"/>
  <c r="R102" i="5" s="1"/>
  <c r="V102" i="5" s="1"/>
  <c r="P241" i="5"/>
  <c r="R241" i="5" s="1"/>
  <c r="V241" i="5" s="1"/>
  <c r="P263" i="5"/>
  <c r="R263" i="5" s="1"/>
  <c r="V263" i="5" s="1"/>
  <c r="P135" i="5"/>
  <c r="R135" i="5" s="1"/>
  <c r="V135" i="5" s="1"/>
  <c r="P223" i="5"/>
  <c r="R223" i="5" s="1"/>
  <c r="V223" i="5" s="1"/>
  <c r="P258" i="5"/>
  <c r="R258" i="5" s="1"/>
  <c r="V258" i="5" s="1"/>
  <c r="P220" i="5"/>
  <c r="R220" i="5" s="1"/>
  <c r="V220" i="5" s="1"/>
  <c r="P200" i="5"/>
  <c r="R200" i="5" s="1"/>
  <c r="V200" i="5" s="1"/>
  <c r="P259" i="5"/>
  <c r="R259" i="5" s="1"/>
  <c r="V259" i="5" s="1"/>
  <c r="P148" i="5"/>
  <c r="R148" i="5" s="1"/>
  <c r="V148" i="5" s="1"/>
  <c r="P80" i="5"/>
  <c r="R80" i="5" s="1"/>
  <c r="V80" i="5" s="1"/>
  <c r="P217" i="5"/>
  <c r="R217" i="5" s="1"/>
  <c r="V217" i="5" s="1"/>
  <c r="P166" i="5"/>
  <c r="R166" i="5" s="1"/>
  <c r="V166" i="5" s="1"/>
  <c r="P197" i="5"/>
  <c r="R197" i="5" s="1"/>
  <c r="V197" i="5" s="1"/>
  <c r="P214" i="5"/>
  <c r="R214" i="5" s="1"/>
  <c r="V214" i="5" s="1"/>
  <c r="P21" i="5"/>
  <c r="R21" i="5" s="1"/>
  <c r="V21" i="5" s="1"/>
  <c r="P62" i="5"/>
  <c r="R62" i="5" s="1"/>
  <c r="V62" i="5" s="1"/>
  <c r="P10" i="5"/>
  <c r="R10" i="5" s="1"/>
  <c r="V10" i="5" s="1"/>
  <c r="P58" i="5"/>
  <c r="R58" i="5" s="1"/>
  <c r="V58" i="5" s="1"/>
  <c r="P185" i="5"/>
  <c r="R185" i="5" s="1"/>
  <c r="V185" i="5" s="1"/>
  <c r="P22" i="5"/>
  <c r="R22" i="5" s="1"/>
  <c r="V22" i="5" s="1"/>
  <c r="P78" i="5"/>
  <c r="R78" i="5" s="1"/>
  <c r="V78" i="5" s="1"/>
  <c r="P89" i="5"/>
  <c r="R89" i="5" s="1"/>
  <c r="V89" i="5" s="1"/>
  <c r="P115" i="5"/>
  <c r="R115" i="5" s="1"/>
  <c r="V115" i="5" s="1"/>
  <c r="P244" i="5"/>
  <c r="R244" i="5" s="1"/>
  <c r="V244" i="5" s="1"/>
  <c r="P206" i="5"/>
  <c r="R206" i="5" s="1"/>
  <c r="V206" i="5" s="1"/>
  <c r="P25" i="5"/>
  <c r="R25" i="5" s="1"/>
  <c r="V25" i="5" s="1"/>
  <c r="P111" i="5"/>
  <c r="R111" i="5" s="1"/>
  <c r="V111" i="5" s="1"/>
  <c r="P240" i="5"/>
  <c r="R240" i="5" s="1"/>
  <c r="V240" i="5" s="1"/>
  <c r="P71" i="5"/>
  <c r="R71" i="5" s="1"/>
  <c r="V71" i="5" s="1"/>
  <c r="P202" i="5"/>
  <c r="R202" i="5" s="1"/>
  <c r="V202" i="5" s="1"/>
  <c r="P235" i="5"/>
  <c r="R235" i="5" s="1"/>
  <c r="V235" i="5" s="1"/>
  <c r="P142" i="5"/>
  <c r="R142" i="5" s="1"/>
  <c r="V142" i="5" s="1"/>
  <c r="P232" i="5"/>
  <c r="R232" i="5" s="1"/>
  <c r="V232" i="5" s="1"/>
  <c r="P231" i="5"/>
  <c r="R231" i="5" s="1"/>
  <c r="V231" i="5" s="1"/>
  <c r="P69" i="5"/>
  <c r="R69" i="5" s="1"/>
  <c r="V69" i="5" s="1"/>
  <c r="P36" i="5"/>
  <c r="R36" i="5" s="1"/>
  <c r="V36" i="5" s="1"/>
  <c r="P47" i="5"/>
  <c r="R47" i="5" s="1"/>
  <c r="V47" i="5" s="1"/>
  <c r="P254" i="5"/>
  <c r="R254" i="5" s="1"/>
  <c r="V254" i="5" s="1"/>
  <c r="P100" i="5"/>
  <c r="R100" i="5" s="1"/>
  <c r="V100" i="5" s="1"/>
  <c r="P255" i="5"/>
  <c r="R255" i="5" s="1"/>
  <c r="V255" i="5" s="1"/>
  <c r="P150" i="5"/>
  <c r="R150" i="5" s="1"/>
  <c r="V150" i="5" s="1"/>
  <c r="P39" i="5"/>
  <c r="R39" i="5" s="1"/>
  <c r="V39" i="5" s="1"/>
  <c r="P247" i="5"/>
  <c r="R247" i="5" s="1"/>
  <c r="V247" i="5" s="1"/>
  <c r="P55" i="5"/>
  <c r="R55" i="5" s="1"/>
  <c r="V55" i="5" s="1"/>
  <c r="P186" i="5"/>
  <c r="R186" i="5" s="1"/>
  <c r="V186" i="5" s="1"/>
  <c r="P30" i="5"/>
  <c r="R30" i="5" s="1"/>
  <c r="V30" i="5" s="1"/>
  <c r="P90" i="5"/>
  <c r="R90" i="5" s="1"/>
  <c r="V90" i="5" s="1"/>
  <c r="P238" i="5"/>
  <c r="R238" i="5" s="1"/>
  <c r="V238" i="5" s="1"/>
  <c r="P13" i="5"/>
  <c r="R13" i="5" s="1"/>
  <c r="V13" i="5" s="1"/>
  <c r="P44" i="5"/>
  <c r="R44" i="5" s="1"/>
  <c r="V44" i="5" s="1"/>
  <c r="P134" i="5"/>
  <c r="R134" i="5" s="1"/>
  <c r="V134" i="5" s="1"/>
  <c r="P40" i="5"/>
  <c r="R40" i="5" s="1"/>
  <c r="V40" i="5" s="1"/>
  <c r="P14" i="5"/>
  <c r="R14" i="5" s="1"/>
  <c r="V14" i="5" s="1"/>
  <c r="P73" i="5"/>
  <c r="R73" i="5" s="1"/>
  <c r="V73" i="5" s="1"/>
  <c r="P215" i="5"/>
  <c r="R215" i="5" s="1"/>
  <c r="V215" i="5" s="1"/>
  <c r="P194" i="5"/>
  <c r="R194" i="5" s="1"/>
  <c r="V194" i="5" s="1"/>
  <c r="P116" i="5"/>
  <c r="R116" i="5" s="1"/>
  <c r="V116" i="5" s="1"/>
  <c r="P60" i="5"/>
  <c r="R60" i="5" s="1"/>
  <c r="V60" i="5" s="1"/>
  <c r="P144" i="5"/>
  <c r="R144" i="5" s="1"/>
  <c r="V144" i="5" s="1"/>
  <c r="P204" i="5"/>
  <c r="R204" i="5" s="1"/>
  <c r="V204" i="5" s="1"/>
  <c r="P45" i="5"/>
  <c r="R45" i="5" s="1"/>
  <c r="V45" i="5" s="1"/>
  <c r="P151" i="5"/>
  <c r="R151" i="5" s="1"/>
  <c r="V151" i="5" s="1"/>
  <c r="P42" i="5"/>
  <c r="R42" i="5" s="1"/>
  <c r="V42" i="5" s="1"/>
  <c r="D265" i="1"/>
  <c r="P140" i="5"/>
  <c r="R140" i="5" s="1"/>
  <c r="V140" i="5" s="1"/>
  <c r="P189" i="5"/>
  <c r="R189" i="5" s="1"/>
  <c r="V189" i="5" s="1"/>
  <c r="P248" i="5"/>
  <c r="R248" i="5" s="1"/>
  <c r="V248" i="5" s="1"/>
  <c r="P121" i="5"/>
  <c r="R121" i="5" s="1"/>
  <c r="V121" i="5" s="1"/>
  <c r="P85" i="5"/>
  <c r="R85" i="5" s="1"/>
  <c r="V85" i="5" s="1"/>
  <c r="P216" i="5"/>
  <c r="R216" i="5" s="1"/>
  <c r="V216" i="5" s="1"/>
  <c r="P179" i="5"/>
  <c r="R179" i="5" s="1"/>
  <c r="V179" i="5" s="1"/>
  <c r="P139" i="5"/>
  <c r="R139" i="5" s="1"/>
  <c r="V139" i="5" s="1"/>
  <c r="P123" i="5"/>
  <c r="R123" i="5" s="1"/>
  <c r="V123" i="5" s="1"/>
  <c r="P175" i="5"/>
  <c r="R175" i="5" s="1"/>
  <c r="V175" i="5" s="1"/>
  <c r="P109" i="5"/>
  <c r="R109" i="5" s="1"/>
  <c r="V109" i="5" s="1"/>
  <c r="P153" i="5"/>
  <c r="R153" i="5" s="1"/>
  <c r="V153" i="5" s="1"/>
  <c r="P208" i="5"/>
  <c r="R208" i="5" s="1"/>
  <c r="V208" i="5" s="1"/>
  <c r="P234" i="5"/>
  <c r="R234" i="5" s="1"/>
  <c r="V234" i="5" s="1"/>
  <c r="P23" i="5"/>
  <c r="R23" i="5" s="1"/>
  <c r="V23" i="5" s="1"/>
  <c r="P94" i="5"/>
  <c r="R94" i="5" s="1"/>
  <c r="V94" i="5" s="1"/>
  <c r="P168" i="5"/>
  <c r="R168" i="5" s="1"/>
  <c r="V168" i="5" s="1"/>
  <c r="P136" i="5"/>
  <c r="R136" i="5" s="1"/>
  <c r="V136" i="5" s="1"/>
  <c r="P146" i="5"/>
  <c r="R146" i="5" s="1"/>
  <c r="V146" i="5" s="1"/>
  <c r="P46" i="5"/>
  <c r="R46" i="5" s="1"/>
  <c r="V46" i="5" s="1"/>
  <c r="P242" i="5"/>
  <c r="R242" i="5" s="1"/>
  <c r="V242" i="5" s="1"/>
  <c r="P5" i="5"/>
  <c r="R5" i="5" s="1"/>
  <c r="P110" i="5"/>
  <c r="R110" i="5" s="1"/>
  <c r="V110" i="5" s="1"/>
  <c r="P138" i="5"/>
  <c r="R138" i="5" s="1"/>
  <c r="V138" i="5" s="1"/>
  <c r="P38" i="5"/>
  <c r="R38" i="5" s="1"/>
  <c r="V38" i="5" s="1"/>
  <c r="P165" i="5"/>
  <c r="R165" i="5" s="1"/>
  <c r="V165" i="5" s="1"/>
  <c r="P114" i="5"/>
  <c r="R114" i="5" s="1"/>
  <c r="V114" i="5" s="1"/>
  <c r="P91" i="5"/>
  <c r="R91" i="5" s="1"/>
  <c r="V91" i="5" s="1"/>
  <c r="P222" i="5"/>
  <c r="R222" i="5" s="1"/>
  <c r="V222" i="5" s="1"/>
  <c r="P246" i="5"/>
  <c r="R246" i="5" s="1"/>
  <c r="V246" i="5" s="1"/>
  <c r="P257" i="5"/>
  <c r="R257" i="5" s="1"/>
  <c r="V257" i="5" s="1"/>
  <c r="P182" i="5"/>
  <c r="R182" i="5" s="1"/>
  <c r="V182" i="5" s="1"/>
  <c r="P11" i="5"/>
  <c r="R11" i="5" s="1"/>
  <c r="V11" i="5" s="1"/>
  <c r="P127" i="5"/>
  <c r="R127" i="5" s="1"/>
  <c r="V127" i="5" s="1"/>
  <c r="P256" i="5"/>
  <c r="R256" i="5" s="1"/>
  <c r="V256" i="5" s="1"/>
  <c r="P87" i="5"/>
  <c r="R87" i="5" s="1"/>
  <c r="V87" i="5" s="1"/>
  <c r="P218" i="5"/>
  <c r="R218" i="5" s="1"/>
  <c r="V218" i="5" s="1"/>
  <c r="P162" i="5"/>
  <c r="R162" i="5" s="1"/>
  <c r="V162" i="5" s="1"/>
  <c r="P188" i="5"/>
  <c r="R188" i="5" s="1"/>
  <c r="V188" i="5" s="1"/>
  <c r="P187" i="5"/>
  <c r="R187" i="5" s="1"/>
  <c r="V187" i="5" s="1"/>
  <c r="P207" i="5"/>
  <c r="R207" i="5" s="1"/>
  <c r="V207" i="5" s="1"/>
  <c r="R131" i="7"/>
  <c r="P131" i="5" l="1"/>
  <c r="R131" i="5" s="1"/>
  <c r="V131" i="5" s="1"/>
  <c r="R237" i="7"/>
  <c r="T237" i="5"/>
  <c r="T237" i="7"/>
  <c r="V237" i="7" s="1"/>
  <c r="X237" i="7" s="1"/>
  <c r="AB237" i="7" s="1"/>
  <c r="E237" i="1"/>
  <c r="H237" i="1" s="1"/>
  <c r="S237" i="1" s="1"/>
  <c r="N265" i="5"/>
  <c r="P265" i="5" s="1"/>
  <c r="P143" i="5"/>
  <c r="R143" i="5" s="1"/>
  <c r="T143" i="5" s="1"/>
  <c r="F265" i="1"/>
  <c r="F267" i="1" s="1"/>
  <c r="T200" i="5"/>
  <c r="T189" i="5"/>
  <c r="T130" i="5"/>
  <c r="T159" i="5"/>
  <c r="T99" i="5"/>
  <c r="T234" i="5"/>
  <c r="T239" i="5"/>
  <c r="T248" i="5"/>
  <c r="T149" i="5"/>
  <c r="T166" i="5"/>
  <c r="T136" i="5"/>
  <c r="T139" i="5"/>
  <c r="T249" i="5"/>
  <c r="T250" i="5"/>
  <c r="T236" i="5"/>
  <c r="T123" i="5"/>
  <c r="T263" i="5"/>
  <c r="T155" i="5"/>
  <c r="T201" i="5"/>
  <c r="T133" i="5"/>
  <c r="T187" i="5"/>
  <c r="T11" i="5"/>
  <c r="T141" i="5"/>
  <c r="T207" i="5"/>
  <c r="T188" i="5"/>
  <c r="T162" i="5"/>
  <c r="T87" i="5"/>
  <c r="T127" i="5"/>
  <c r="T182" i="5"/>
  <c r="T128" i="5"/>
  <c r="T117" i="5"/>
  <c r="T91" i="5"/>
  <c r="T132" i="5"/>
  <c r="T210" i="5"/>
  <c r="T206" i="5"/>
  <c r="T21" i="5"/>
  <c r="T205" i="5"/>
  <c r="T225" i="5"/>
  <c r="T54" i="5"/>
  <c r="T228" i="5"/>
  <c r="T209" i="5"/>
  <c r="T51" i="5"/>
  <c r="T218" i="5"/>
  <c r="T257" i="5"/>
  <c r="T222" i="5"/>
  <c r="T168" i="5"/>
  <c r="T245" i="5"/>
  <c r="T216" i="5"/>
  <c r="T71" i="5"/>
  <c r="T163" i="5"/>
  <c r="T262" i="5"/>
  <c r="T8" i="5"/>
  <c r="T192" i="5"/>
  <c r="T77" i="5"/>
  <c r="T174" i="5"/>
  <c r="T190" i="5"/>
  <c r="T169" i="5"/>
  <c r="T61" i="5"/>
  <c r="T256" i="5"/>
  <c r="T246" i="5"/>
  <c r="T260" i="5"/>
  <c r="T171" i="5"/>
  <c r="T109" i="5"/>
  <c r="T85" i="5"/>
  <c r="T232" i="5"/>
  <c r="T181" i="5"/>
  <c r="T105" i="5"/>
  <c r="T233" i="5"/>
  <c r="T235" i="5"/>
  <c r="T50" i="5"/>
  <c r="T78" i="5"/>
  <c r="T183" i="5"/>
  <c r="T197" i="5"/>
  <c r="T180" i="5"/>
  <c r="T113" i="5"/>
  <c r="T118" i="5"/>
  <c r="T221" i="5"/>
  <c r="T165" i="5"/>
  <c r="T138" i="5"/>
  <c r="T110" i="5"/>
  <c r="T164" i="5"/>
  <c r="T107" i="5"/>
  <c r="T33" i="5"/>
  <c r="T94" i="5"/>
  <c r="T23" i="5"/>
  <c r="T208" i="5"/>
  <c r="T153" i="5"/>
  <c r="T63" i="5"/>
  <c r="T175" i="5"/>
  <c r="T229" i="5"/>
  <c r="T179" i="5"/>
  <c r="T230" i="5"/>
  <c r="T121" i="5"/>
  <c r="T17" i="5"/>
  <c r="T140" i="5"/>
  <c r="T231" i="5"/>
  <c r="T111" i="5"/>
  <c r="T244" i="5"/>
  <c r="T185" i="5"/>
  <c r="T62" i="5"/>
  <c r="T88" i="5"/>
  <c r="T258" i="5"/>
  <c r="T112" i="5"/>
  <c r="T95" i="5"/>
  <c r="T103" i="5"/>
  <c r="T191" i="5"/>
  <c r="T195" i="5"/>
  <c r="T178" i="5"/>
  <c r="T154" i="5"/>
  <c r="T224" i="5"/>
  <c r="T57" i="5"/>
  <c r="T147" i="5"/>
  <c r="T114" i="5"/>
  <c r="T38" i="5"/>
  <c r="T243" i="5"/>
  <c r="T7" i="5"/>
  <c r="T15" i="5"/>
  <c r="T223" i="5"/>
  <c r="T12" i="5"/>
  <c r="T137" i="5"/>
  <c r="T253" i="5"/>
  <c r="T41" i="5"/>
  <c r="T120" i="5"/>
  <c r="T170" i="5"/>
  <c r="T108" i="5"/>
  <c r="T82" i="5"/>
  <c r="T93" i="5"/>
  <c r="T213" i="5"/>
  <c r="T198" i="5"/>
  <c r="T167" i="5"/>
  <c r="T46" i="5"/>
  <c r="T72" i="5"/>
  <c r="T42" i="5"/>
  <c r="T45" i="5"/>
  <c r="T204" i="5"/>
  <c r="T60" i="5"/>
  <c r="T70" i="5"/>
  <c r="T84" i="5"/>
  <c r="T116" i="5"/>
  <c r="T215" i="5"/>
  <c r="T76" i="5"/>
  <c r="T40" i="5"/>
  <c r="T18" i="5"/>
  <c r="T44" i="5"/>
  <c r="T238" i="5"/>
  <c r="T90" i="5"/>
  <c r="T19" i="5"/>
  <c r="T157" i="5"/>
  <c r="T193" i="5"/>
  <c r="T186" i="5"/>
  <c r="T160" i="5"/>
  <c r="T247" i="5"/>
  <c r="T39" i="5"/>
  <c r="T34" i="5"/>
  <c r="T255" i="5"/>
  <c r="T227" i="5"/>
  <c r="T184" i="5"/>
  <c r="T47" i="5"/>
  <c r="T196" i="5"/>
  <c r="D267" i="1"/>
  <c r="R10" i="7"/>
  <c r="R14" i="7"/>
  <c r="R20" i="7"/>
  <c r="R22" i="7"/>
  <c r="R36" i="7"/>
  <c r="R38" i="7"/>
  <c r="R53" i="7"/>
  <c r="R29" i="7"/>
  <c r="R37" i="7"/>
  <c r="R45" i="7"/>
  <c r="R52" i="7"/>
  <c r="R15" i="7"/>
  <c r="R23" i="7"/>
  <c r="R31" i="7"/>
  <c r="R39" i="7"/>
  <c r="R47" i="7"/>
  <c r="R54" i="7"/>
  <c r="R17" i="7"/>
  <c r="R25" i="7"/>
  <c r="R33" i="7"/>
  <c r="R27" i="7"/>
  <c r="R58" i="7"/>
  <c r="R43" i="7"/>
  <c r="R51" i="7"/>
  <c r="M267" i="7"/>
  <c r="R19" i="7"/>
  <c r="R24" i="7"/>
  <c r="R59" i="7"/>
  <c r="R42" i="7"/>
  <c r="R26" i="7"/>
  <c r="R11" i="7"/>
  <c r="R44" i="7"/>
  <c r="R56" i="7"/>
  <c r="R57" i="7"/>
  <c r="R40" i="7"/>
  <c r="R28" i="7"/>
  <c r="R16" i="7"/>
  <c r="R55" i="7"/>
  <c r="R32" i="7"/>
  <c r="R41" i="7"/>
  <c r="R21" i="7"/>
  <c r="R6" i="7"/>
  <c r="R97" i="7"/>
  <c r="R232" i="7"/>
  <c r="R250" i="7"/>
  <c r="R244" i="7"/>
  <c r="R12" i="7"/>
  <c r="R84" i="7"/>
  <c r="R93" i="7"/>
  <c r="R212" i="7"/>
  <c r="R218" i="7"/>
  <c r="R160" i="7"/>
  <c r="R242" i="7"/>
  <c r="R161" i="7"/>
  <c r="R121" i="7"/>
  <c r="R185" i="7"/>
  <c r="R122" i="7"/>
  <c r="R186" i="7"/>
  <c r="R132" i="7"/>
  <c r="E132" i="1" s="1"/>
  <c r="H132" i="1" s="1"/>
  <c r="R165" i="7"/>
  <c r="R205" i="7"/>
  <c r="R159" i="7"/>
  <c r="R83" i="7"/>
  <c r="R9" i="7"/>
  <c r="R50" i="7"/>
  <c r="R208" i="7"/>
  <c r="R207" i="7"/>
  <c r="R98" i="7"/>
  <c r="R263" i="7"/>
  <c r="R123" i="7"/>
  <c r="R187" i="7"/>
  <c r="R124" i="7"/>
  <c r="R188" i="7"/>
  <c r="R150" i="7"/>
  <c r="R221" i="7"/>
  <c r="R151" i="7"/>
  <c r="R75" i="7"/>
  <c r="R104" i="7"/>
  <c r="R216" i="7"/>
  <c r="R215" i="7"/>
  <c r="R63" i="7"/>
  <c r="R92" i="7"/>
  <c r="R101" i="7"/>
  <c r="R109" i="7"/>
  <c r="R243" i="7"/>
  <c r="R119" i="7"/>
  <c r="R183" i="7"/>
  <c r="R120" i="7"/>
  <c r="R184" i="7"/>
  <c r="R146" i="7"/>
  <c r="R213" i="7"/>
  <c r="R130" i="7"/>
  <c r="R194" i="7"/>
  <c r="R195" i="7"/>
  <c r="R60" i="7"/>
  <c r="R236" i="7"/>
  <c r="R18" i="7"/>
  <c r="R210" i="7"/>
  <c r="R153" i="7"/>
  <c r="R177" i="7"/>
  <c r="R163" i="7"/>
  <c r="R235" i="7"/>
  <c r="R252" i="7"/>
  <c r="R91" i="7"/>
  <c r="R65" i="7"/>
  <c r="R255" i="7"/>
  <c r="R179" i="7"/>
  <c r="R180" i="7"/>
  <c r="R173" i="7"/>
  <c r="R7" i="7"/>
  <c r="R103" i="7"/>
  <c r="R68" i="7"/>
  <c r="R77" i="7"/>
  <c r="R261" i="7"/>
  <c r="R35" i="7"/>
  <c r="R144" i="7"/>
  <c r="R209" i="7"/>
  <c r="R145" i="7"/>
  <c r="R169" i="7"/>
  <c r="R262" i="7"/>
  <c r="R170" i="7"/>
  <c r="R116" i="7"/>
  <c r="R189" i="7"/>
  <c r="R126" i="7"/>
  <c r="R67" i="7"/>
  <c r="R96" i="7"/>
  <c r="R105" i="7"/>
  <c r="R90" i="7"/>
  <c r="R257" i="7"/>
  <c r="R78" i="7"/>
  <c r="R256" i="7"/>
  <c r="R247" i="7"/>
  <c r="R86" i="7"/>
  <c r="R171" i="7"/>
  <c r="R102" i="7"/>
  <c r="R172" i="7"/>
  <c r="R134" i="7"/>
  <c r="R197" i="7"/>
  <c r="R135" i="7"/>
  <c r="R198" i="7"/>
  <c r="R72" i="7"/>
  <c r="R76" i="7"/>
  <c r="R85" i="7"/>
  <c r="R30" i="7"/>
  <c r="R253" i="7"/>
  <c r="R219" i="7"/>
  <c r="R226" i="7"/>
  <c r="R167" i="7"/>
  <c r="R258" i="7"/>
  <c r="R168" i="7"/>
  <c r="R129" i="7"/>
  <c r="R193" i="7"/>
  <c r="R114" i="7"/>
  <c r="R178" i="7"/>
  <c r="R88" i="7"/>
  <c r="R74" i="7"/>
  <c r="R206" i="7"/>
  <c r="R148" i="7"/>
  <c r="R149" i="7"/>
  <c r="R13" i="7"/>
  <c r="R211" i="7"/>
  <c r="R127" i="7"/>
  <c r="R128" i="7"/>
  <c r="R154" i="7"/>
  <c r="R155" i="7"/>
  <c r="R248" i="7"/>
  <c r="R222" i="7"/>
  <c r="R158" i="7"/>
  <c r="R110" i="7"/>
  <c r="R89" i="7"/>
  <c r="R241" i="7"/>
  <c r="R34" i="7"/>
  <c r="R230" i="7"/>
  <c r="R233" i="7"/>
  <c r="R117" i="7"/>
  <c r="R118" i="7"/>
  <c r="R95" i="7"/>
  <c r="R113" i="7"/>
  <c r="R260" i="7"/>
  <c r="R48" i="7"/>
  <c r="R231" i="7"/>
  <c r="R142" i="7"/>
  <c r="R87" i="7"/>
  <c r="R61" i="7"/>
  <c r="R245" i="7"/>
  <c r="R251" i="7"/>
  <c r="R191" i="7"/>
  <c r="R192" i="7"/>
  <c r="R229" i="7"/>
  <c r="R217" i="7"/>
  <c r="R190" i="7"/>
  <c r="R8" i="7"/>
  <c r="R80" i="7"/>
  <c r="R46" i="7"/>
  <c r="R240" i="7"/>
  <c r="R156" i="7"/>
  <c r="R157" i="7"/>
  <c r="R181" i="7"/>
  <c r="R182" i="7"/>
  <c r="R49" i="7"/>
  <c r="R69" i="7"/>
  <c r="R152" i="7"/>
  <c r="R227" i="7"/>
  <c r="R62" i="7"/>
  <c r="R115" i="7"/>
  <c r="R133" i="7"/>
  <c r="R71" i="7"/>
  <c r="R100" i="7"/>
  <c r="R106" i="7"/>
  <c r="R228" i="7"/>
  <c r="R234" i="7"/>
  <c r="R111" i="7"/>
  <c r="R175" i="7"/>
  <c r="R112" i="7"/>
  <c r="R176" i="7"/>
  <c r="R138" i="7"/>
  <c r="R201" i="7"/>
  <c r="R139" i="7"/>
  <c r="R202" i="7"/>
  <c r="R94" i="7"/>
  <c r="R66" i="7"/>
  <c r="R164" i="7"/>
  <c r="R196" i="7"/>
  <c r="R125" i="7"/>
  <c r="R238" i="7"/>
  <c r="R174" i="7"/>
  <c r="R99" i="7"/>
  <c r="R64" i="7"/>
  <c r="R73" i="7"/>
  <c r="R224" i="7"/>
  <c r="R223" i="7"/>
  <c r="R214" i="7"/>
  <c r="R140" i="7"/>
  <c r="R203" i="7"/>
  <c r="R204" i="7"/>
  <c r="R254" i="7"/>
  <c r="R166" i="7"/>
  <c r="R108" i="7"/>
  <c r="R81" i="7"/>
  <c r="R249" i="7"/>
  <c r="R264" i="7"/>
  <c r="R239" i="7"/>
  <c r="R79" i="7"/>
  <c r="R107" i="7"/>
  <c r="R220" i="7"/>
  <c r="R82" i="7"/>
  <c r="R259" i="7"/>
  <c r="R136" i="7"/>
  <c r="R199" i="7"/>
  <c r="R137" i="7"/>
  <c r="R200" i="7"/>
  <c r="R162" i="7"/>
  <c r="R246" i="7"/>
  <c r="R147" i="7"/>
  <c r="R225" i="7"/>
  <c r="R70" i="7"/>
  <c r="R5" i="7"/>
  <c r="R143" i="7"/>
  <c r="T31" i="5"/>
  <c r="T242" i="5"/>
  <c r="T172" i="5"/>
  <c r="T146" i="5"/>
  <c r="T199" i="5"/>
  <c r="T264" i="5"/>
  <c r="T151" i="5"/>
  <c r="T37" i="5"/>
  <c r="T144" i="5"/>
  <c r="T81" i="5"/>
  <c r="T106" i="5"/>
  <c r="T158" i="5"/>
  <c r="T194" i="5"/>
  <c r="T73" i="5"/>
  <c r="T14" i="5"/>
  <c r="T134" i="5"/>
  <c r="T13" i="5"/>
  <c r="T53" i="5"/>
  <c r="T126" i="5"/>
  <c r="T203" i="5"/>
  <c r="T30" i="5"/>
  <c r="T66" i="5"/>
  <c r="T55" i="5"/>
  <c r="T9" i="5"/>
  <c r="T219" i="5"/>
  <c r="T161" i="5"/>
  <c r="T150" i="5"/>
  <c r="T122" i="5"/>
  <c r="T100" i="5"/>
  <c r="T254" i="5"/>
  <c r="T36" i="5"/>
  <c r="T69" i="5"/>
  <c r="T79" i="5"/>
  <c r="T104" i="5"/>
  <c r="T142" i="5"/>
  <c r="T202" i="5"/>
  <c r="T240" i="5"/>
  <c r="T25" i="5"/>
  <c r="T176" i="5"/>
  <c r="T75" i="5"/>
  <c r="T115" i="5"/>
  <c r="T89" i="5"/>
  <c r="T67" i="5"/>
  <c r="T22" i="5"/>
  <c r="T58" i="5"/>
  <c r="T32" i="5"/>
  <c r="T56" i="5"/>
  <c r="T10" i="5"/>
  <c r="T252" i="5"/>
  <c r="T214" i="5"/>
  <c r="T211" i="5"/>
  <c r="T217" i="5"/>
  <c r="T80" i="5"/>
  <c r="T148" i="5"/>
  <c r="T259" i="5"/>
  <c r="T220" i="5"/>
  <c r="T251" i="5"/>
  <c r="T135" i="5"/>
  <c r="T49" i="5"/>
  <c r="T241" i="5"/>
  <c r="T102" i="5"/>
  <c r="T52" i="5"/>
  <c r="T212" i="5"/>
  <c r="T226" i="5"/>
  <c r="T119" i="5"/>
  <c r="T83" i="5"/>
  <c r="V5" i="5"/>
  <c r="T5" i="5"/>
  <c r="T177" i="5"/>
  <c r="T27" i="5"/>
  <c r="T124" i="5"/>
  <c r="T98" i="5"/>
  <c r="T24" i="5"/>
  <c r="T64" i="5"/>
  <c r="T156" i="5"/>
  <c r="T65" i="5"/>
  <c r="T28" i="5"/>
  <c r="T68" i="5"/>
  <c r="T125" i="5"/>
  <c r="T101" i="5"/>
  <c r="T74" i="5"/>
  <c r="T48" i="5"/>
  <c r="T145" i="5"/>
  <c r="T26" i="5"/>
  <c r="T152" i="5"/>
  <c r="T129" i="5"/>
  <c r="T96" i="5"/>
  <c r="T92" i="5"/>
  <c r="T97" i="5"/>
  <c r="T86" i="5"/>
  <c r="T59" i="5"/>
  <c r="T29" i="5"/>
  <c r="T173" i="5"/>
  <c r="T261" i="5"/>
  <c r="T6" i="5"/>
  <c r="T43" i="5"/>
  <c r="T16" i="5"/>
  <c r="T35" i="5"/>
  <c r="T20" i="5"/>
  <c r="T131" i="5" l="1"/>
  <c r="E131" i="1"/>
  <c r="H131" i="1" s="1"/>
  <c r="T131" i="7"/>
  <c r="J132" i="1"/>
  <c r="P132" i="1" s="1"/>
  <c r="S132" i="1"/>
  <c r="J237" i="1"/>
  <c r="P237" i="1" s="1"/>
  <c r="D237" i="8"/>
  <c r="Z237" i="7"/>
  <c r="N267" i="5"/>
  <c r="R265" i="5"/>
  <c r="V265" i="5" s="1"/>
  <c r="V143" i="5"/>
  <c r="T265" i="5"/>
  <c r="T267" i="5" s="1"/>
  <c r="E225" i="1"/>
  <c r="H225" i="1" s="1"/>
  <c r="T225" i="7"/>
  <c r="E259" i="1"/>
  <c r="H259" i="1" s="1"/>
  <c r="T259" i="7"/>
  <c r="E81" i="1"/>
  <c r="H81" i="1" s="1"/>
  <c r="T81" i="7"/>
  <c r="E140" i="1"/>
  <c r="H140" i="1" s="1"/>
  <c r="T140" i="7"/>
  <c r="E73" i="1"/>
  <c r="H73" i="1" s="1"/>
  <c r="T73" i="7"/>
  <c r="T238" i="7"/>
  <c r="E238" i="1"/>
  <c r="H238" i="1" s="1"/>
  <c r="E201" i="1"/>
  <c r="H201" i="1" s="1"/>
  <c r="T201" i="7"/>
  <c r="E175" i="1"/>
  <c r="H175" i="1" s="1"/>
  <c r="T175" i="7"/>
  <c r="E106" i="1"/>
  <c r="H106" i="1" s="1"/>
  <c r="T106" i="7"/>
  <c r="E115" i="1"/>
  <c r="H115" i="1" s="1"/>
  <c r="T115" i="7"/>
  <c r="E69" i="1"/>
  <c r="H69" i="1" s="1"/>
  <c r="T69" i="7"/>
  <c r="E157" i="1"/>
  <c r="H157" i="1" s="1"/>
  <c r="T157" i="7"/>
  <c r="E80" i="1"/>
  <c r="H80" i="1" s="1"/>
  <c r="T80" i="7"/>
  <c r="T229" i="7"/>
  <c r="E229" i="1"/>
  <c r="H229" i="1" s="1"/>
  <c r="E245" i="1"/>
  <c r="H245" i="1" s="1"/>
  <c r="T245" i="7"/>
  <c r="E95" i="1"/>
  <c r="H95" i="1" s="1"/>
  <c r="T95" i="7"/>
  <c r="E230" i="1"/>
  <c r="H230" i="1" s="1"/>
  <c r="T230" i="7"/>
  <c r="E110" i="1"/>
  <c r="H110" i="1" s="1"/>
  <c r="T110" i="7"/>
  <c r="E155" i="1"/>
  <c r="H155" i="1" s="1"/>
  <c r="T155" i="7"/>
  <c r="E211" i="1"/>
  <c r="H211" i="1" s="1"/>
  <c r="T211" i="7"/>
  <c r="E206" i="1"/>
  <c r="H206" i="1" s="1"/>
  <c r="T206" i="7"/>
  <c r="E114" i="1"/>
  <c r="H114" i="1" s="1"/>
  <c r="T114" i="7"/>
  <c r="E258" i="1"/>
  <c r="H258" i="1" s="1"/>
  <c r="T258" i="7"/>
  <c r="E253" i="1"/>
  <c r="H253" i="1" s="1"/>
  <c r="T253" i="7"/>
  <c r="E72" i="1"/>
  <c r="H72" i="1" s="1"/>
  <c r="T72" i="7"/>
  <c r="E134" i="1"/>
  <c r="H134" i="1" s="1"/>
  <c r="T134" i="7"/>
  <c r="E86" i="1"/>
  <c r="H86" i="1" s="1"/>
  <c r="T86" i="7"/>
  <c r="E257" i="1"/>
  <c r="H257" i="1" s="1"/>
  <c r="T257" i="7"/>
  <c r="E67" i="1"/>
  <c r="H67" i="1" s="1"/>
  <c r="T67" i="7"/>
  <c r="E170" i="1"/>
  <c r="H170" i="1" s="1"/>
  <c r="T170" i="7"/>
  <c r="E209" i="1"/>
  <c r="H209" i="1" s="1"/>
  <c r="T209" i="7"/>
  <c r="E77" i="1"/>
  <c r="H77" i="1" s="1"/>
  <c r="T77" i="7"/>
  <c r="E173" i="1"/>
  <c r="H173" i="1" s="1"/>
  <c r="T173" i="7"/>
  <c r="E235" i="1"/>
  <c r="H235" i="1" s="1"/>
  <c r="T235" i="7"/>
  <c r="E210" i="1"/>
  <c r="H210" i="1" s="1"/>
  <c r="T210" i="7"/>
  <c r="E195" i="1"/>
  <c r="H195" i="1" s="1"/>
  <c r="T195" i="7"/>
  <c r="E146" i="1"/>
  <c r="H146" i="1" s="1"/>
  <c r="T146" i="7"/>
  <c r="E119" i="1"/>
  <c r="H119" i="1" s="1"/>
  <c r="T119" i="7"/>
  <c r="E92" i="1"/>
  <c r="H92" i="1" s="1"/>
  <c r="T92" i="7"/>
  <c r="E104" i="1"/>
  <c r="H104" i="1" s="1"/>
  <c r="T104" i="7"/>
  <c r="E150" i="1"/>
  <c r="H150" i="1" s="1"/>
  <c r="T150" i="7"/>
  <c r="E123" i="1"/>
  <c r="H123" i="1" s="1"/>
  <c r="T123" i="7"/>
  <c r="E208" i="1"/>
  <c r="H208" i="1" s="1"/>
  <c r="T208" i="7"/>
  <c r="E159" i="1"/>
  <c r="H159" i="1" s="1"/>
  <c r="T159" i="7"/>
  <c r="E186" i="1"/>
  <c r="H186" i="1" s="1"/>
  <c r="T186" i="7"/>
  <c r="E161" i="1"/>
  <c r="H161" i="1" s="1"/>
  <c r="T161" i="7"/>
  <c r="E212" i="1"/>
  <c r="H212" i="1" s="1"/>
  <c r="T212" i="7"/>
  <c r="E244" i="1"/>
  <c r="H244" i="1" s="1"/>
  <c r="T244" i="7"/>
  <c r="E6" i="1"/>
  <c r="H6" i="1" s="1"/>
  <c r="T6" i="7"/>
  <c r="E55" i="1"/>
  <c r="H55" i="1" s="1"/>
  <c r="T55" i="7"/>
  <c r="E57" i="1"/>
  <c r="H57" i="1" s="1"/>
  <c r="T57" i="7"/>
  <c r="E26" i="1"/>
  <c r="H26" i="1" s="1"/>
  <c r="T26" i="7"/>
  <c r="E19" i="1"/>
  <c r="H19" i="1" s="1"/>
  <c r="T19" i="7"/>
  <c r="E58" i="1"/>
  <c r="H58" i="1" s="1"/>
  <c r="T58" i="7"/>
  <c r="E17" i="1"/>
  <c r="H17" i="1" s="1"/>
  <c r="T17" i="7"/>
  <c r="E31" i="1"/>
  <c r="H31" i="1" s="1"/>
  <c r="T31" i="7"/>
  <c r="E45" i="1"/>
  <c r="H45" i="1" s="1"/>
  <c r="T45" i="7"/>
  <c r="E20" i="1"/>
  <c r="H20" i="1" s="1"/>
  <c r="T20" i="7"/>
  <c r="E174" i="1"/>
  <c r="H174" i="1" s="1"/>
  <c r="T174" i="7"/>
  <c r="E143" i="1"/>
  <c r="T143" i="7"/>
  <c r="R265" i="7"/>
  <c r="R267" i="7" s="1"/>
  <c r="E147" i="1"/>
  <c r="H147" i="1" s="1"/>
  <c r="T147" i="7"/>
  <c r="E137" i="1"/>
  <c r="H137" i="1" s="1"/>
  <c r="T137" i="7"/>
  <c r="E82" i="1"/>
  <c r="H82" i="1" s="1"/>
  <c r="T82" i="7"/>
  <c r="E239" i="1"/>
  <c r="H239" i="1" s="1"/>
  <c r="T239" i="7"/>
  <c r="E108" i="1"/>
  <c r="H108" i="1" s="1"/>
  <c r="T108" i="7"/>
  <c r="E204" i="1"/>
  <c r="H204" i="1" s="1"/>
  <c r="T204" i="7"/>
  <c r="E214" i="1"/>
  <c r="H214" i="1" s="1"/>
  <c r="T214" i="7"/>
  <c r="E64" i="1"/>
  <c r="H64" i="1" s="1"/>
  <c r="T64" i="7"/>
  <c r="E125" i="1"/>
  <c r="H125" i="1" s="1"/>
  <c r="T125" i="7"/>
  <c r="E94" i="1"/>
  <c r="H94" i="1" s="1"/>
  <c r="T94" i="7"/>
  <c r="E138" i="1"/>
  <c r="H138" i="1" s="1"/>
  <c r="T138" i="7"/>
  <c r="E111" i="1"/>
  <c r="H111" i="1" s="1"/>
  <c r="T111" i="7"/>
  <c r="E100" i="1"/>
  <c r="H100" i="1" s="1"/>
  <c r="T100" i="7"/>
  <c r="E62" i="1"/>
  <c r="H62" i="1" s="1"/>
  <c r="T62" i="7"/>
  <c r="E49" i="1"/>
  <c r="H49" i="1" s="1"/>
  <c r="T49" i="7"/>
  <c r="E156" i="1"/>
  <c r="H156" i="1" s="1"/>
  <c r="T156" i="7"/>
  <c r="E8" i="1"/>
  <c r="H8" i="1" s="1"/>
  <c r="T8" i="7"/>
  <c r="E192" i="1"/>
  <c r="H192" i="1" s="1"/>
  <c r="T192" i="7"/>
  <c r="E61" i="1"/>
  <c r="H61" i="1" s="1"/>
  <c r="T61" i="7"/>
  <c r="E48" i="1"/>
  <c r="H48" i="1" s="1"/>
  <c r="T48" i="7"/>
  <c r="E118" i="1"/>
  <c r="H118" i="1" s="1"/>
  <c r="T118" i="7"/>
  <c r="E34" i="1"/>
  <c r="H34" i="1" s="1"/>
  <c r="T34" i="7"/>
  <c r="E158" i="1"/>
  <c r="H158" i="1" s="1"/>
  <c r="T158" i="7"/>
  <c r="E154" i="1"/>
  <c r="H154" i="1" s="1"/>
  <c r="T154" i="7"/>
  <c r="E13" i="1"/>
  <c r="H13" i="1" s="1"/>
  <c r="T13" i="7"/>
  <c r="E74" i="1"/>
  <c r="H74" i="1" s="1"/>
  <c r="T74" i="7"/>
  <c r="E193" i="1"/>
  <c r="H193" i="1" s="1"/>
  <c r="T193" i="7"/>
  <c r="E167" i="1"/>
  <c r="H167" i="1" s="1"/>
  <c r="T167" i="7"/>
  <c r="E30" i="1"/>
  <c r="H30" i="1" s="1"/>
  <c r="T30" i="7"/>
  <c r="E198" i="1"/>
  <c r="H198" i="1" s="1"/>
  <c r="T198" i="7"/>
  <c r="E172" i="1"/>
  <c r="H172" i="1" s="1"/>
  <c r="T172" i="7"/>
  <c r="E247" i="1"/>
  <c r="H247" i="1" s="1"/>
  <c r="T247" i="7"/>
  <c r="E90" i="1"/>
  <c r="H90" i="1" s="1"/>
  <c r="T90" i="7"/>
  <c r="E126" i="1"/>
  <c r="H126" i="1" s="1"/>
  <c r="T126" i="7"/>
  <c r="T262" i="7"/>
  <c r="E262" i="1"/>
  <c r="H262" i="1" s="1"/>
  <c r="E144" i="1"/>
  <c r="H144" i="1" s="1"/>
  <c r="T144" i="7"/>
  <c r="E68" i="1"/>
  <c r="H68" i="1" s="1"/>
  <c r="T68" i="7"/>
  <c r="E180" i="1"/>
  <c r="H180" i="1" s="1"/>
  <c r="T180" i="7"/>
  <c r="E65" i="1"/>
  <c r="H65" i="1" s="1"/>
  <c r="T65" i="7"/>
  <c r="E163" i="1"/>
  <c r="H163" i="1" s="1"/>
  <c r="T163" i="7"/>
  <c r="E18" i="1"/>
  <c r="H18" i="1" s="1"/>
  <c r="T18" i="7"/>
  <c r="E194" i="1"/>
  <c r="H194" i="1" s="1"/>
  <c r="T194" i="7"/>
  <c r="E184" i="1"/>
  <c r="H184" i="1" s="1"/>
  <c r="T184" i="7"/>
  <c r="E243" i="1"/>
  <c r="H243" i="1" s="1"/>
  <c r="T243" i="7"/>
  <c r="E63" i="1"/>
  <c r="H63" i="1" s="1"/>
  <c r="T63" i="7"/>
  <c r="E75" i="1"/>
  <c r="H75" i="1" s="1"/>
  <c r="T75" i="7"/>
  <c r="E188" i="1"/>
  <c r="H188" i="1" s="1"/>
  <c r="T188" i="7"/>
  <c r="E263" i="1"/>
  <c r="H263" i="1" s="1"/>
  <c r="T263" i="7"/>
  <c r="E50" i="1"/>
  <c r="H50" i="1" s="1"/>
  <c r="T50" i="7"/>
  <c r="T205" i="7"/>
  <c r="E205" i="1"/>
  <c r="H205" i="1" s="1"/>
  <c r="E122" i="1"/>
  <c r="H122" i="1" s="1"/>
  <c r="T122" i="7"/>
  <c r="E242" i="1"/>
  <c r="H242" i="1" s="1"/>
  <c r="T242" i="7"/>
  <c r="E93" i="1"/>
  <c r="H93" i="1" s="1"/>
  <c r="T93" i="7"/>
  <c r="E250" i="1"/>
  <c r="H250" i="1" s="1"/>
  <c r="T250" i="7"/>
  <c r="E21" i="1"/>
  <c r="H21" i="1" s="1"/>
  <c r="T21" i="7"/>
  <c r="E16" i="1"/>
  <c r="H16" i="1" s="1"/>
  <c r="T16" i="7"/>
  <c r="E56" i="1"/>
  <c r="H56" i="1" s="1"/>
  <c r="T56" i="7"/>
  <c r="E42" i="1"/>
  <c r="H42" i="1" s="1"/>
  <c r="T42" i="7"/>
  <c r="E27" i="1"/>
  <c r="H27" i="1" s="1"/>
  <c r="T27" i="7"/>
  <c r="E54" i="1"/>
  <c r="H54" i="1" s="1"/>
  <c r="T54" i="7"/>
  <c r="E23" i="1"/>
  <c r="H23" i="1" s="1"/>
  <c r="T23" i="7"/>
  <c r="E37" i="1"/>
  <c r="H37" i="1" s="1"/>
  <c r="T37" i="7"/>
  <c r="E38" i="1"/>
  <c r="H38" i="1" s="1"/>
  <c r="T38" i="7"/>
  <c r="E14" i="1"/>
  <c r="H14" i="1" s="1"/>
  <c r="T14" i="7"/>
  <c r="E200" i="1"/>
  <c r="H200" i="1" s="1"/>
  <c r="T200" i="7"/>
  <c r="E79" i="1"/>
  <c r="H79" i="1" s="1"/>
  <c r="T79" i="7"/>
  <c r="E66" i="1"/>
  <c r="H66" i="1" s="1"/>
  <c r="T66" i="7"/>
  <c r="E231" i="1"/>
  <c r="H231" i="1" s="1"/>
  <c r="T231" i="7"/>
  <c r="E70" i="1"/>
  <c r="H70" i="1" s="1"/>
  <c r="T70" i="7"/>
  <c r="E136" i="1"/>
  <c r="H136" i="1" s="1"/>
  <c r="T136" i="7"/>
  <c r="E107" i="1"/>
  <c r="H107" i="1" s="1"/>
  <c r="T107" i="7"/>
  <c r="E249" i="1"/>
  <c r="H249" i="1" s="1"/>
  <c r="T249" i="7"/>
  <c r="T254" i="7"/>
  <c r="E254" i="1"/>
  <c r="H254" i="1" s="1"/>
  <c r="E203" i="1"/>
  <c r="H203" i="1" s="1"/>
  <c r="T203" i="7"/>
  <c r="E224" i="1"/>
  <c r="H224" i="1" s="1"/>
  <c r="T224" i="7"/>
  <c r="E164" i="1"/>
  <c r="H164" i="1" s="1"/>
  <c r="T164" i="7"/>
  <c r="E139" i="1"/>
  <c r="H139" i="1" s="1"/>
  <c r="T139" i="7"/>
  <c r="E112" i="1"/>
  <c r="H112" i="1" s="1"/>
  <c r="T112" i="7"/>
  <c r="E228" i="1"/>
  <c r="H228" i="1" s="1"/>
  <c r="T228" i="7"/>
  <c r="E152" i="1"/>
  <c r="H152" i="1" s="1"/>
  <c r="T152" i="7"/>
  <c r="E181" i="1"/>
  <c r="H181" i="1" s="1"/>
  <c r="T181" i="7"/>
  <c r="E46" i="1"/>
  <c r="H46" i="1" s="1"/>
  <c r="T46" i="7"/>
  <c r="E217" i="1"/>
  <c r="H217" i="1" s="1"/>
  <c r="T217" i="7"/>
  <c r="E251" i="1"/>
  <c r="H251" i="1" s="1"/>
  <c r="T251" i="7"/>
  <c r="E142" i="1"/>
  <c r="H142" i="1" s="1"/>
  <c r="T142" i="7"/>
  <c r="E113" i="1"/>
  <c r="H113" i="1" s="1"/>
  <c r="T113" i="7"/>
  <c r="E233" i="1"/>
  <c r="H233" i="1" s="1"/>
  <c r="T233" i="7"/>
  <c r="E89" i="1"/>
  <c r="H89" i="1" s="1"/>
  <c r="T89" i="7"/>
  <c r="E248" i="1"/>
  <c r="H248" i="1" s="1"/>
  <c r="T248" i="7"/>
  <c r="E127" i="1"/>
  <c r="H127" i="1" s="1"/>
  <c r="T127" i="7"/>
  <c r="E148" i="1"/>
  <c r="H148" i="1" s="1"/>
  <c r="T148" i="7"/>
  <c r="E178" i="1"/>
  <c r="H178" i="1" s="1"/>
  <c r="T178" i="7"/>
  <c r="E168" i="1"/>
  <c r="H168" i="1" s="1"/>
  <c r="T168" i="7"/>
  <c r="E219" i="1"/>
  <c r="H219" i="1" s="1"/>
  <c r="T219" i="7"/>
  <c r="E76" i="1"/>
  <c r="H76" i="1" s="1"/>
  <c r="T76" i="7"/>
  <c r="E197" i="1"/>
  <c r="H197" i="1" s="1"/>
  <c r="T197" i="7"/>
  <c r="E171" i="1"/>
  <c r="H171" i="1" s="1"/>
  <c r="T171" i="7"/>
  <c r="E78" i="1"/>
  <c r="H78" i="1" s="1"/>
  <c r="T78" i="7"/>
  <c r="E96" i="1"/>
  <c r="H96" i="1" s="1"/>
  <c r="T96" i="7"/>
  <c r="E116" i="1"/>
  <c r="H116" i="1" s="1"/>
  <c r="T116" i="7"/>
  <c r="E145" i="1"/>
  <c r="H145" i="1" s="1"/>
  <c r="T145" i="7"/>
  <c r="E261" i="1"/>
  <c r="H261" i="1" s="1"/>
  <c r="T261" i="7"/>
  <c r="E7" i="1"/>
  <c r="H7" i="1" s="1"/>
  <c r="T7" i="7"/>
  <c r="E255" i="1"/>
  <c r="H255" i="1" s="1"/>
  <c r="T255" i="7"/>
  <c r="E252" i="1"/>
  <c r="H252" i="1" s="1"/>
  <c r="T252" i="7"/>
  <c r="E153" i="1"/>
  <c r="H153" i="1" s="1"/>
  <c r="T153" i="7"/>
  <c r="E60" i="1"/>
  <c r="H60" i="1" s="1"/>
  <c r="T60" i="7"/>
  <c r="T213" i="7"/>
  <c r="E213" i="1"/>
  <c r="H213" i="1" s="1"/>
  <c r="E183" i="1"/>
  <c r="H183" i="1" s="1"/>
  <c r="T183" i="7"/>
  <c r="E101" i="1"/>
  <c r="H101" i="1" s="1"/>
  <c r="T101" i="7"/>
  <c r="E216" i="1"/>
  <c r="H216" i="1" s="1"/>
  <c r="T216" i="7"/>
  <c r="T221" i="7"/>
  <c r="E221" i="1"/>
  <c r="H221" i="1" s="1"/>
  <c r="E187" i="1"/>
  <c r="H187" i="1" s="1"/>
  <c r="T187" i="7"/>
  <c r="E207" i="1"/>
  <c r="H207" i="1" s="1"/>
  <c r="T207" i="7"/>
  <c r="E83" i="1"/>
  <c r="H83" i="1" s="1"/>
  <c r="T83" i="7"/>
  <c r="T132" i="7"/>
  <c r="E121" i="1"/>
  <c r="H121" i="1" s="1"/>
  <c r="T121" i="7"/>
  <c r="E218" i="1"/>
  <c r="H218" i="1" s="1"/>
  <c r="T218" i="7"/>
  <c r="E12" i="1"/>
  <c r="H12" i="1" s="1"/>
  <c r="T12" i="7"/>
  <c r="E97" i="1"/>
  <c r="H97" i="1" s="1"/>
  <c r="T97" i="7"/>
  <c r="E32" i="1"/>
  <c r="H32" i="1" s="1"/>
  <c r="T32" i="7"/>
  <c r="E40" i="1"/>
  <c r="H40" i="1" s="1"/>
  <c r="T40" i="7"/>
  <c r="E11" i="1"/>
  <c r="H11" i="1" s="1"/>
  <c r="T11" i="7"/>
  <c r="E24" i="1"/>
  <c r="H24" i="1" s="1"/>
  <c r="T24" i="7"/>
  <c r="E43" i="1"/>
  <c r="H43" i="1" s="1"/>
  <c r="T43" i="7"/>
  <c r="E25" i="1"/>
  <c r="H25" i="1" s="1"/>
  <c r="T25" i="7"/>
  <c r="E39" i="1"/>
  <c r="H39" i="1" s="1"/>
  <c r="T39" i="7"/>
  <c r="E52" i="1"/>
  <c r="H52" i="1" s="1"/>
  <c r="T52" i="7"/>
  <c r="E53" i="1"/>
  <c r="H53" i="1" s="1"/>
  <c r="T53" i="7"/>
  <c r="E22" i="1"/>
  <c r="H22" i="1" s="1"/>
  <c r="T22" i="7"/>
  <c r="E162" i="1"/>
  <c r="H162" i="1" s="1"/>
  <c r="T162" i="7"/>
  <c r="E133" i="1"/>
  <c r="H133" i="1" s="1"/>
  <c r="T133" i="7"/>
  <c r="E5" i="1"/>
  <c r="T5" i="7"/>
  <c r="T246" i="7"/>
  <c r="E246" i="1"/>
  <c r="H246" i="1" s="1"/>
  <c r="E199" i="1"/>
  <c r="H199" i="1" s="1"/>
  <c r="T199" i="7"/>
  <c r="E220" i="1"/>
  <c r="H220" i="1" s="1"/>
  <c r="T220" i="7"/>
  <c r="E264" i="1"/>
  <c r="H264" i="1" s="1"/>
  <c r="T264" i="7"/>
  <c r="E166" i="1"/>
  <c r="H166" i="1" s="1"/>
  <c r="T166" i="7"/>
  <c r="E141" i="1"/>
  <c r="H141" i="1" s="1"/>
  <c r="T141" i="7"/>
  <c r="E223" i="1"/>
  <c r="H223" i="1" s="1"/>
  <c r="T223" i="7"/>
  <c r="E99" i="1"/>
  <c r="H99" i="1" s="1"/>
  <c r="T99" i="7"/>
  <c r="E196" i="1"/>
  <c r="H196" i="1" s="1"/>
  <c r="T196" i="7"/>
  <c r="E202" i="1"/>
  <c r="H202" i="1" s="1"/>
  <c r="T202" i="7"/>
  <c r="E176" i="1"/>
  <c r="H176" i="1" s="1"/>
  <c r="T176" i="7"/>
  <c r="E234" i="1"/>
  <c r="H234" i="1" s="1"/>
  <c r="T234" i="7"/>
  <c r="E71" i="1"/>
  <c r="H71" i="1" s="1"/>
  <c r="T71" i="7"/>
  <c r="E227" i="1"/>
  <c r="H227" i="1" s="1"/>
  <c r="T227" i="7"/>
  <c r="E182" i="1"/>
  <c r="H182" i="1" s="1"/>
  <c r="T182" i="7"/>
  <c r="E240" i="1"/>
  <c r="H240" i="1" s="1"/>
  <c r="T240" i="7"/>
  <c r="E190" i="1"/>
  <c r="H190" i="1" s="1"/>
  <c r="T190" i="7"/>
  <c r="E191" i="1"/>
  <c r="H191" i="1" s="1"/>
  <c r="T191" i="7"/>
  <c r="E87" i="1"/>
  <c r="H87" i="1" s="1"/>
  <c r="T87" i="7"/>
  <c r="E260" i="1"/>
  <c r="H260" i="1" s="1"/>
  <c r="T260" i="7"/>
  <c r="E117" i="1"/>
  <c r="H117" i="1" s="1"/>
  <c r="T117" i="7"/>
  <c r="E241" i="1"/>
  <c r="H241" i="1" s="1"/>
  <c r="T241" i="7"/>
  <c r="E222" i="1"/>
  <c r="H222" i="1" s="1"/>
  <c r="T222" i="7"/>
  <c r="E128" i="1"/>
  <c r="H128" i="1" s="1"/>
  <c r="T128" i="7"/>
  <c r="E149" i="1"/>
  <c r="H149" i="1" s="1"/>
  <c r="T149" i="7"/>
  <c r="E88" i="1"/>
  <c r="H88" i="1" s="1"/>
  <c r="T88" i="7"/>
  <c r="E129" i="1"/>
  <c r="H129" i="1" s="1"/>
  <c r="T129" i="7"/>
  <c r="E226" i="1"/>
  <c r="H226" i="1" s="1"/>
  <c r="T226" i="7"/>
  <c r="E85" i="1"/>
  <c r="H85" i="1" s="1"/>
  <c r="T85" i="7"/>
  <c r="E135" i="1"/>
  <c r="H135" i="1" s="1"/>
  <c r="T135" i="7"/>
  <c r="E102" i="1"/>
  <c r="H102" i="1" s="1"/>
  <c r="T102" i="7"/>
  <c r="E256" i="1"/>
  <c r="H256" i="1" s="1"/>
  <c r="T256" i="7"/>
  <c r="E105" i="1"/>
  <c r="H105" i="1" s="1"/>
  <c r="T105" i="7"/>
  <c r="E189" i="1"/>
  <c r="H189" i="1" s="1"/>
  <c r="T189" i="7"/>
  <c r="E169" i="1"/>
  <c r="H169" i="1" s="1"/>
  <c r="T169" i="7"/>
  <c r="E35" i="1"/>
  <c r="H35" i="1" s="1"/>
  <c r="T35" i="7"/>
  <c r="E103" i="1"/>
  <c r="H103" i="1" s="1"/>
  <c r="T103" i="7"/>
  <c r="E179" i="1"/>
  <c r="H179" i="1" s="1"/>
  <c r="T179" i="7"/>
  <c r="E91" i="1"/>
  <c r="H91" i="1" s="1"/>
  <c r="T91" i="7"/>
  <c r="E177" i="1"/>
  <c r="H177" i="1" s="1"/>
  <c r="T177" i="7"/>
  <c r="E236" i="1"/>
  <c r="H236" i="1" s="1"/>
  <c r="T236" i="7"/>
  <c r="E130" i="1"/>
  <c r="H130" i="1" s="1"/>
  <c r="T130" i="7"/>
  <c r="E120" i="1"/>
  <c r="H120" i="1" s="1"/>
  <c r="T120" i="7"/>
  <c r="E109" i="1"/>
  <c r="H109" i="1" s="1"/>
  <c r="T109" i="7"/>
  <c r="E215" i="1"/>
  <c r="H215" i="1" s="1"/>
  <c r="T215" i="7"/>
  <c r="E151" i="1"/>
  <c r="H151" i="1" s="1"/>
  <c r="T151" i="7"/>
  <c r="E124" i="1"/>
  <c r="H124" i="1" s="1"/>
  <c r="T124" i="7"/>
  <c r="E98" i="1"/>
  <c r="H98" i="1" s="1"/>
  <c r="T98" i="7"/>
  <c r="E9" i="1"/>
  <c r="H9" i="1" s="1"/>
  <c r="T9" i="7"/>
  <c r="E165" i="1"/>
  <c r="H165" i="1" s="1"/>
  <c r="T165" i="7"/>
  <c r="E185" i="1"/>
  <c r="H185" i="1" s="1"/>
  <c r="T185" i="7"/>
  <c r="E160" i="1"/>
  <c r="H160" i="1" s="1"/>
  <c r="T160" i="7"/>
  <c r="E84" i="1"/>
  <c r="H84" i="1" s="1"/>
  <c r="T84" i="7"/>
  <c r="E232" i="1"/>
  <c r="H232" i="1" s="1"/>
  <c r="T232" i="7"/>
  <c r="E41" i="1"/>
  <c r="H41" i="1" s="1"/>
  <c r="T41" i="7"/>
  <c r="E28" i="1"/>
  <c r="H28" i="1" s="1"/>
  <c r="T28" i="7"/>
  <c r="E44" i="1"/>
  <c r="H44" i="1" s="1"/>
  <c r="T44" i="7"/>
  <c r="E59" i="1"/>
  <c r="H59" i="1" s="1"/>
  <c r="T59" i="7"/>
  <c r="E51" i="1"/>
  <c r="H51" i="1" s="1"/>
  <c r="T51" i="7"/>
  <c r="E33" i="1"/>
  <c r="H33" i="1" s="1"/>
  <c r="T33" i="7"/>
  <c r="E47" i="1"/>
  <c r="H47" i="1" s="1"/>
  <c r="T47" i="7"/>
  <c r="E15" i="1"/>
  <c r="H15" i="1" s="1"/>
  <c r="T15" i="7"/>
  <c r="E29" i="1"/>
  <c r="H29" i="1" s="1"/>
  <c r="T29" i="7"/>
  <c r="E36" i="1"/>
  <c r="H36" i="1" s="1"/>
  <c r="T36" i="7"/>
  <c r="E10" i="1"/>
  <c r="H10" i="1" s="1"/>
  <c r="T10" i="7"/>
  <c r="V131" i="7" l="1"/>
  <c r="X131" i="7" s="1"/>
  <c r="AB131" i="7" s="1"/>
  <c r="S131" i="1"/>
  <c r="D131" i="8"/>
  <c r="J131" i="1"/>
  <c r="L132" i="1"/>
  <c r="L237" i="1"/>
  <c r="F237" i="8"/>
  <c r="J237" i="8" s="1"/>
  <c r="P267" i="5"/>
  <c r="R267" i="5"/>
  <c r="J36" i="1"/>
  <c r="D36" i="8"/>
  <c r="S36" i="1"/>
  <c r="J59" i="1"/>
  <c r="D59" i="8"/>
  <c r="S59" i="1"/>
  <c r="J232" i="1"/>
  <c r="P232" i="1" s="1"/>
  <c r="D232" i="8"/>
  <c r="S232" i="1"/>
  <c r="J98" i="1"/>
  <c r="D98" i="8"/>
  <c r="S98" i="1"/>
  <c r="J130" i="1"/>
  <c r="D130" i="8"/>
  <c r="S130" i="1"/>
  <c r="J35" i="1"/>
  <c r="S35" i="1"/>
  <c r="D35" i="8"/>
  <c r="J88" i="1"/>
  <c r="D88" i="8"/>
  <c r="S88" i="1"/>
  <c r="J260" i="1"/>
  <c r="P260" i="1" s="1"/>
  <c r="S260" i="1"/>
  <c r="D260" i="8"/>
  <c r="J227" i="1"/>
  <c r="P227" i="1" s="1"/>
  <c r="S227" i="1"/>
  <c r="D227" i="8"/>
  <c r="J99" i="1"/>
  <c r="S99" i="1"/>
  <c r="D99" i="8"/>
  <c r="J199" i="1"/>
  <c r="P199" i="1" s="1"/>
  <c r="D199" i="8"/>
  <c r="S199" i="1"/>
  <c r="V162" i="7"/>
  <c r="X162" i="7" s="1"/>
  <c r="AB162" i="7" s="1"/>
  <c r="V43" i="7"/>
  <c r="X43" i="7" s="1"/>
  <c r="AB43" i="7" s="1"/>
  <c r="V32" i="7"/>
  <c r="X32" i="7" s="1"/>
  <c r="AB32" i="7" s="1"/>
  <c r="V121" i="7"/>
  <c r="X121" i="7" s="1"/>
  <c r="AB121" i="7" s="1"/>
  <c r="V216" i="7"/>
  <c r="X216" i="7" s="1"/>
  <c r="AB216" i="7" s="1"/>
  <c r="V60" i="7"/>
  <c r="X60" i="7" s="1"/>
  <c r="AB60" i="7" s="1"/>
  <c r="V252" i="7"/>
  <c r="X252" i="7" s="1"/>
  <c r="AB252" i="7" s="1"/>
  <c r="V96" i="7"/>
  <c r="X96" i="7" s="1"/>
  <c r="AB96" i="7" s="1"/>
  <c r="V171" i="7"/>
  <c r="X171" i="7" s="1"/>
  <c r="AB171" i="7" s="1"/>
  <c r="V168" i="7"/>
  <c r="X168" i="7" s="1"/>
  <c r="AB168" i="7" s="1"/>
  <c r="V248" i="7"/>
  <c r="X248" i="7" s="1"/>
  <c r="AB248" i="7" s="1"/>
  <c r="V142" i="7"/>
  <c r="X142" i="7" s="1"/>
  <c r="AB142" i="7" s="1"/>
  <c r="V228" i="7"/>
  <c r="X228" i="7" s="1"/>
  <c r="AB228" i="7" s="1"/>
  <c r="V139" i="7"/>
  <c r="X139" i="7" s="1"/>
  <c r="AB139" i="7" s="1"/>
  <c r="V224" i="7"/>
  <c r="X224" i="7" s="1"/>
  <c r="AB224" i="7" s="1"/>
  <c r="V107" i="7"/>
  <c r="X107" i="7" s="1"/>
  <c r="AB107" i="7" s="1"/>
  <c r="V66" i="7"/>
  <c r="X66" i="7" s="1"/>
  <c r="AB66" i="7" s="1"/>
  <c r="V14" i="7"/>
  <c r="X14" i="7" s="1"/>
  <c r="AB14" i="7" s="1"/>
  <c r="V54" i="7"/>
  <c r="X54" i="7" s="1"/>
  <c r="AB54" i="7" s="1"/>
  <c r="V16" i="7"/>
  <c r="X16" i="7" s="1"/>
  <c r="AB16" i="7" s="1"/>
  <c r="V250" i="7"/>
  <c r="X250" i="7" s="1"/>
  <c r="AB250" i="7" s="1"/>
  <c r="V242" i="7"/>
  <c r="X242" i="7" s="1"/>
  <c r="AB242" i="7" s="1"/>
  <c r="V75" i="7"/>
  <c r="X75" i="7" s="1"/>
  <c r="AB75" i="7" s="1"/>
  <c r="V194" i="7"/>
  <c r="X194" i="7" s="1"/>
  <c r="AB194" i="7" s="1"/>
  <c r="V180" i="7"/>
  <c r="X180" i="7" s="1"/>
  <c r="AB180" i="7" s="1"/>
  <c r="V126" i="7"/>
  <c r="X126" i="7" s="1"/>
  <c r="AB126" i="7" s="1"/>
  <c r="V198" i="7"/>
  <c r="X198" i="7" s="1"/>
  <c r="AB198" i="7" s="1"/>
  <c r="V74" i="7"/>
  <c r="X74" i="7" s="1"/>
  <c r="AB74" i="7" s="1"/>
  <c r="V34" i="7"/>
  <c r="X34" i="7" s="1"/>
  <c r="AB34" i="7" s="1"/>
  <c r="V192" i="7"/>
  <c r="X192" i="7" s="1"/>
  <c r="AB192" i="7" s="1"/>
  <c r="V62" i="7"/>
  <c r="X62" i="7" s="1"/>
  <c r="AB62" i="7" s="1"/>
  <c r="V94" i="7"/>
  <c r="X94" i="7" s="1"/>
  <c r="AB94" i="7" s="1"/>
  <c r="V64" i="7"/>
  <c r="X64" i="7" s="1"/>
  <c r="AB64" i="7" s="1"/>
  <c r="V239" i="7"/>
  <c r="X239" i="7" s="1"/>
  <c r="AB239" i="7" s="1"/>
  <c r="J26" i="1"/>
  <c r="S26" i="1"/>
  <c r="D26" i="8"/>
  <c r="J161" i="1"/>
  <c r="P161" i="1" s="1"/>
  <c r="D161" i="8"/>
  <c r="S161" i="1"/>
  <c r="J123" i="1"/>
  <c r="S123" i="1"/>
  <c r="D123" i="8"/>
  <c r="J195" i="1"/>
  <c r="P195" i="1" s="1"/>
  <c r="S195" i="1"/>
  <c r="D195" i="8"/>
  <c r="J209" i="1"/>
  <c r="P209" i="1" s="1"/>
  <c r="D209" i="8"/>
  <c r="S209" i="1"/>
  <c r="J258" i="1"/>
  <c r="P258" i="1" s="1"/>
  <c r="D258" i="8"/>
  <c r="S258" i="1"/>
  <c r="J230" i="1"/>
  <c r="P230" i="1" s="1"/>
  <c r="D230" i="8"/>
  <c r="S230" i="1"/>
  <c r="J73" i="1"/>
  <c r="S73" i="1"/>
  <c r="D73" i="8"/>
  <c r="J133" i="1"/>
  <c r="P133" i="1" s="1"/>
  <c r="D133" i="8"/>
  <c r="S133" i="1"/>
  <c r="J22" i="1"/>
  <c r="S22" i="1"/>
  <c r="D22" i="8"/>
  <c r="J52" i="1"/>
  <c r="D52" i="8"/>
  <c r="S52" i="1"/>
  <c r="J25" i="1"/>
  <c r="D25" i="8"/>
  <c r="S25" i="1"/>
  <c r="J24" i="1"/>
  <c r="D24" i="8"/>
  <c r="S24" i="1"/>
  <c r="J40" i="1"/>
  <c r="D40" i="8"/>
  <c r="S40" i="1"/>
  <c r="J97" i="1"/>
  <c r="D97" i="8"/>
  <c r="S97" i="1"/>
  <c r="J218" i="1"/>
  <c r="P218" i="1" s="1"/>
  <c r="D218" i="8"/>
  <c r="S218" i="1"/>
  <c r="D132" i="8"/>
  <c r="J207" i="1"/>
  <c r="P207" i="1" s="1"/>
  <c r="S207" i="1"/>
  <c r="D207" i="8"/>
  <c r="V221" i="7"/>
  <c r="X221" i="7" s="1"/>
  <c r="AB221" i="7" s="1"/>
  <c r="J101" i="1"/>
  <c r="D101" i="8"/>
  <c r="S101" i="1"/>
  <c r="V213" i="7"/>
  <c r="X213" i="7" s="1"/>
  <c r="AB213" i="7" s="1"/>
  <c r="J153" i="1"/>
  <c r="P153" i="1" s="1"/>
  <c r="D153" i="8"/>
  <c r="S153" i="1"/>
  <c r="J255" i="1"/>
  <c r="P255" i="1" s="1"/>
  <c r="D255" i="8"/>
  <c r="S255" i="1"/>
  <c r="J261" i="1"/>
  <c r="P261" i="1" s="1"/>
  <c r="D261" i="8"/>
  <c r="S261" i="1"/>
  <c r="J116" i="1"/>
  <c r="S116" i="1"/>
  <c r="D116" i="8"/>
  <c r="J78" i="1"/>
  <c r="D78" i="8"/>
  <c r="S78" i="1"/>
  <c r="J197" i="1"/>
  <c r="P197" i="1" s="1"/>
  <c r="S197" i="1"/>
  <c r="D197" i="8"/>
  <c r="J219" i="1"/>
  <c r="P219" i="1" s="1"/>
  <c r="D219" i="8"/>
  <c r="S219" i="1"/>
  <c r="J178" i="1"/>
  <c r="P178" i="1" s="1"/>
  <c r="D178" i="8"/>
  <c r="S178" i="1"/>
  <c r="J127" i="1"/>
  <c r="S127" i="1"/>
  <c r="D127" i="8"/>
  <c r="J89" i="1"/>
  <c r="D89" i="8"/>
  <c r="S89" i="1"/>
  <c r="J113" i="1"/>
  <c r="D113" i="8"/>
  <c r="S113" i="1"/>
  <c r="J251" i="1"/>
  <c r="P251" i="1" s="1"/>
  <c r="D251" i="8"/>
  <c r="S251" i="1"/>
  <c r="J46" i="1"/>
  <c r="S46" i="1"/>
  <c r="D46" i="8"/>
  <c r="J152" i="1"/>
  <c r="P152" i="1" s="1"/>
  <c r="D152" i="8"/>
  <c r="S152" i="1"/>
  <c r="J112" i="1"/>
  <c r="S112" i="1"/>
  <c r="D112" i="8"/>
  <c r="J164" i="1"/>
  <c r="P164" i="1" s="1"/>
  <c r="D164" i="8"/>
  <c r="S164" i="1"/>
  <c r="J203" i="1"/>
  <c r="P203" i="1" s="1"/>
  <c r="D203" i="8"/>
  <c r="S203" i="1"/>
  <c r="J249" i="1"/>
  <c r="P249" i="1" s="1"/>
  <c r="D249" i="8"/>
  <c r="S249" i="1"/>
  <c r="J136" i="1"/>
  <c r="P136" i="1" s="1"/>
  <c r="D136" i="8"/>
  <c r="S136" i="1"/>
  <c r="J231" i="1"/>
  <c r="P231" i="1" s="1"/>
  <c r="D231" i="8"/>
  <c r="S231" i="1"/>
  <c r="J200" i="1"/>
  <c r="P200" i="1" s="1"/>
  <c r="D200" i="8"/>
  <c r="S200" i="1"/>
  <c r="J38" i="1"/>
  <c r="S38" i="1"/>
  <c r="D38" i="8"/>
  <c r="J23" i="1"/>
  <c r="S23" i="1"/>
  <c r="D23" i="8"/>
  <c r="J27" i="1"/>
  <c r="S27" i="1"/>
  <c r="D27" i="8"/>
  <c r="J56" i="1"/>
  <c r="S56" i="1"/>
  <c r="D56" i="8"/>
  <c r="J21" i="1"/>
  <c r="S21" i="1"/>
  <c r="D21" i="8"/>
  <c r="J93" i="1"/>
  <c r="S93" i="1"/>
  <c r="D93" i="8"/>
  <c r="J122" i="1"/>
  <c r="D122" i="8"/>
  <c r="S122" i="1"/>
  <c r="J50" i="1"/>
  <c r="S50" i="1"/>
  <c r="D50" i="8"/>
  <c r="J188" i="1"/>
  <c r="P188" i="1" s="1"/>
  <c r="D188" i="8"/>
  <c r="S188" i="1"/>
  <c r="J63" i="1"/>
  <c r="D63" i="8"/>
  <c r="S63" i="1"/>
  <c r="J184" i="1"/>
  <c r="P184" i="1" s="1"/>
  <c r="D184" i="8"/>
  <c r="S184" i="1"/>
  <c r="J18" i="1"/>
  <c r="S18" i="1"/>
  <c r="D18" i="8"/>
  <c r="J65" i="1"/>
  <c r="D65" i="8"/>
  <c r="S65" i="1"/>
  <c r="J68" i="1"/>
  <c r="D68" i="8"/>
  <c r="S68" i="1"/>
  <c r="V262" i="7"/>
  <c r="X262" i="7" s="1"/>
  <c r="AB262" i="7" s="1"/>
  <c r="J90" i="1"/>
  <c r="D90" i="8"/>
  <c r="S90" i="1"/>
  <c r="J172" i="1"/>
  <c r="P172" i="1" s="1"/>
  <c r="D172" i="8"/>
  <c r="S172" i="1"/>
  <c r="J30" i="1"/>
  <c r="S30" i="1"/>
  <c r="D30" i="8"/>
  <c r="J193" i="1"/>
  <c r="P193" i="1" s="1"/>
  <c r="D193" i="8"/>
  <c r="S193" i="1"/>
  <c r="J13" i="1"/>
  <c r="D13" i="8"/>
  <c r="S13" i="1"/>
  <c r="J158" i="1"/>
  <c r="P158" i="1" s="1"/>
  <c r="S158" i="1"/>
  <c r="D158" i="8"/>
  <c r="J118" i="1"/>
  <c r="D118" i="8"/>
  <c r="S118" i="1"/>
  <c r="J61" i="1"/>
  <c r="S61" i="1"/>
  <c r="D61" i="8"/>
  <c r="J8" i="1"/>
  <c r="D8" i="8"/>
  <c r="S8" i="1"/>
  <c r="J49" i="1"/>
  <c r="D49" i="8"/>
  <c r="S49" i="1"/>
  <c r="J100" i="1"/>
  <c r="D100" i="8"/>
  <c r="S100" i="1"/>
  <c r="J138" i="1"/>
  <c r="P138" i="1" s="1"/>
  <c r="S138" i="1"/>
  <c r="D138" i="8"/>
  <c r="J125" i="1"/>
  <c r="D125" i="8"/>
  <c r="S125" i="1"/>
  <c r="J214" i="1"/>
  <c r="P214" i="1" s="1"/>
  <c r="D214" i="8"/>
  <c r="S214" i="1"/>
  <c r="J108" i="1"/>
  <c r="S108" i="1"/>
  <c r="D108" i="8"/>
  <c r="J82" i="1"/>
  <c r="D82" i="8"/>
  <c r="S82" i="1"/>
  <c r="J147" i="1"/>
  <c r="P147" i="1" s="1"/>
  <c r="D147" i="8"/>
  <c r="S147" i="1"/>
  <c r="V174" i="7"/>
  <c r="X174" i="7" s="1"/>
  <c r="AB174" i="7" s="1"/>
  <c r="V31" i="7"/>
  <c r="X31" i="7" s="1"/>
  <c r="AB31" i="7" s="1"/>
  <c r="V58" i="7"/>
  <c r="X58" i="7" s="1"/>
  <c r="AB58" i="7" s="1"/>
  <c r="V26" i="7"/>
  <c r="X26" i="7" s="1"/>
  <c r="AB26" i="7" s="1"/>
  <c r="V55" i="7"/>
  <c r="X55" i="7" s="1"/>
  <c r="AB55" i="7" s="1"/>
  <c r="V244" i="7"/>
  <c r="X244" i="7" s="1"/>
  <c r="AB244" i="7" s="1"/>
  <c r="V161" i="7"/>
  <c r="X161" i="7" s="1"/>
  <c r="AB161" i="7" s="1"/>
  <c r="V159" i="7"/>
  <c r="X159" i="7" s="1"/>
  <c r="AB159" i="7" s="1"/>
  <c r="V123" i="7"/>
  <c r="X123" i="7" s="1"/>
  <c r="AB123" i="7" s="1"/>
  <c r="V104" i="7"/>
  <c r="X104" i="7" s="1"/>
  <c r="AB104" i="7" s="1"/>
  <c r="V119" i="7"/>
  <c r="X119" i="7" s="1"/>
  <c r="AB119" i="7" s="1"/>
  <c r="V195" i="7"/>
  <c r="X195" i="7" s="1"/>
  <c r="AB195" i="7" s="1"/>
  <c r="V235" i="7"/>
  <c r="X235" i="7" s="1"/>
  <c r="AB235" i="7" s="1"/>
  <c r="V173" i="7"/>
  <c r="X173" i="7" s="1"/>
  <c r="AB173" i="7" s="1"/>
  <c r="V209" i="7"/>
  <c r="X209" i="7" s="1"/>
  <c r="AB209" i="7" s="1"/>
  <c r="V67" i="7"/>
  <c r="X67" i="7" s="1"/>
  <c r="AB67" i="7" s="1"/>
  <c r="V86" i="7"/>
  <c r="X86" i="7" s="1"/>
  <c r="AB86" i="7" s="1"/>
  <c r="V72" i="7"/>
  <c r="X72" i="7" s="1"/>
  <c r="AB72" i="7" s="1"/>
  <c r="V258" i="7"/>
  <c r="X258" i="7" s="1"/>
  <c r="AB258" i="7" s="1"/>
  <c r="V206" i="7"/>
  <c r="X206" i="7" s="1"/>
  <c r="AB206" i="7" s="1"/>
  <c r="V155" i="7"/>
  <c r="X155" i="7" s="1"/>
  <c r="AB155" i="7" s="1"/>
  <c r="V230" i="7"/>
  <c r="X230" i="7" s="1"/>
  <c r="AB230" i="7" s="1"/>
  <c r="V245" i="7"/>
  <c r="X245" i="7" s="1"/>
  <c r="AB245" i="7" s="1"/>
  <c r="V80" i="7"/>
  <c r="X80" i="7" s="1"/>
  <c r="AB80" i="7" s="1"/>
  <c r="V69" i="7"/>
  <c r="X69" i="7" s="1"/>
  <c r="AB69" i="7" s="1"/>
  <c r="V106" i="7"/>
  <c r="X106" i="7" s="1"/>
  <c r="AB106" i="7" s="1"/>
  <c r="V201" i="7"/>
  <c r="X201" i="7" s="1"/>
  <c r="AB201" i="7" s="1"/>
  <c r="V73" i="7"/>
  <c r="X73" i="7" s="1"/>
  <c r="AB73" i="7" s="1"/>
  <c r="V81" i="7"/>
  <c r="X81" i="7" s="1"/>
  <c r="AB81" i="7" s="1"/>
  <c r="V225" i="7"/>
  <c r="X225" i="7" s="1"/>
  <c r="AB225" i="7" s="1"/>
  <c r="J15" i="1"/>
  <c r="D15" i="8"/>
  <c r="S15" i="1"/>
  <c r="J28" i="1"/>
  <c r="D28" i="8"/>
  <c r="S28" i="1"/>
  <c r="J165" i="1"/>
  <c r="P165" i="1" s="1"/>
  <c r="D165" i="8"/>
  <c r="S165" i="1"/>
  <c r="J109" i="1"/>
  <c r="D109" i="8"/>
  <c r="S109" i="1"/>
  <c r="J179" i="1"/>
  <c r="P179" i="1" s="1"/>
  <c r="D179" i="8"/>
  <c r="S179" i="1"/>
  <c r="J256" i="1"/>
  <c r="P256" i="1" s="1"/>
  <c r="S256" i="1"/>
  <c r="D256" i="8"/>
  <c r="J135" i="1"/>
  <c r="P135" i="1" s="1"/>
  <c r="D135" i="8"/>
  <c r="S135" i="1"/>
  <c r="J128" i="1"/>
  <c r="D128" i="8"/>
  <c r="S128" i="1"/>
  <c r="J191" i="1"/>
  <c r="P191" i="1" s="1"/>
  <c r="D191" i="8"/>
  <c r="S191" i="1"/>
  <c r="J234" i="1"/>
  <c r="P234" i="1" s="1"/>
  <c r="D234" i="8"/>
  <c r="S234" i="1"/>
  <c r="J264" i="1"/>
  <c r="P264" i="1" s="1"/>
  <c r="D264" i="8"/>
  <c r="S264" i="1"/>
  <c r="V53" i="7"/>
  <c r="X53" i="7" s="1"/>
  <c r="AB53" i="7" s="1"/>
  <c r="V83" i="7"/>
  <c r="X83" i="7" s="1"/>
  <c r="AB83" i="7" s="1"/>
  <c r="V181" i="7"/>
  <c r="X181" i="7" s="1"/>
  <c r="AB181" i="7" s="1"/>
  <c r="J31" i="1"/>
  <c r="S31" i="1"/>
  <c r="D31" i="8"/>
  <c r="J55" i="1"/>
  <c r="D55" i="8"/>
  <c r="S55" i="1"/>
  <c r="J159" i="1"/>
  <c r="P159" i="1" s="1"/>
  <c r="D159" i="8"/>
  <c r="S159" i="1"/>
  <c r="J119" i="1"/>
  <c r="P119" i="1" s="1"/>
  <c r="D119" i="8"/>
  <c r="S119" i="1"/>
  <c r="J173" i="1"/>
  <c r="P173" i="1" s="1"/>
  <c r="S173" i="1"/>
  <c r="D173" i="8"/>
  <c r="J86" i="1"/>
  <c r="D86" i="8"/>
  <c r="S86" i="1"/>
  <c r="J206" i="1"/>
  <c r="P206" i="1" s="1"/>
  <c r="D206" i="8"/>
  <c r="S206" i="1"/>
  <c r="J245" i="1"/>
  <c r="P245" i="1" s="1"/>
  <c r="D245" i="8"/>
  <c r="S245" i="1"/>
  <c r="J80" i="1"/>
  <c r="D80" i="8"/>
  <c r="S80" i="1"/>
  <c r="J69" i="1"/>
  <c r="D69" i="8"/>
  <c r="S69" i="1"/>
  <c r="J106" i="1"/>
  <c r="S106" i="1"/>
  <c r="D106" i="8"/>
  <c r="J201" i="1"/>
  <c r="P201" i="1" s="1"/>
  <c r="D201" i="8"/>
  <c r="S201" i="1"/>
  <c r="J81" i="1"/>
  <c r="S81" i="1"/>
  <c r="D81" i="8"/>
  <c r="V36" i="7"/>
  <c r="X36" i="7" s="1"/>
  <c r="AB36" i="7" s="1"/>
  <c r="V33" i="7"/>
  <c r="X33" i="7" s="1"/>
  <c r="AB33" i="7" s="1"/>
  <c r="V28" i="7"/>
  <c r="X28" i="7" s="1"/>
  <c r="AB28" i="7" s="1"/>
  <c r="V160" i="7"/>
  <c r="X160" i="7" s="1"/>
  <c r="AB160" i="7" s="1"/>
  <c r="V98" i="7"/>
  <c r="X98" i="7" s="1"/>
  <c r="AB98" i="7" s="1"/>
  <c r="V109" i="7"/>
  <c r="X109" i="7" s="1"/>
  <c r="AB109" i="7" s="1"/>
  <c r="V177" i="7"/>
  <c r="X177" i="7" s="1"/>
  <c r="AB177" i="7" s="1"/>
  <c r="V35" i="7"/>
  <c r="X35" i="7" s="1"/>
  <c r="AB35" i="7" s="1"/>
  <c r="V189" i="7"/>
  <c r="X189" i="7" s="1"/>
  <c r="AB189" i="7" s="1"/>
  <c r="V135" i="7"/>
  <c r="X135" i="7" s="1"/>
  <c r="AB135" i="7" s="1"/>
  <c r="V88" i="7"/>
  <c r="X88" i="7" s="1"/>
  <c r="AB88" i="7" s="1"/>
  <c r="V241" i="7"/>
  <c r="X241" i="7" s="1"/>
  <c r="AB241" i="7" s="1"/>
  <c r="V260" i="7"/>
  <c r="X260" i="7" s="1"/>
  <c r="AB260" i="7" s="1"/>
  <c r="V191" i="7"/>
  <c r="X191" i="7" s="1"/>
  <c r="AB191" i="7" s="1"/>
  <c r="V240" i="7"/>
  <c r="X240" i="7" s="1"/>
  <c r="AB240" i="7" s="1"/>
  <c r="V227" i="7"/>
  <c r="X227" i="7" s="1"/>
  <c r="AB227" i="7" s="1"/>
  <c r="V234" i="7"/>
  <c r="X234" i="7" s="1"/>
  <c r="AB234" i="7" s="1"/>
  <c r="V99" i="7"/>
  <c r="X99" i="7" s="1"/>
  <c r="AB99" i="7" s="1"/>
  <c r="V141" i="7"/>
  <c r="X141" i="7" s="1"/>
  <c r="V264" i="7"/>
  <c r="X264" i="7" s="1"/>
  <c r="AB264" i="7" s="1"/>
  <c r="V199" i="7"/>
  <c r="X199" i="7" s="1"/>
  <c r="AB199" i="7" s="1"/>
  <c r="J10" i="1"/>
  <c r="D10" i="8"/>
  <c r="S10" i="1"/>
  <c r="J29" i="1"/>
  <c r="S29" i="1"/>
  <c r="D29" i="8"/>
  <c r="J47" i="1"/>
  <c r="S47" i="1"/>
  <c r="D47" i="8"/>
  <c r="J51" i="1"/>
  <c r="S51" i="1"/>
  <c r="D51" i="8"/>
  <c r="J44" i="1"/>
  <c r="D44" i="8"/>
  <c r="S44" i="1"/>
  <c r="J41" i="1"/>
  <c r="S41" i="1"/>
  <c r="D41" i="8"/>
  <c r="J84" i="1"/>
  <c r="D84" i="8"/>
  <c r="S84" i="1"/>
  <c r="J185" i="1"/>
  <c r="P185" i="1" s="1"/>
  <c r="D185" i="8"/>
  <c r="S185" i="1"/>
  <c r="J9" i="1"/>
  <c r="D9" i="8"/>
  <c r="S9" i="1"/>
  <c r="J124" i="1"/>
  <c r="D124" i="8"/>
  <c r="S124" i="1"/>
  <c r="J215" i="1"/>
  <c r="P215" i="1" s="1"/>
  <c r="S215" i="1"/>
  <c r="D215" i="8"/>
  <c r="J120" i="1"/>
  <c r="S120" i="1"/>
  <c r="D120" i="8"/>
  <c r="J236" i="1"/>
  <c r="P236" i="1" s="1"/>
  <c r="D236" i="8"/>
  <c r="S236" i="1"/>
  <c r="J91" i="1"/>
  <c r="D91" i="8"/>
  <c r="S91" i="1"/>
  <c r="J103" i="1"/>
  <c r="D103" i="8"/>
  <c r="S103" i="1"/>
  <c r="J169" i="1"/>
  <c r="P169" i="1" s="1"/>
  <c r="D169" i="8"/>
  <c r="S169" i="1"/>
  <c r="J105" i="1"/>
  <c r="D105" i="8"/>
  <c r="S105" i="1"/>
  <c r="J102" i="1"/>
  <c r="D102" i="8"/>
  <c r="S102" i="1"/>
  <c r="J85" i="1"/>
  <c r="D85" i="8"/>
  <c r="S85" i="1"/>
  <c r="J129" i="1"/>
  <c r="D129" i="8"/>
  <c r="S129" i="1"/>
  <c r="J149" i="1"/>
  <c r="P149" i="1" s="1"/>
  <c r="D149" i="8"/>
  <c r="S149" i="1"/>
  <c r="J222" i="1"/>
  <c r="P222" i="1" s="1"/>
  <c r="D222" i="8"/>
  <c r="S222" i="1"/>
  <c r="J117" i="1"/>
  <c r="D117" i="8"/>
  <c r="S117" i="1"/>
  <c r="J87" i="1"/>
  <c r="D87" i="8"/>
  <c r="S87" i="1"/>
  <c r="J190" i="1"/>
  <c r="P190" i="1" s="1"/>
  <c r="D190" i="8"/>
  <c r="S190" i="1"/>
  <c r="J182" i="1"/>
  <c r="P182" i="1" s="1"/>
  <c r="D182" i="8"/>
  <c r="S182" i="1"/>
  <c r="J71" i="1"/>
  <c r="D71" i="8"/>
  <c r="S71" i="1"/>
  <c r="J176" i="1"/>
  <c r="P176" i="1" s="1"/>
  <c r="D176" i="8"/>
  <c r="S176" i="1"/>
  <c r="J196" i="1"/>
  <c r="P196" i="1" s="1"/>
  <c r="D196" i="8"/>
  <c r="S196" i="1"/>
  <c r="J223" i="1"/>
  <c r="P223" i="1" s="1"/>
  <c r="D223" i="8"/>
  <c r="S223" i="1"/>
  <c r="J166" i="1"/>
  <c r="P166" i="1" s="1"/>
  <c r="D166" i="8"/>
  <c r="S166" i="1"/>
  <c r="J220" i="1"/>
  <c r="P220" i="1" s="1"/>
  <c r="D220" i="8"/>
  <c r="S220" i="1"/>
  <c r="V246" i="7"/>
  <c r="X246" i="7" s="1"/>
  <c r="AB246" i="7" s="1"/>
  <c r="V133" i="7"/>
  <c r="X133" i="7" s="1"/>
  <c r="AB133" i="7" s="1"/>
  <c r="V22" i="7"/>
  <c r="X22" i="7" s="1"/>
  <c r="AB22" i="7" s="1"/>
  <c r="V52" i="7"/>
  <c r="X52" i="7" s="1"/>
  <c r="AB52" i="7" s="1"/>
  <c r="V25" i="7"/>
  <c r="X25" i="7" s="1"/>
  <c r="AB25" i="7" s="1"/>
  <c r="V24" i="7"/>
  <c r="X24" i="7" s="1"/>
  <c r="AB24" i="7" s="1"/>
  <c r="V40" i="7"/>
  <c r="X40" i="7" s="1"/>
  <c r="AB40" i="7" s="1"/>
  <c r="V97" i="7"/>
  <c r="X97" i="7" s="1"/>
  <c r="AB97" i="7" s="1"/>
  <c r="V218" i="7"/>
  <c r="X218" i="7" s="1"/>
  <c r="AB218" i="7" s="1"/>
  <c r="V132" i="7"/>
  <c r="X132" i="7" s="1"/>
  <c r="AB132" i="7" s="1"/>
  <c r="V207" i="7"/>
  <c r="X207" i="7" s="1"/>
  <c r="AB207" i="7" s="1"/>
  <c r="J221" i="1"/>
  <c r="P221" i="1" s="1"/>
  <c r="S221" i="1"/>
  <c r="D221" i="8"/>
  <c r="V101" i="7"/>
  <c r="X101" i="7" s="1"/>
  <c r="AB101" i="7" s="1"/>
  <c r="J213" i="1"/>
  <c r="P213" i="1" s="1"/>
  <c r="S213" i="1"/>
  <c r="D213" i="8"/>
  <c r="V153" i="7"/>
  <c r="X153" i="7" s="1"/>
  <c r="AB153" i="7" s="1"/>
  <c r="V255" i="7"/>
  <c r="X255" i="7" s="1"/>
  <c r="AB255" i="7" s="1"/>
  <c r="V261" i="7"/>
  <c r="X261" i="7" s="1"/>
  <c r="AB261" i="7" s="1"/>
  <c r="V116" i="7"/>
  <c r="X116" i="7" s="1"/>
  <c r="AB116" i="7" s="1"/>
  <c r="V78" i="7"/>
  <c r="X78" i="7" s="1"/>
  <c r="AB78" i="7" s="1"/>
  <c r="V197" i="7"/>
  <c r="X197" i="7" s="1"/>
  <c r="AB197" i="7" s="1"/>
  <c r="V219" i="7"/>
  <c r="X219" i="7" s="1"/>
  <c r="AB219" i="7" s="1"/>
  <c r="V178" i="7"/>
  <c r="X178" i="7" s="1"/>
  <c r="AB178" i="7" s="1"/>
  <c r="V127" i="7"/>
  <c r="X127" i="7" s="1"/>
  <c r="AB127" i="7" s="1"/>
  <c r="V89" i="7"/>
  <c r="X89" i="7" s="1"/>
  <c r="AB89" i="7" s="1"/>
  <c r="V113" i="7"/>
  <c r="X113" i="7" s="1"/>
  <c r="AB113" i="7" s="1"/>
  <c r="V251" i="7"/>
  <c r="X251" i="7" s="1"/>
  <c r="AB251" i="7" s="1"/>
  <c r="V46" i="7"/>
  <c r="X46" i="7" s="1"/>
  <c r="AB46" i="7" s="1"/>
  <c r="V152" i="7"/>
  <c r="X152" i="7" s="1"/>
  <c r="AB152" i="7" s="1"/>
  <c r="V112" i="7"/>
  <c r="X112" i="7" s="1"/>
  <c r="AB112" i="7" s="1"/>
  <c r="V164" i="7"/>
  <c r="X164" i="7" s="1"/>
  <c r="AB164" i="7" s="1"/>
  <c r="V203" i="7"/>
  <c r="X203" i="7" s="1"/>
  <c r="AB203" i="7" s="1"/>
  <c r="V249" i="7"/>
  <c r="X249" i="7" s="1"/>
  <c r="AB249" i="7" s="1"/>
  <c r="V136" i="7"/>
  <c r="X136" i="7" s="1"/>
  <c r="AB136" i="7" s="1"/>
  <c r="V231" i="7"/>
  <c r="X231" i="7" s="1"/>
  <c r="AB231" i="7" s="1"/>
  <c r="V200" i="7"/>
  <c r="X200" i="7" s="1"/>
  <c r="AB200" i="7" s="1"/>
  <c r="V38" i="7"/>
  <c r="X38" i="7" s="1"/>
  <c r="AB38" i="7" s="1"/>
  <c r="V23" i="7"/>
  <c r="X23" i="7" s="1"/>
  <c r="AB23" i="7" s="1"/>
  <c r="V27" i="7"/>
  <c r="X27" i="7" s="1"/>
  <c r="AB27" i="7" s="1"/>
  <c r="V56" i="7"/>
  <c r="X56" i="7" s="1"/>
  <c r="AB56" i="7" s="1"/>
  <c r="V21" i="7"/>
  <c r="X21" i="7" s="1"/>
  <c r="AB21" i="7" s="1"/>
  <c r="V93" i="7"/>
  <c r="X93" i="7" s="1"/>
  <c r="AB93" i="7" s="1"/>
  <c r="V122" i="7"/>
  <c r="X122" i="7" s="1"/>
  <c r="AB122" i="7" s="1"/>
  <c r="V50" i="7"/>
  <c r="X50" i="7" s="1"/>
  <c r="AB50" i="7" s="1"/>
  <c r="V188" i="7"/>
  <c r="X188" i="7" s="1"/>
  <c r="AB188" i="7" s="1"/>
  <c r="V63" i="7"/>
  <c r="X63" i="7" s="1"/>
  <c r="AB63" i="7" s="1"/>
  <c r="V184" i="7"/>
  <c r="X184" i="7" s="1"/>
  <c r="AB184" i="7" s="1"/>
  <c r="V18" i="7"/>
  <c r="X18" i="7" s="1"/>
  <c r="AB18" i="7" s="1"/>
  <c r="V65" i="7"/>
  <c r="X65" i="7" s="1"/>
  <c r="AB65" i="7" s="1"/>
  <c r="V68" i="7"/>
  <c r="X68" i="7" s="1"/>
  <c r="AB68" i="7" s="1"/>
  <c r="J262" i="1"/>
  <c r="P262" i="1" s="1"/>
  <c r="D262" i="8"/>
  <c r="S262" i="1"/>
  <c r="V90" i="7"/>
  <c r="X90" i="7" s="1"/>
  <c r="AB90" i="7" s="1"/>
  <c r="V172" i="7"/>
  <c r="X172" i="7" s="1"/>
  <c r="AB172" i="7" s="1"/>
  <c r="V30" i="7"/>
  <c r="X30" i="7" s="1"/>
  <c r="AB30" i="7" s="1"/>
  <c r="V193" i="7"/>
  <c r="X193" i="7" s="1"/>
  <c r="AB193" i="7" s="1"/>
  <c r="V13" i="7"/>
  <c r="X13" i="7" s="1"/>
  <c r="AB13" i="7" s="1"/>
  <c r="V158" i="7"/>
  <c r="X158" i="7" s="1"/>
  <c r="AB158" i="7" s="1"/>
  <c r="V118" i="7"/>
  <c r="X118" i="7" s="1"/>
  <c r="AB118" i="7" s="1"/>
  <c r="V61" i="7"/>
  <c r="X61" i="7" s="1"/>
  <c r="AB61" i="7" s="1"/>
  <c r="V8" i="7"/>
  <c r="X8" i="7" s="1"/>
  <c r="AB8" i="7" s="1"/>
  <c r="V49" i="7"/>
  <c r="X49" i="7" s="1"/>
  <c r="AB49" i="7" s="1"/>
  <c r="V100" i="7"/>
  <c r="X100" i="7" s="1"/>
  <c r="AB100" i="7" s="1"/>
  <c r="V138" i="7"/>
  <c r="X138" i="7" s="1"/>
  <c r="AB138" i="7" s="1"/>
  <c r="V125" i="7"/>
  <c r="X125" i="7" s="1"/>
  <c r="AB125" i="7" s="1"/>
  <c r="V214" i="7"/>
  <c r="X214" i="7" s="1"/>
  <c r="AB214" i="7" s="1"/>
  <c r="V108" i="7"/>
  <c r="X108" i="7" s="1"/>
  <c r="AB108" i="7" s="1"/>
  <c r="V82" i="7"/>
  <c r="X82" i="7" s="1"/>
  <c r="AB82" i="7" s="1"/>
  <c r="V147" i="7"/>
  <c r="X147" i="7" s="1"/>
  <c r="AB147" i="7" s="1"/>
  <c r="E265" i="1"/>
  <c r="E267" i="1" s="1"/>
  <c r="H143" i="1"/>
  <c r="J20" i="1"/>
  <c r="D20" i="8"/>
  <c r="S20" i="1"/>
  <c r="J45" i="1"/>
  <c r="D45" i="8"/>
  <c r="S45" i="1"/>
  <c r="J17" i="1"/>
  <c r="D17" i="8"/>
  <c r="S17" i="1"/>
  <c r="J19" i="1"/>
  <c r="S19" i="1"/>
  <c r="D19" i="8"/>
  <c r="J57" i="1"/>
  <c r="S57" i="1"/>
  <c r="D57" i="8"/>
  <c r="J6" i="1"/>
  <c r="D6" i="8"/>
  <c r="S6" i="1"/>
  <c r="J212" i="1"/>
  <c r="P212" i="1" s="1"/>
  <c r="D212" i="8"/>
  <c r="S212" i="1"/>
  <c r="J186" i="1"/>
  <c r="P186" i="1" s="1"/>
  <c r="D186" i="8"/>
  <c r="S186" i="1"/>
  <c r="J208" i="1"/>
  <c r="P208" i="1" s="1"/>
  <c r="D208" i="8"/>
  <c r="S208" i="1"/>
  <c r="J150" i="1"/>
  <c r="P150" i="1" s="1"/>
  <c r="S150" i="1"/>
  <c r="D150" i="8"/>
  <c r="J92" i="1"/>
  <c r="D92" i="8"/>
  <c r="S92" i="1"/>
  <c r="J146" i="1"/>
  <c r="P146" i="1" s="1"/>
  <c r="S146" i="1"/>
  <c r="D146" i="8"/>
  <c r="J210" i="1"/>
  <c r="P210" i="1" s="1"/>
  <c r="D210" i="8"/>
  <c r="S210" i="1"/>
  <c r="J77" i="1"/>
  <c r="S77" i="1"/>
  <c r="D77" i="8"/>
  <c r="J170" i="1"/>
  <c r="P170" i="1" s="1"/>
  <c r="D170" i="8"/>
  <c r="S170" i="1"/>
  <c r="J257" i="1"/>
  <c r="P257" i="1" s="1"/>
  <c r="D257" i="8"/>
  <c r="S257" i="1"/>
  <c r="J134" i="1"/>
  <c r="P134" i="1" s="1"/>
  <c r="D134" i="8"/>
  <c r="S134" i="1"/>
  <c r="J253" i="1"/>
  <c r="P253" i="1" s="1"/>
  <c r="D253" i="8"/>
  <c r="S253" i="1"/>
  <c r="J114" i="1"/>
  <c r="D114" i="8"/>
  <c r="S114" i="1"/>
  <c r="J211" i="1"/>
  <c r="P211" i="1" s="1"/>
  <c r="D211" i="8"/>
  <c r="S211" i="1"/>
  <c r="J110" i="1"/>
  <c r="D110" i="8"/>
  <c r="S110" i="1"/>
  <c r="J95" i="1"/>
  <c r="D95" i="8"/>
  <c r="S95" i="1"/>
  <c r="V229" i="7"/>
  <c r="X229" i="7" s="1"/>
  <c r="AB229" i="7" s="1"/>
  <c r="J157" i="1"/>
  <c r="P157" i="1" s="1"/>
  <c r="D157" i="8"/>
  <c r="S157" i="1"/>
  <c r="J115" i="1"/>
  <c r="D115" i="8"/>
  <c r="S115" i="1"/>
  <c r="J175" i="1"/>
  <c r="P175" i="1" s="1"/>
  <c r="D175" i="8"/>
  <c r="S175" i="1"/>
  <c r="V238" i="7"/>
  <c r="X238" i="7" s="1"/>
  <c r="AB238" i="7" s="1"/>
  <c r="J140" i="1"/>
  <c r="P140" i="1" s="1"/>
  <c r="D140" i="8"/>
  <c r="S140" i="1"/>
  <c r="J259" i="1"/>
  <c r="P259" i="1" s="1"/>
  <c r="D259" i="8"/>
  <c r="S259" i="1"/>
  <c r="J33" i="1"/>
  <c r="D33" i="8"/>
  <c r="S33" i="1"/>
  <c r="J160" i="1"/>
  <c r="P160" i="1" s="1"/>
  <c r="D160" i="8"/>
  <c r="S160" i="1"/>
  <c r="J151" i="1"/>
  <c r="P151" i="1" s="1"/>
  <c r="D151" i="8"/>
  <c r="S151" i="1"/>
  <c r="J177" i="1"/>
  <c r="P177" i="1" s="1"/>
  <c r="D177" i="8"/>
  <c r="S177" i="1"/>
  <c r="J189" i="1"/>
  <c r="P189" i="1" s="1"/>
  <c r="S189" i="1"/>
  <c r="D189" i="8"/>
  <c r="J226" i="1"/>
  <c r="P226" i="1" s="1"/>
  <c r="D226" i="8"/>
  <c r="S226" i="1"/>
  <c r="J241" i="1"/>
  <c r="P241" i="1" s="1"/>
  <c r="D241" i="8"/>
  <c r="S241" i="1"/>
  <c r="J240" i="1"/>
  <c r="P240" i="1" s="1"/>
  <c r="S240" i="1"/>
  <c r="D240" i="8"/>
  <c r="J202" i="1"/>
  <c r="P202" i="1" s="1"/>
  <c r="D202" i="8"/>
  <c r="S202" i="1"/>
  <c r="J141" i="1"/>
  <c r="P141" i="1" s="1"/>
  <c r="D141" i="8"/>
  <c r="S141" i="1"/>
  <c r="V5" i="7"/>
  <c r="X5" i="7" s="1"/>
  <c r="Z5" i="7" s="1"/>
  <c r="V39" i="7"/>
  <c r="X39" i="7" s="1"/>
  <c r="AB39" i="7" s="1"/>
  <c r="V11" i="7"/>
  <c r="X11" i="7" s="1"/>
  <c r="AB11" i="7" s="1"/>
  <c r="V12" i="7"/>
  <c r="X12" i="7" s="1"/>
  <c r="AB12" i="7" s="1"/>
  <c r="V187" i="7"/>
  <c r="X187" i="7" s="1"/>
  <c r="AB187" i="7" s="1"/>
  <c r="V183" i="7"/>
  <c r="X183" i="7" s="1"/>
  <c r="AB183" i="7" s="1"/>
  <c r="V7" i="7"/>
  <c r="X7" i="7" s="1"/>
  <c r="AB7" i="7" s="1"/>
  <c r="V145" i="7"/>
  <c r="X145" i="7" s="1"/>
  <c r="AB145" i="7" s="1"/>
  <c r="V76" i="7"/>
  <c r="X76" i="7" s="1"/>
  <c r="AB76" i="7" s="1"/>
  <c r="V148" i="7"/>
  <c r="X148" i="7" s="1"/>
  <c r="AB148" i="7" s="1"/>
  <c r="V233" i="7"/>
  <c r="X233" i="7" s="1"/>
  <c r="AB233" i="7" s="1"/>
  <c r="V217" i="7"/>
  <c r="X217" i="7" s="1"/>
  <c r="AB217" i="7" s="1"/>
  <c r="J254" i="1"/>
  <c r="P254" i="1" s="1"/>
  <c r="D254" i="8"/>
  <c r="S254" i="1"/>
  <c r="V70" i="7"/>
  <c r="X70" i="7" s="1"/>
  <c r="AB70" i="7" s="1"/>
  <c r="V79" i="7"/>
  <c r="X79" i="7" s="1"/>
  <c r="AB79" i="7" s="1"/>
  <c r="V37" i="7"/>
  <c r="X37" i="7" s="1"/>
  <c r="AB37" i="7" s="1"/>
  <c r="V42" i="7"/>
  <c r="X42" i="7" s="1"/>
  <c r="AB42" i="7" s="1"/>
  <c r="J205" i="1"/>
  <c r="P205" i="1" s="1"/>
  <c r="S205" i="1"/>
  <c r="D205" i="8"/>
  <c r="V263" i="7"/>
  <c r="X263" i="7" s="1"/>
  <c r="AB263" i="7" s="1"/>
  <c r="V243" i="7"/>
  <c r="X243" i="7" s="1"/>
  <c r="AB243" i="7" s="1"/>
  <c r="V163" i="7"/>
  <c r="X163" i="7" s="1"/>
  <c r="AB163" i="7" s="1"/>
  <c r="V144" i="7"/>
  <c r="X144" i="7" s="1"/>
  <c r="AB144" i="7" s="1"/>
  <c r="V247" i="7"/>
  <c r="X247" i="7" s="1"/>
  <c r="AB247" i="7" s="1"/>
  <c r="V167" i="7"/>
  <c r="X167" i="7" s="1"/>
  <c r="AB167" i="7" s="1"/>
  <c r="V154" i="7"/>
  <c r="X154" i="7" s="1"/>
  <c r="AB154" i="7" s="1"/>
  <c r="V48" i="7"/>
  <c r="X48" i="7" s="1"/>
  <c r="AB48" i="7" s="1"/>
  <c r="V156" i="7"/>
  <c r="X156" i="7" s="1"/>
  <c r="AB156" i="7" s="1"/>
  <c r="V111" i="7"/>
  <c r="X111" i="7" s="1"/>
  <c r="AB111" i="7" s="1"/>
  <c r="V204" i="7"/>
  <c r="X204" i="7" s="1"/>
  <c r="AB204" i="7" s="1"/>
  <c r="V137" i="7"/>
  <c r="X137" i="7" s="1"/>
  <c r="AB137" i="7" s="1"/>
  <c r="J174" i="1"/>
  <c r="P174" i="1" s="1"/>
  <c r="D174" i="8"/>
  <c r="S174" i="1"/>
  <c r="J58" i="1"/>
  <c r="D58" i="8"/>
  <c r="S58" i="1"/>
  <c r="J244" i="1"/>
  <c r="P244" i="1" s="1"/>
  <c r="S244" i="1"/>
  <c r="D244" i="8"/>
  <c r="J104" i="1"/>
  <c r="D104" i="8"/>
  <c r="S104" i="1"/>
  <c r="J235" i="1"/>
  <c r="P235" i="1" s="1"/>
  <c r="S235" i="1"/>
  <c r="D235" i="8"/>
  <c r="J67" i="1"/>
  <c r="D67" i="8"/>
  <c r="S67" i="1"/>
  <c r="J72" i="1"/>
  <c r="D72" i="8"/>
  <c r="S72" i="1"/>
  <c r="J155" i="1"/>
  <c r="P155" i="1" s="1"/>
  <c r="D155" i="8"/>
  <c r="S155" i="1"/>
  <c r="J225" i="1"/>
  <c r="P225" i="1" s="1"/>
  <c r="D225" i="8"/>
  <c r="S225" i="1"/>
  <c r="V15" i="7"/>
  <c r="X15" i="7" s="1"/>
  <c r="AB15" i="7" s="1"/>
  <c r="V59" i="7"/>
  <c r="X59" i="7" s="1"/>
  <c r="AB59" i="7" s="1"/>
  <c r="V232" i="7"/>
  <c r="X232" i="7" s="1"/>
  <c r="AB232" i="7" s="1"/>
  <c r="V165" i="7"/>
  <c r="X165" i="7" s="1"/>
  <c r="AB165" i="7" s="1"/>
  <c r="V151" i="7"/>
  <c r="X151" i="7" s="1"/>
  <c r="AB151" i="7" s="1"/>
  <c r="V130" i="7"/>
  <c r="X130" i="7" s="1"/>
  <c r="AB130" i="7" s="1"/>
  <c r="V179" i="7"/>
  <c r="X179" i="7" s="1"/>
  <c r="AB179" i="7" s="1"/>
  <c r="V256" i="7"/>
  <c r="X256" i="7" s="1"/>
  <c r="AB256" i="7" s="1"/>
  <c r="V226" i="7"/>
  <c r="X226" i="7" s="1"/>
  <c r="AB226" i="7" s="1"/>
  <c r="V128" i="7"/>
  <c r="X128" i="7" s="1"/>
  <c r="AB128" i="7" s="1"/>
  <c r="V202" i="7"/>
  <c r="X202" i="7" s="1"/>
  <c r="AB202" i="7" s="1"/>
  <c r="V10" i="7"/>
  <c r="X10" i="7" s="1"/>
  <c r="AB10" i="7" s="1"/>
  <c r="V29" i="7"/>
  <c r="X29" i="7" s="1"/>
  <c r="AB29" i="7" s="1"/>
  <c r="V47" i="7"/>
  <c r="X47" i="7" s="1"/>
  <c r="AB47" i="7" s="1"/>
  <c r="V51" i="7"/>
  <c r="X51" i="7" s="1"/>
  <c r="AB51" i="7" s="1"/>
  <c r="V44" i="7"/>
  <c r="X44" i="7" s="1"/>
  <c r="AB44" i="7" s="1"/>
  <c r="V41" i="7"/>
  <c r="X41" i="7" s="1"/>
  <c r="AB41" i="7" s="1"/>
  <c r="V84" i="7"/>
  <c r="X84" i="7" s="1"/>
  <c r="AB84" i="7" s="1"/>
  <c r="V185" i="7"/>
  <c r="X185" i="7" s="1"/>
  <c r="AB185" i="7" s="1"/>
  <c r="V9" i="7"/>
  <c r="X9" i="7" s="1"/>
  <c r="AB9" i="7" s="1"/>
  <c r="V124" i="7"/>
  <c r="X124" i="7" s="1"/>
  <c r="AB124" i="7" s="1"/>
  <c r="V215" i="7"/>
  <c r="X215" i="7" s="1"/>
  <c r="AB215" i="7" s="1"/>
  <c r="V120" i="7"/>
  <c r="X120" i="7" s="1"/>
  <c r="AB120" i="7" s="1"/>
  <c r="V236" i="7"/>
  <c r="X236" i="7" s="1"/>
  <c r="AB236" i="7" s="1"/>
  <c r="V91" i="7"/>
  <c r="X91" i="7" s="1"/>
  <c r="AB91" i="7" s="1"/>
  <c r="V103" i="7"/>
  <c r="X103" i="7" s="1"/>
  <c r="AB103" i="7" s="1"/>
  <c r="V169" i="7"/>
  <c r="X169" i="7" s="1"/>
  <c r="AB169" i="7" s="1"/>
  <c r="V105" i="7"/>
  <c r="X105" i="7" s="1"/>
  <c r="AB105" i="7" s="1"/>
  <c r="V102" i="7"/>
  <c r="X102" i="7" s="1"/>
  <c r="AB102" i="7" s="1"/>
  <c r="V85" i="7"/>
  <c r="X85" i="7" s="1"/>
  <c r="AB85" i="7" s="1"/>
  <c r="V129" i="7"/>
  <c r="X129" i="7" s="1"/>
  <c r="AB129" i="7" s="1"/>
  <c r="V149" i="7"/>
  <c r="X149" i="7" s="1"/>
  <c r="AB149" i="7" s="1"/>
  <c r="V222" i="7"/>
  <c r="X222" i="7" s="1"/>
  <c r="AB222" i="7" s="1"/>
  <c r="V117" i="7"/>
  <c r="X117" i="7" s="1"/>
  <c r="AB117" i="7" s="1"/>
  <c r="V87" i="7"/>
  <c r="X87" i="7" s="1"/>
  <c r="AB87" i="7" s="1"/>
  <c r="V190" i="7"/>
  <c r="X190" i="7" s="1"/>
  <c r="AB190" i="7" s="1"/>
  <c r="V182" i="7"/>
  <c r="X182" i="7" s="1"/>
  <c r="AB182" i="7" s="1"/>
  <c r="V71" i="7"/>
  <c r="X71" i="7" s="1"/>
  <c r="AB71" i="7" s="1"/>
  <c r="V176" i="7"/>
  <c r="X176" i="7" s="1"/>
  <c r="AB176" i="7" s="1"/>
  <c r="V196" i="7"/>
  <c r="X196" i="7" s="1"/>
  <c r="AB196" i="7" s="1"/>
  <c r="V223" i="7"/>
  <c r="X223" i="7" s="1"/>
  <c r="AB223" i="7" s="1"/>
  <c r="V166" i="7"/>
  <c r="X166" i="7" s="1"/>
  <c r="AB166" i="7" s="1"/>
  <c r="V220" i="7"/>
  <c r="X220" i="7" s="1"/>
  <c r="AB220" i="7" s="1"/>
  <c r="J246" i="1"/>
  <c r="P246" i="1" s="1"/>
  <c r="D246" i="8"/>
  <c r="S246" i="1"/>
  <c r="H5" i="1"/>
  <c r="J5" i="1" s="1"/>
  <c r="J162" i="1"/>
  <c r="P162" i="1" s="1"/>
  <c r="D162" i="8"/>
  <c r="S162" i="1"/>
  <c r="J53" i="1"/>
  <c r="S53" i="1"/>
  <c r="D53" i="8"/>
  <c r="J39" i="1"/>
  <c r="S39" i="1"/>
  <c r="D39" i="8"/>
  <c r="J43" i="1"/>
  <c r="S43" i="1"/>
  <c r="D43" i="8"/>
  <c r="J11" i="1"/>
  <c r="D11" i="8"/>
  <c r="S11" i="1"/>
  <c r="J32" i="1"/>
  <c r="D32" i="8"/>
  <c r="S32" i="1"/>
  <c r="J12" i="1"/>
  <c r="D12" i="8"/>
  <c r="S12" i="1"/>
  <c r="J121" i="1"/>
  <c r="D121" i="8"/>
  <c r="S121" i="1"/>
  <c r="J83" i="1"/>
  <c r="D83" i="8"/>
  <c r="S83" i="1"/>
  <c r="J187" i="1"/>
  <c r="P187" i="1" s="1"/>
  <c r="D187" i="8"/>
  <c r="S187" i="1"/>
  <c r="J216" i="1"/>
  <c r="P216" i="1" s="1"/>
  <c r="D216" i="8"/>
  <c r="S216" i="1"/>
  <c r="J183" i="1"/>
  <c r="P183" i="1" s="1"/>
  <c r="S183" i="1"/>
  <c r="D183" i="8"/>
  <c r="J60" i="1"/>
  <c r="D60" i="8"/>
  <c r="S60" i="1"/>
  <c r="J252" i="1"/>
  <c r="P252" i="1" s="1"/>
  <c r="S252" i="1"/>
  <c r="D252" i="8"/>
  <c r="J7" i="1"/>
  <c r="D7" i="8"/>
  <c r="S7" i="1"/>
  <c r="J145" i="1"/>
  <c r="P145" i="1" s="1"/>
  <c r="D145" i="8"/>
  <c r="S145" i="1"/>
  <c r="J96" i="1"/>
  <c r="D96" i="8"/>
  <c r="S96" i="1"/>
  <c r="J171" i="1"/>
  <c r="P171" i="1" s="1"/>
  <c r="S171" i="1"/>
  <c r="D171" i="8"/>
  <c r="J76" i="1"/>
  <c r="D76" i="8"/>
  <c r="S76" i="1"/>
  <c r="J168" i="1"/>
  <c r="P168" i="1" s="1"/>
  <c r="D168" i="8"/>
  <c r="S168" i="1"/>
  <c r="J148" i="1"/>
  <c r="P148" i="1" s="1"/>
  <c r="D148" i="8"/>
  <c r="S148" i="1"/>
  <c r="J248" i="1"/>
  <c r="P248" i="1" s="1"/>
  <c r="S248" i="1"/>
  <c r="D248" i="8"/>
  <c r="J233" i="1"/>
  <c r="P233" i="1" s="1"/>
  <c r="D233" i="8"/>
  <c r="S233" i="1"/>
  <c r="J142" i="1"/>
  <c r="P142" i="1" s="1"/>
  <c r="S142" i="1"/>
  <c r="D142" i="8"/>
  <c r="J217" i="1"/>
  <c r="P217" i="1" s="1"/>
  <c r="D217" i="8"/>
  <c r="S217" i="1"/>
  <c r="J181" i="1"/>
  <c r="P181" i="1" s="1"/>
  <c r="S181" i="1"/>
  <c r="D181" i="8"/>
  <c r="J228" i="1"/>
  <c r="P228" i="1" s="1"/>
  <c r="D228" i="8"/>
  <c r="S228" i="1"/>
  <c r="J139" i="1"/>
  <c r="P139" i="1" s="1"/>
  <c r="D139" i="8"/>
  <c r="S139" i="1"/>
  <c r="J224" i="1"/>
  <c r="P224" i="1" s="1"/>
  <c r="D224" i="8"/>
  <c r="S224" i="1"/>
  <c r="V254" i="7"/>
  <c r="X254" i="7" s="1"/>
  <c r="AB254" i="7" s="1"/>
  <c r="J107" i="1"/>
  <c r="D107" i="8"/>
  <c r="S107" i="1"/>
  <c r="J70" i="1"/>
  <c r="S70" i="1"/>
  <c r="D70" i="8"/>
  <c r="J66" i="1"/>
  <c r="S66" i="1"/>
  <c r="D66" i="8"/>
  <c r="J79" i="1"/>
  <c r="D79" i="8"/>
  <c r="S79" i="1"/>
  <c r="J14" i="1"/>
  <c r="D14" i="8"/>
  <c r="S14" i="1"/>
  <c r="J37" i="1"/>
  <c r="D37" i="8"/>
  <c r="S37" i="1"/>
  <c r="J54" i="1"/>
  <c r="S54" i="1"/>
  <c r="D54" i="8"/>
  <c r="J42" i="1"/>
  <c r="S42" i="1"/>
  <c r="D42" i="8"/>
  <c r="J16" i="1"/>
  <c r="D16" i="8"/>
  <c r="S16" i="1"/>
  <c r="J250" i="1"/>
  <c r="P250" i="1" s="1"/>
  <c r="D250" i="8"/>
  <c r="S250" i="1"/>
  <c r="J242" i="1"/>
  <c r="P242" i="1" s="1"/>
  <c r="D242" i="8"/>
  <c r="S242" i="1"/>
  <c r="V205" i="7"/>
  <c r="X205" i="7" s="1"/>
  <c r="AB205" i="7" s="1"/>
  <c r="J263" i="1"/>
  <c r="P263" i="1" s="1"/>
  <c r="D263" i="8"/>
  <c r="S263" i="1"/>
  <c r="J75" i="1"/>
  <c r="S75" i="1"/>
  <c r="D75" i="8"/>
  <c r="J243" i="1"/>
  <c r="P243" i="1" s="1"/>
  <c r="D243" i="8"/>
  <c r="S243" i="1"/>
  <c r="J194" i="1"/>
  <c r="P194" i="1" s="1"/>
  <c r="D194" i="8"/>
  <c r="S194" i="1"/>
  <c r="J163" i="1"/>
  <c r="P163" i="1" s="1"/>
  <c r="D163" i="8"/>
  <c r="S163" i="1"/>
  <c r="J180" i="1"/>
  <c r="P180" i="1" s="1"/>
  <c r="D180" i="8"/>
  <c r="S180" i="1"/>
  <c r="J144" i="1"/>
  <c r="P144" i="1" s="1"/>
  <c r="D144" i="8"/>
  <c r="S144" i="1"/>
  <c r="J126" i="1"/>
  <c r="D126" i="8"/>
  <c r="S126" i="1"/>
  <c r="J247" i="1"/>
  <c r="P247" i="1" s="1"/>
  <c r="D247" i="8"/>
  <c r="S247" i="1"/>
  <c r="J198" i="1"/>
  <c r="P198" i="1" s="1"/>
  <c r="D198" i="8"/>
  <c r="S198" i="1"/>
  <c r="J167" i="1"/>
  <c r="P167" i="1" s="1"/>
  <c r="D167" i="8"/>
  <c r="S167" i="1"/>
  <c r="J74" i="1"/>
  <c r="S74" i="1"/>
  <c r="D74" i="8"/>
  <c r="J154" i="1"/>
  <c r="P154" i="1" s="1"/>
  <c r="D154" i="8"/>
  <c r="S154" i="1"/>
  <c r="J34" i="1"/>
  <c r="S34" i="1"/>
  <c r="D34" i="8"/>
  <c r="J48" i="1"/>
  <c r="D48" i="8"/>
  <c r="S48" i="1"/>
  <c r="J192" i="1"/>
  <c r="P192" i="1" s="1"/>
  <c r="D192" i="8"/>
  <c r="S192" i="1"/>
  <c r="J156" i="1"/>
  <c r="P156" i="1" s="1"/>
  <c r="S156" i="1"/>
  <c r="D156" i="8"/>
  <c r="J62" i="1"/>
  <c r="D62" i="8"/>
  <c r="S62" i="1"/>
  <c r="J111" i="1"/>
  <c r="D111" i="8"/>
  <c r="S111" i="1"/>
  <c r="J94" i="1"/>
  <c r="D94" i="8"/>
  <c r="S94" i="1"/>
  <c r="J64" i="1"/>
  <c r="S64" i="1"/>
  <c r="D64" i="8"/>
  <c r="J204" i="1"/>
  <c r="P204" i="1" s="1"/>
  <c r="D204" i="8"/>
  <c r="S204" i="1"/>
  <c r="J239" i="1"/>
  <c r="P239" i="1" s="1"/>
  <c r="D239" i="8"/>
  <c r="S239" i="1"/>
  <c r="J137" i="1"/>
  <c r="P137" i="1" s="1"/>
  <c r="D137" i="8"/>
  <c r="S137" i="1"/>
  <c r="T265" i="7"/>
  <c r="T267" i="7" s="1"/>
  <c r="V143" i="7"/>
  <c r="X143" i="7" s="1"/>
  <c r="Z143" i="7" s="1"/>
  <c r="V20" i="7"/>
  <c r="X20" i="7" s="1"/>
  <c r="AB20" i="7" s="1"/>
  <c r="V45" i="7"/>
  <c r="X45" i="7" s="1"/>
  <c r="AB45" i="7" s="1"/>
  <c r="V17" i="7"/>
  <c r="X17" i="7" s="1"/>
  <c r="AB17" i="7" s="1"/>
  <c r="V19" i="7"/>
  <c r="X19" i="7" s="1"/>
  <c r="AB19" i="7" s="1"/>
  <c r="V57" i="7"/>
  <c r="X57" i="7" s="1"/>
  <c r="AB57" i="7" s="1"/>
  <c r="V6" i="7"/>
  <c r="X6" i="7" s="1"/>
  <c r="AB6" i="7" s="1"/>
  <c r="V212" i="7"/>
  <c r="X212" i="7" s="1"/>
  <c r="AB212" i="7" s="1"/>
  <c r="V186" i="7"/>
  <c r="X186" i="7" s="1"/>
  <c r="AB186" i="7" s="1"/>
  <c r="V208" i="7"/>
  <c r="X208" i="7" s="1"/>
  <c r="AB208" i="7" s="1"/>
  <c r="V150" i="7"/>
  <c r="X150" i="7" s="1"/>
  <c r="AB150" i="7" s="1"/>
  <c r="V92" i="7"/>
  <c r="X92" i="7" s="1"/>
  <c r="AB92" i="7" s="1"/>
  <c r="V146" i="7"/>
  <c r="X146" i="7" s="1"/>
  <c r="AB146" i="7" s="1"/>
  <c r="V210" i="7"/>
  <c r="X210" i="7" s="1"/>
  <c r="AB210" i="7" s="1"/>
  <c r="V77" i="7"/>
  <c r="X77" i="7" s="1"/>
  <c r="AB77" i="7" s="1"/>
  <c r="V170" i="7"/>
  <c r="X170" i="7" s="1"/>
  <c r="AB170" i="7" s="1"/>
  <c r="V257" i="7"/>
  <c r="X257" i="7" s="1"/>
  <c r="AB257" i="7" s="1"/>
  <c r="V134" i="7"/>
  <c r="X134" i="7" s="1"/>
  <c r="AB134" i="7" s="1"/>
  <c r="V253" i="7"/>
  <c r="X253" i="7" s="1"/>
  <c r="AB253" i="7" s="1"/>
  <c r="V114" i="7"/>
  <c r="X114" i="7" s="1"/>
  <c r="AB114" i="7" s="1"/>
  <c r="V211" i="7"/>
  <c r="X211" i="7" s="1"/>
  <c r="AB211" i="7" s="1"/>
  <c r="V110" i="7"/>
  <c r="X110" i="7" s="1"/>
  <c r="AB110" i="7" s="1"/>
  <c r="V95" i="7"/>
  <c r="X95" i="7" s="1"/>
  <c r="AB95" i="7" s="1"/>
  <c r="J229" i="1"/>
  <c r="P229" i="1" s="1"/>
  <c r="S229" i="1"/>
  <c r="D229" i="8"/>
  <c r="V157" i="7"/>
  <c r="X157" i="7" s="1"/>
  <c r="AB157" i="7" s="1"/>
  <c r="V115" i="7"/>
  <c r="X115" i="7" s="1"/>
  <c r="AB115" i="7" s="1"/>
  <c r="V175" i="7"/>
  <c r="X175" i="7" s="1"/>
  <c r="AB175" i="7" s="1"/>
  <c r="J238" i="1"/>
  <c r="P238" i="1" s="1"/>
  <c r="D238" i="8"/>
  <c r="S238" i="1"/>
  <c r="V140" i="7"/>
  <c r="X140" i="7" s="1"/>
  <c r="AB140" i="7" s="1"/>
  <c r="V259" i="7"/>
  <c r="X259" i="7" s="1"/>
  <c r="AB259" i="7" s="1"/>
  <c r="F131" i="8" l="1"/>
  <c r="J131" i="8" s="1"/>
  <c r="P131" i="1"/>
  <c r="L131" i="1"/>
  <c r="Z131" i="7"/>
  <c r="V267" i="7"/>
  <c r="Z217" i="7"/>
  <c r="Z6" i="7"/>
  <c r="Z79" i="7"/>
  <c r="Z184" i="7"/>
  <c r="Z50" i="7"/>
  <c r="Z186" i="7"/>
  <c r="Z57" i="7"/>
  <c r="Z229" i="7"/>
  <c r="Z91" i="7"/>
  <c r="Z13" i="7"/>
  <c r="Z208" i="7"/>
  <c r="Z212" i="7"/>
  <c r="Z89" i="7"/>
  <c r="Z246" i="7"/>
  <c r="Z141" i="7"/>
  <c r="Z241" i="7"/>
  <c r="Z189" i="7"/>
  <c r="Z198" i="7"/>
  <c r="Z222" i="7"/>
  <c r="Z128" i="7"/>
  <c r="Z65" i="7"/>
  <c r="Z200" i="7"/>
  <c r="Z112" i="7"/>
  <c r="Z228" i="7"/>
  <c r="Z196" i="7"/>
  <c r="Z144" i="7"/>
  <c r="Z98" i="7"/>
  <c r="Z245" i="7"/>
  <c r="Z85" i="7"/>
  <c r="Z49" i="7"/>
  <c r="Z118" i="7"/>
  <c r="Z177" i="7"/>
  <c r="Z225" i="7"/>
  <c r="Z73" i="7"/>
  <c r="Z254" i="7"/>
  <c r="Z87" i="7"/>
  <c r="Z202" i="7"/>
  <c r="Z226" i="7"/>
  <c r="Z70" i="7"/>
  <c r="Z39" i="7"/>
  <c r="Z93" i="7"/>
  <c r="Z27" i="7"/>
  <c r="Z116" i="7"/>
  <c r="Z22" i="7"/>
  <c r="Z81" i="7"/>
  <c r="Z201" i="7"/>
  <c r="Z86" i="7"/>
  <c r="Z60" i="7"/>
  <c r="Z77" i="7"/>
  <c r="Z38" i="7"/>
  <c r="Z249" i="7"/>
  <c r="Z175" i="7"/>
  <c r="Z110" i="7"/>
  <c r="Z253" i="7"/>
  <c r="Z205" i="7"/>
  <c r="Z223" i="7"/>
  <c r="Z105" i="7"/>
  <c r="Z41" i="7"/>
  <c r="Z179" i="7"/>
  <c r="Z204" i="7"/>
  <c r="Z243" i="7"/>
  <c r="Z145" i="7"/>
  <c r="Z188" i="7"/>
  <c r="Z46" i="7"/>
  <c r="Z78" i="7"/>
  <c r="Z261" i="7"/>
  <c r="Z83" i="7"/>
  <c r="Z69" i="7"/>
  <c r="Z258" i="7"/>
  <c r="Z173" i="7"/>
  <c r="Z161" i="7"/>
  <c r="Z26" i="7"/>
  <c r="Z31" i="7"/>
  <c r="Z221" i="7"/>
  <c r="Z239" i="7"/>
  <c r="Z75" i="7"/>
  <c r="Z16" i="7"/>
  <c r="Z140" i="7"/>
  <c r="Z114" i="7"/>
  <c r="Z257" i="7"/>
  <c r="Z45" i="7"/>
  <c r="Z9" i="7"/>
  <c r="Z47" i="7"/>
  <c r="Z151" i="7"/>
  <c r="Z111" i="7"/>
  <c r="Z154" i="7"/>
  <c r="Z76" i="7"/>
  <c r="Z7" i="7"/>
  <c r="Z12" i="7"/>
  <c r="Z147" i="7"/>
  <c r="Z214" i="7"/>
  <c r="Z100" i="7"/>
  <c r="Z18" i="7"/>
  <c r="Z23" i="7"/>
  <c r="Z113" i="7"/>
  <c r="Z153" i="7"/>
  <c r="Z97" i="7"/>
  <c r="Z133" i="7"/>
  <c r="Z35" i="7"/>
  <c r="Z109" i="7"/>
  <c r="Z126" i="7"/>
  <c r="Z66" i="7"/>
  <c r="Z224" i="7"/>
  <c r="Z170" i="7"/>
  <c r="Z182" i="7"/>
  <c r="Z117" i="7"/>
  <c r="Z149" i="7"/>
  <c r="Z236" i="7"/>
  <c r="Z29" i="7"/>
  <c r="Z48" i="7"/>
  <c r="Z167" i="7"/>
  <c r="Z187" i="7"/>
  <c r="Z11" i="7"/>
  <c r="Z197" i="7"/>
  <c r="Z209" i="7"/>
  <c r="Z58" i="7"/>
  <c r="Z64" i="7"/>
  <c r="Z194" i="7"/>
  <c r="Z107" i="7"/>
  <c r="Z139" i="7"/>
  <c r="Z96" i="7"/>
  <c r="Z162" i="7"/>
  <c r="F64" i="8"/>
  <c r="L64" i="1"/>
  <c r="P64" i="1"/>
  <c r="F156" i="8"/>
  <c r="L156" i="1"/>
  <c r="L154" i="1"/>
  <c r="F154" i="8"/>
  <c r="F247" i="8"/>
  <c r="L247" i="1"/>
  <c r="L163" i="1"/>
  <c r="F163" i="8"/>
  <c r="L263" i="1"/>
  <c r="F263" i="8"/>
  <c r="F250" i="8"/>
  <c r="L250" i="1"/>
  <c r="L37" i="1"/>
  <c r="F37" i="8"/>
  <c r="P37" i="1"/>
  <c r="L70" i="1"/>
  <c r="F70" i="8"/>
  <c r="P70" i="1"/>
  <c r="F224" i="8"/>
  <c r="L224" i="1"/>
  <c r="F217" i="8"/>
  <c r="L217" i="1"/>
  <c r="F148" i="8"/>
  <c r="L148" i="1"/>
  <c r="F96" i="8"/>
  <c r="P96" i="1"/>
  <c r="L96" i="1"/>
  <c r="F60" i="8"/>
  <c r="L60" i="1"/>
  <c r="P60" i="1"/>
  <c r="P83" i="1"/>
  <c r="L83" i="1"/>
  <c r="F83" i="8"/>
  <c r="P11" i="1"/>
  <c r="F11" i="8"/>
  <c r="L11" i="1"/>
  <c r="F162" i="8"/>
  <c r="L162" i="1"/>
  <c r="F72" i="8"/>
  <c r="P72" i="1"/>
  <c r="L72" i="1"/>
  <c r="L244" i="1"/>
  <c r="F244" i="8"/>
  <c r="F254" i="8"/>
  <c r="L254" i="1"/>
  <c r="F141" i="8"/>
  <c r="L141" i="1"/>
  <c r="L226" i="1"/>
  <c r="F226" i="8"/>
  <c r="L160" i="1"/>
  <c r="F160" i="8"/>
  <c r="F157" i="8"/>
  <c r="L157" i="1"/>
  <c r="L110" i="1"/>
  <c r="P110" i="1"/>
  <c r="F110" i="8"/>
  <c r="L134" i="1"/>
  <c r="F134" i="8"/>
  <c r="L150" i="1"/>
  <c r="F150" i="8"/>
  <c r="P6" i="1"/>
  <c r="L6" i="1"/>
  <c r="F6" i="8"/>
  <c r="F45" i="8"/>
  <c r="P45" i="1"/>
  <c r="L45" i="1"/>
  <c r="J143" i="1"/>
  <c r="P143" i="1" s="1"/>
  <c r="H265" i="1"/>
  <c r="H267" i="1" s="1"/>
  <c r="D143" i="8"/>
  <c r="D265" i="8" s="1"/>
  <c r="S143" i="1"/>
  <c r="S265" i="1" s="1"/>
  <c r="F196" i="8"/>
  <c r="L196" i="1"/>
  <c r="L190" i="1"/>
  <c r="F190" i="8"/>
  <c r="F149" i="8"/>
  <c r="L149" i="1"/>
  <c r="F105" i="8"/>
  <c r="P105" i="1"/>
  <c r="L105" i="1"/>
  <c r="F236" i="8"/>
  <c r="L236" i="1"/>
  <c r="L9" i="1"/>
  <c r="P9" i="1"/>
  <c r="F9" i="8"/>
  <c r="F44" i="8"/>
  <c r="P44" i="1"/>
  <c r="L44" i="1"/>
  <c r="L10" i="1"/>
  <c r="F10" i="8"/>
  <c r="P10" i="1"/>
  <c r="F201" i="8"/>
  <c r="L201" i="1"/>
  <c r="F245" i="8"/>
  <c r="L245" i="1"/>
  <c r="F119" i="8"/>
  <c r="L119" i="1"/>
  <c r="F191" i="8"/>
  <c r="L191" i="1"/>
  <c r="L179" i="1"/>
  <c r="F179" i="8"/>
  <c r="P15" i="1"/>
  <c r="F15" i="8"/>
  <c r="L15" i="1"/>
  <c r="L82" i="1"/>
  <c r="F82" i="8"/>
  <c r="P82" i="1"/>
  <c r="L138" i="1"/>
  <c r="F138" i="8"/>
  <c r="L61" i="1"/>
  <c r="P61" i="1"/>
  <c r="F61" i="8"/>
  <c r="F193" i="8"/>
  <c r="L193" i="1"/>
  <c r="F18" i="8"/>
  <c r="L18" i="1"/>
  <c r="P18" i="1"/>
  <c r="L50" i="1"/>
  <c r="F50" i="8"/>
  <c r="P50" i="1"/>
  <c r="L56" i="1"/>
  <c r="F56" i="8"/>
  <c r="P56" i="1"/>
  <c r="F200" i="8"/>
  <c r="L200" i="1"/>
  <c r="F249" i="8"/>
  <c r="L249" i="1"/>
  <c r="F152" i="8"/>
  <c r="L152" i="1"/>
  <c r="F89" i="8"/>
  <c r="P89" i="1"/>
  <c r="L89" i="1"/>
  <c r="F197" i="8"/>
  <c r="L197" i="1"/>
  <c r="L255" i="1"/>
  <c r="F255" i="8"/>
  <c r="F101" i="8"/>
  <c r="L101" i="1"/>
  <c r="P101" i="1"/>
  <c r="F132" i="8"/>
  <c r="P24" i="1"/>
  <c r="F24" i="8"/>
  <c r="L24" i="1"/>
  <c r="F133" i="8"/>
  <c r="L133" i="1"/>
  <c r="F209" i="8"/>
  <c r="L209" i="1"/>
  <c r="F26" i="8"/>
  <c r="L26" i="1"/>
  <c r="P26" i="1"/>
  <c r="F227" i="8"/>
  <c r="L227" i="1"/>
  <c r="P130" i="1"/>
  <c r="L130" i="1"/>
  <c r="F130" i="8"/>
  <c r="F36" i="8"/>
  <c r="P36" i="1"/>
  <c r="L36" i="1"/>
  <c r="Z165" i="7"/>
  <c r="Z82" i="7"/>
  <c r="Z138" i="7"/>
  <c r="Z61" i="7"/>
  <c r="Z158" i="7"/>
  <c r="Z193" i="7"/>
  <c r="Z172" i="7"/>
  <c r="Z68" i="7"/>
  <c r="Z63" i="7"/>
  <c r="Z56" i="7"/>
  <c r="Z231" i="7"/>
  <c r="Z164" i="7"/>
  <c r="Z152" i="7"/>
  <c r="Z251" i="7"/>
  <c r="Z178" i="7"/>
  <c r="Z255" i="7"/>
  <c r="Z207" i="7"/>
  <c r="Z218" i="7"/>
  <c r="Z40" i="7"/>
  <c r="Z25" i="7"/>
  <c r="Z264" i="7"/>
  <c r="Z99" i="7"/>
  <c r="Z227" i="7"/>
  <c r="Z191" i="7"/>
  <c r="Z135" i="7"/>
  <c r="Z160" i="7"/>
  <c r="Z33" i="7"/>
  <c r="Z155" i="7"/>
  <c r="Z235" i="7"/>
  <c r="Z119" i="7"/>
  <c r="Z123" i="7"/>
  <c r="Z55" i="7"/>
  <c r="Z213" i="7"/>
  <c r="Z94" i="7"/>
  <c r="Z192" i="7"/>
  <c r="Z74" i="7"/>
  <c r="Z242" i="7"/>
  <c r="Z14" i="7"/>
  <c r="Z142" i="7"/>
  <c r="Z168" i="7"/>
  <c r="Z121" i="7"/>
  <c r="Z43" i="7"/>
  <c r="V265" i="7"/>
  <c r="F137" i="8"/>
  <c r="L137" i="1"/>
  <c r="L94" i="1"/>
  <c r="F94" i="8"/>
  <c r="P94" i="1"/>
  <c r="F192" i="8"/>
  <c r="L192" i="1"/>
  <c r="L74" i="1"/>
  <c r="P74" i="1"/>
  <c r="F74" i="8"/>
  <c r="F126" i="8"/>
  <c r="P126" i="1"/>
  <c r="L126" i="1"/>
  <c r="L194" i="1"/>
  <c r="F194" i="8"/>
  <c r="F16" i="8"/>
  <c r="P16" i="1"/>
  <c r="L16" i="1"/>
  <c r="L14" i="1"/>
  <c r="P14" i="1"/>
  <c r="F14" i="8"/>
  <c r="F107" i="8"/>
  <c r="P107" i="1"/>
  <c r="L107" i="1"/>
  <c r="L139" i="1"/>
  <c r="F139" i="8"/>
  <c r="L142" i="1"/>
  <c r="F142" i="8"/>
  <c r="F168" i="8"/>
  <c r="L168" i="1"/>
  <c r="F145" i="8"/>
  <c r="L145" i="1"/>
  <c r="L183" i="1"/>
  <c r="F183" i="8"/>
  <c r="P121" i="1"/>
  <c r="F121" i="8"/>
  <c r="L121" i="1"/>
  <c r="F43" i="8"/>
  <c r="P43" i="1"/>
  <c r="L43" i="1"/>
  <c r="P67" i="1"/>
  <c r="F67" i="8"/>
  <c r="L67" i="1"/>
  <c r="P58" i="1"/>
  <c r="L58" i="1"/>
  <c r="F58" i="8"/>
  <c r="AB5" i="7"/>
  <c r="L202" i="1"/>
  <c r="F202" i="8"/>
  <c r="F189" i="8"/>
  <c r="L189" i="1"/>
  <c r="F33" i="8"/>
  <c r="P33" i="1"/>
  <c r="L33" i="1"/>
  <c r="L211" i="1"/>
  <c r="F211" i="8"/>
  <c r="F257" i="8"/>
  <c r="L257" i="1"/>
  <c r="L210" i="1"/>
  <c r="F210" i="8"/>
  <c r="F208" i="8"/>
  <c r="L208" i="1"/>
  <c r="L57" i="1"/>
  <c r="F57" i="8"/>
  <c r="P57" i="1"/>
  <c r="P20" i="1"/>
  <c r="L20" i="1"/>
  <c r="F20" i="8"/>
  <c r="F220" i="8"/>
  <c r="L220" i="1"/>
  <c r="F176" i="8"/>
  <c r="L176" i="1"/>
  <c r="P87" i="1"/>
  <c r="L87" i="1"/>
  <c r="F87" i="8"/>
  <c r="P129" i="1"/>
  <c r="F129" i="8"/>
  <c r="L129" i="1"/>
  <c r="F169" i="8"/>
  <c r="L169" i="1"/>
  <c r="P120" i="1"/>
  <c r="F120" i="8"/>
  <c r="L120" i="1"/>
  <c r="F185" i="8"/>
  <c r="L185" i="1"/>
  <c r="L51" i="1"/>
  <c r="F51" i="8"/>
  <c r="P51" i="1"/>
  <c r="L106" i="1"/>
  <c r="F106" i="8"/>
  <c r="P106" i="1"/>
  <c r="L206" i="1"/>
  <c r="F206" i="8"/>
  <c r="L159" i="1"/>
  <c r="F159" i="8"/>
  <c r="P128" i="1"/>
  <c r="L128" i="1"/>
  <c r="F128" i="8"/>
  <c r="P109" i="1"/>
  <c r="L109" i="1"/>
  <c r="F109" i="8"/>
  <c r="P108" i="1"/>
  <c r="F108" i="8"/>
  <c r="L108" i="1"/>
  <c r="F100" i="8"/>
  <c r="P100" i="1"/>
  <c r="L100" i="1"/>
  <c r="L118" i="1"/>
  <c r="F118" i="8"/>
  <c r="P118" i="1"/>
  <c r="L30" i="1"/>
  <c r="F30" i="8"/>
  <c r="P30" i="1"/>
  <c r="F184" i="8"/>
  <c r="L184" i="1"/>
  <c r="L122" i="1"/>
  <c r="P122" i="1"/>
  <c r="F122" i="8"/>
  <c r="L27" i="1"/>
  <c r="F27" i="8"/>
  <c r="P27" i="1"/>
  <c r="F203" i="8"/>
  <c r="L203" i="1"/>
  <c r="L46" i="1"/>
  <c r="F46" i="8"/>
  <c r="P46" i="1"/>
  <c r="F127" i="8"/>
  <c r="L127" i="1"/>
  <c r="P127" i="1"/>
  <c r="L78" i="1"/>
  <c r="P78" i="1"/>
  <c r="F78" i="8"/>
  <c r="F153" i="8"/>
  <c r="L153" i="1"/>
  <c r="L218" i="1"/>
  <c r="F218" i="8"/>
  <c r="F25" i="8"/>
  <c r="P25" i="1"/>
  <c r="L25" i="1"/>
  <c r="F73" i="8"/>
  <c r="L73" i="1"/>
  <c r="P73" i="1"/>
  <c r="L195" i="1"/>
  <c r="F195" i="8"/>
  <c r="L260" i="1"/>
  <c r="F260" i="8"/>
  <c r="P98" i="1"/>
  <c r="L98" i="1"/>
  <c r="F98" i="8"/>
  <c r="Z137" i="7"/>
  <c r="Z233" i="7"/>
  <c r="Z248" i="7"/>
  <c r="Z171" i="7"/>
  <c r="Z252" i="7"/>
  <c r="Z32" i="7"/>
  <c r="F238" i="8"/>
  <c r="L238" i="1"/>
  <c r="AB143" i="7"/>
  <c r="X265" i="7"/>
  <c r="AB265" i="7" s="1"/>
  <c r="F239" i="8"/>
  <c r="L239" i="1"/>
  <c r="F111" i="8"/>
  <c r="P111" i="1"/>
  <c r="L111" i="1"/>
  <c r="F48" i="8"/>
  <c r="P48" i="1"/>
  <c r="L48" i="1"/>
  <c r="L167" i="1"/>
  <c r="F167" i="8"/>
  <c r="F144" i="8"/>
  <c r="L144" i="1"/>
  <c r="L243" i="1"/>
  <c r="F243" i="8"/>
  <c r="L42" i="1"/>
  <c r="F42" i="8"/>
  <c r="P42" i="1"/>
  <c r="P79" i="1"/>
  <c r="L79" i="1"/>
  <c r="F79" i="8"/>
  <c r="F228" i="8"/>
  <c r="L228" i="1"/>
  <c r="F233" i="8"/>
  <c r="L233" i="1"/>
  <c r="F76" i="8"/>
  <c r="P76" i="1"/>
  <c r="L76" i="1"/>
  <c r="F7" i="8"/>
  <c r="P7" i="1"/>
  <c r="L7" i="1"/>
  <c r="F216" i="8"/>
  <c r="L216" i="1"/>
  <c r="F12" i="8"/>
  <c r="P12" i="1"/>
  <c r="L12" i="1"/>
  <c r="L39" i="1"/>
  <c r="F39" i="8"/>
  <c r="P39" i="1"/>
  <c r="F225" i="8"/>
  <c r="L225" i="1"/>
  <c r="L235" i="1"/>
  <c r="F235" i="8"/>
  <c r="L174" i="1"/>
  <c r="F174" i="8"/>
  <c r="L240" i="1"/>
  <c r="F240" i="8"/>
  <c r="F177" i="8"/>
  <c r="L177" i="1"/>
  <c r="F259" i="8"/>
  <c r="L259" i="1"/>
  <c r="F175" i="8"/>
  <c r="L175" i="1"/>
  <c r="P114" i="1"/>
  <c r="L114" i="1"/>
  <c r="F114" i="8"/>
  <c r="L170" i="1"/>
  <c r="F170" i="8"/>
  <c r="F146" i="8"/>
  <c r="L146" i="1"/>
  <c r="L186" i="1"/>
  <c r="F186" i="8"/>
  <c r="L19" i="1"/>
  <c r="P19" i="1"/>
  <c r="F19" i="8"/>
  <c r="F262" i="8"/>
  <c r="L262" i="1"/>
  <c r="F221" i="8"/>
  <c r="L221" i="1"/>
  <c r="L166" i="1"/>
  <c r="F166" i="8"/>
  <c r="P71" i="1"/>
  <c r="F71" i="8"/>
  <c r="L71" i="1"/>
  <c r="P117" i="1"/>
  <c r="L117" i="1"/>
  <c r="F117" i="8"/>
  <c r="F85" i="8"/>
  <c r="P85" i="1"/>
  <c r="L85" i="1"/>
  <c r="P103" i="1"/>
  <c r="L103" i="1"/>
  <c r="F103" i="8"/>
  <c r="F215" i="8"/>
  <c r="L215" i="1"/>
  <c r="F84" i="8"/>
  <c r="P84" i="1"/>
  <c r="L84" i="1"/>
  <c r="P47" i="1"/>
  <c r="L47" i="1"/>
  <c r="F47" i="8"/>
  <c r="F69" i="8"/>
  <c r="L69" i="1"/>
  <c r="P69" i="1"/>
  <c r="L86" i="1"/>
  <c r="P86" i="1"/>
  <c r="F86" i="8"/>
  <c r="F55" i="8"/>
  <c r="P55" i="1"/>
  <c r="L55" i="1"/>
  <c r="L264" i="1"/>
  <c r="F264" i="8"/>
  <c r="F135" i="8"/>
  <c r="L135" i="1"/>
  <c r="F165" i="8"/>
  <c r="L165" i="1"/>
  <c r="L214" i="1"/>
  <c r="F214" i="8"/>
  <c r="F49" i="8"/>
  <c r="P49" i="1"/>
  <c r="L49" i="1"/>
  <c r="F158" i="8"/>
  <c r="L158" i="1"/>
  <c r="F172" i="8"/>
  <c r="L172" i="1"/>
  <c r="F68" i="8"/>
  <c r="P68" i="1"/>
  <c r="L68" i="1"/>
  <c r="F63" i="8"/>
  <c r="P63" i="1"/>
  <c r="L63" i="1"/>
  <c r="F93" i="8"/>
  <c r="P93" i="1"/>
  <c r="L93" i="1"/>
  <c r="L23" i="1"/>
  <c r="F23" i="8"/>
  <c r="P23" i="1"/>
  <c r="L231" i="1"/>
  <c r="F231" i="8"/>
  <c r="F164" i="8"/>
  <c r="L164" i="1"/>
  <c r="L251" i="1"/>
  <c r="F251" i="8"/>
  <c r="L178" i="1"/>
  <c r="F178" i="8"/>
  <c r="P116" i="1"/>
  <c r="L116" i="1"/>
  <c r="F116" i="8"/>
  <c r="L97" i="1"/>
  <c r="F97" i="8"/>
  <c r="P97" i="1"/>
  <c r="F52" i="8"/>
  <c r="P52" i="1"/>
  <c r="L52" i="1"/>
  <c r="L230" i="1"/>
  <c r="F230" i="8"/>
  <c r="F123" i="8"/>
  <c r="L123" i="1"/>
  <c r="P123" i="1"/>
  <c r="L199" i="1"/>
  <c r="F199" i="8"/>
  <c r="F88" i="8"/>
  <c r="L88" i="1"/>
  <c r="P88" i="1"/>
  <c r="F232" i="8"/>
  <c r="L232" i="1"/>
  <c r="Z157" i="7"/>
  <c r="Z115" i="7"/>
  <c r="Z134" i="7"/>
  <c r="Z146" i="7"/>
  <c r="Z150" i="7"/>
  <c r="Z19" i="7"/>
  <c r="Z220" i="7"/>
  <c r="Z176" i="7"/>
  <c r="Z129" i="7"/>
  <c r="Z102" i="7"/>
  <c r="Z169" i="7"/>
  <c r="Z120" i="7"/>
  <c r="Z124" i="7"/>
  <c r="Z185" i="7"/>
  <c r="Z51" i="7"/>
  <c r="Z232" i="7"/>
  <c r="Z15" i="7"/>
  <c r="Z156" i="7"/>
  <c r="Z247" i="7"/>
  <c r="Z163" i="7"/>
  <c r="Z263" i="7"/>
  <c r="Z42" i="7"/>
  <c r="Z148" i="7"/>
  <c r="Z183" i="7"/>
  <c r="Z238" i="7"/>
  <c r="Z108" i="7"/>
  <c r="Z125" i="7"/>
  <c r="Z8" i="7"/>
  <c r="Z30" i="7"/>
  <c r="Z90" i="7"/>
  <c r="Z122" i="7"/>
  <c r="Z21" i="7"/>
  <c r="Z136" i="7"/>
  <c r="Z203" i="7"/>
  <c r="Z127" i="7"/>
  <c r="Z219" i="7"/>
  <c r="Z101" i="7"/>
  <c r="Z132" i="7"/>
  <c r="Z24" i="7"/>
  <c r="Z52" i="7"/>
  <c r="Z199" i="7"/>
  <c r="Z234" i="7"/>
  <c r="Z240" i="7"/>
  <c r="Z260" i="7"/>
  <c r="Z88" i="7"/>
  <c r="Z28" i="7"/>
  <c r="Z36" i="7"/>
  <c r="Z181" i="7"/>
  <c r="Z53" i="7"/>
  <c r="Z106" i="7"/>
  <c r="Z80" i="7"/>
  <c r="Z230" i="7"/>
  <c r="Z206" i="7"/>
  <c r="Z72" i="7"/>
  <c r="Z67" i="7"/>
  <c r="Z195" i="7"/>
  <c r="Z104" i="7"/>
  <c r="Z159" i="7"/>
  <c r="Z244" i="7"/>
  <c r="Z174" i="7"/>
  <c r="Z262" i="7"/>
  <c r="Z62" i="7"/>
  <c r="Z34" i="7"/>
  <c r="Z180" i="7"/>
  <c r="Z250" i="7"/>
  <c r="Z54" i="7"/>
  <c r="Z216" i="7"/>
  <c r="F229" i="8"/>
  <c r="L229" i="1"/>
  <c r="F204" i="8"/>
  <c r="L204" i="1"/>
  <c r="P62" i="1"/>
  <c r="L62" i="1"/>
  <c r="F62" i="8"/>
  <c r="L34" i="1"/>
  <c r="F34" i="8"/>
  <c r="P34" i="1"/>
  <c r="L198" i="1"/>
  <c r="F198" i="8"/>
  <c r="F180" i="8"/>
  <c r="L180" i="1"/>
  <c r="P75" i="1"/>
  <c r="F75" i="8"/>
  <c r="L75" i="1"/>
  <c r="F242" i="8"/>
  <c r="L242" i="1"/>
  <c r="P54" i="1"/>
  <c r="F54" i="8"/>
  <c r="L54" i="1"/>
  <c r="P66" i="1"/>
  <c r="F66" i="8"/>
  <c r="L66" i="1"/>
  <c r="F181" i="8"/>
  <c r="L181" i="1"/>
  <c r="L248" i="1"/>
  <c r="F248" i="8"/>
  <c r="L171" i="1"/>
  <c r="F171" i="8"/>
  <c r="L252" i="1"/>
  <c r="F252" i="8"/>
  <c r="L187" i="1"/>
  <c r="F187" i="8"/>
  <c r="F32" i="8"/>
  <c r="P32" i="1"/>
  <c r="L32" i="1"/>
  <c r="L53" i="1"/>
  <c r="F53" i="8"/>
  <c r="P53" i="1"/>
  <c r="D5" i="8"/>
  <c r="S5" i="1"/>
  <c r="F246" i="8"/>
  <c r="L246" i="1"/>
  <c r="L155" i="1"/>
  <c r="F155" i="8"/>
  <c r="F104" i="8"/>
  <c r="L104" i="1"/>
  <c r="P104" i="1"/>
  <c r="F205" i="8"/>
  <c r="L205" i="1"/>
  <c r="L241" i="1"/>
  <c r="F241" i="8"/>
  <c r="L151" i="1"/>
  <c r="F151" i="8"/>
  <c r="F140" i="8"/>
  <c r="L140" i="1"/>
  <c r="F115" i="8"/>
  <c r="L115" i="1"/>
  <c r="P115" i="1"/>
  <c r="P95" i="1"/>
  <c r="L95" i="1"/>
  <c r="F95" i="8"/>
  <c r="L253" i="1"/>
  <c r="F253" i="8"/>
  <c r="F77" i="8"/>
  <c r="L77" i="1"/>
  <c r="P77" i="1"/>
  <c r="F92" i="8"/>
  <c r="P92" i="1"/>
  <c r="L92" i="1"/>
  <c r="F212" i="8"/>
  <c r="L212" i="1"/>
  <c r="F17" i="8"/>
  <c r="P17" i="1"/>
  <c r="L17" i="1"/>
  <c r="F213" i="8"/>
  <c r="L213" i="1"/>
  <c r="L223" i="1"/>
  <c r="F223" i="8"/>
  <c r="L182" i="1"/>
  <c r="F182" i="8"/>
  <c r="L222" i="1"/>
  <c r="F222" i="8"/>
  <c r="F102" i="8"/>
  <c r="L102" i="1"/>
  <c r="P102" i="1"/>
  <c r="P91" i="1"/>
  <c r="L91" i="1"/>
  <c r="F91" i="8"/>
  <c r="P124" i="1"/>
  <c r="L124" i="1"/>
  <c r="F124" i="8"/>
  <c r="F41" i="8"/>
  <c r="P41" i="1"/>
  <c r="L41" i="1"/>
  <c r="F29" i="8"/>
  <c r="P29" i="1"/>
  <c r="L29" i="1"/>
  <c r="F81" i="8"/>
  <c r="P81" i="1"/>
  <c r="L81" i="1"/>
  <c r="F80" i="8"/>
  <c r="P80" i="1"/>
  <c r="L80" i="1"/>
  <c r="F173" i="8"/>
  <c r="L173" i="1"/>
  <c r="L31" i="1"/>
  <c r="F31" i="8"/>
  <c r="P31" i="1"/>
  <c r="L234" i="1"/>
  <c r="F234" i="8"/>
  <c r="L256" i="1"/>
  <c r="F256" i="8"/>
  <c r="P28" i="1"/>
  <c r="L28" i="1"/>
  <c r="F28" i="8"/>
  <c r="F147" i="8"/>
  <c r="L147" i="1"/>
  <c r="P125" i="1"/>
  <c r="F125" i="8"/>
  <c r="L125" i="1"/>
  <c r="F8" i="8"/>
  <c r="P8" i="1"/>
  <c r="L8" i="1"/>
  <c r="L13" i="1"/>
  <c r="P13" i="1"/>
  <c r="F13" i="8"/>
  <c r="P90" i="1"/>
  <c r="L90" i="1"/>
  <c r="F90" i="8"/>
  <c r="F65" i="8"/>
  <c r="P65" i="1"/>
  <c r="L65" i="1"/>
  <c r="F188" i="8"/>
  <c r="L188" i="1"/>
  <c r="F21" i="8"/>
  <c r="P21" i="1"/>
  <c r="L21" i="1"/>
  <c r="L38" i="1"/>
  <c r="F38" i="8"/>
  <c r="P38" i="1"/>
  <c r="F136" i="8"/>
  <c r="L136" i="1"/>
  <c r="P112" i="1"/>
  <c r="L112" i="1"/>
  <c r="F112" i="8"/>
  <c r="P113" i="1"/>
  <c r="F113" i="8"/>
  <c r="L113" i="1"/>
  <c r="L219" i="1"/>
  <c r="F219" i="8"/>
  <c r="L261" i="1"/>
  <c r="F261" i="8"/>
  <c r="L207" i="1"/>
  <c r="F207" i="8"/>
  <c r="F40" i="8"/>
  <c r="P40" i="1"/>
  <c r="L40" i="1"/>
  <c r="F22" i="8"/>
  <c r="L22" i="1"/>
  <c r="P22" i="1"/>
  <c r="F258" i="8"/>
  <c r="L258" i="1"/>
  <c r="F161" i="8"/>
  <c r="L161" i="1"/>
  <c r="P99" i="1"/>
  <c r="F99" i="8"/>
  <c r="L99" i="1"/>
  <c r="P35" i="1"/>
  <c r="F35" i="8"/>
  <c r="L35" i="1"/>
  <c r="F59" i="8"/>
  <c r="P59" i="1"/>
  <c r="L59" i="1"/>
  <c r="Z259" i="7"/>
  <c r="Z95" i="7"/>
  <c r="Z211" i="7"/>
  <c r="Z210" i="7"/>
  <c r="Z92" i="7"/>
  <c r="Z17" i="7"/>
  <c r="Z20" i="7"/>
  <c r="Z166" i="7"/>
  <c r="Z71" i="7"/>
  <c r="Z190" i="7"/>
  <c r="Z103" i="7"/>
  <c r="Z215" i="7"/>
  <c r="Z84" i="7"/>
  <c r="Z44" i="7"/>
  <c r="Z10" i="7"/>
  <c r="Z256" i="7"/>
  <c r="Z130" i="7"/>
  <c r="Z59" i="7"/>
  <c r="Z37" i="7"/>
  <c r="S267" i="1" l="1"/>
  <c r="J113" i="8"/>
  <c r="J90" i="8"/>
  <c r="J80" i="8"/>
  <c r="J253" i="8"/>
  <c r="J155" i="8"/>
  <c r="J75" i="8"/>
  <c r="J49" i="8"/>
  <c r="J86" i="8"/>
  <c r="J85" i="8"/>
  <c r="J166" i="8"/>
  <c r="J19" i="8"/>
  <c r="J175" i="8"/>
  <c r="J259" i="8"/>
  <c r="J243" i="8"/>
  <c r="J239" i="8"/>
  <c r="J260" i="8"/>
  <c r="J118" i="8"/>
  <c r="J109" i="8"/>
  <c r="J51" i="8"/>
  <c r="J202" i="8"/>
  <c r="J58" i="8"/>
  <c r="J43" i="8"/>
  <c r="J145" i="8"/>
  <c r="J133" i="8"/>
  <c r="J249" i="8"/>
  <c r="J50" i="8"/>
  <c r="J18" i="8"/>
  <c r="J61" i="8"/>
  <c r="J179" i="8"/>
  <c r="J191" i="8"/>
  <c r="J119" i="8"/>
  <c r="J10" i="8"/>
  <c r="J44" i="8"/>
  <c r="J160" i="8"/>
  <c r="J226" i="8"/>
  <c r="J141" i="8"/>
  <c r="J162" i="8"/>
  <c r="J83" i="8"/>
  <c r="J96" i="8"/>
  <c r="J224" i="8"/>
  <c r="J64" i="8"/>
  <c r="J59" i="8"/>
  <c r="J161" i="8"/>
  <c r="J258" i="8"/>
  <c r="J136" i="8"/>
  <c r="J188" i="8"/>
  <c r="J65" i="8"/>
  <c r="J13" i="8"/>
  <c r="J28" i="8"/>
  <c r="J256" i="8"/>
  <c r="J81" i="8"/>
  <c r="J222" i="8"/>
  <c r="J182" i="8"/>
  <c r="J212" i="8"/>
  <c r="J92" i="8"/>
  <c r="J115" i="8"/>
  <c r="J241" i="8"/>
  <c r="J205" i="8"/>
  <c r="J187" i="8"/>
  <c r="J252" i="8"/>
  <c r="J66" i="8"/>
  <c r="J180" i="8"/>
  <c r="J62" i="8"/>
  <c r="J204" i="8"/>
  <c r="J229" i="8"/>
  <c r="J123" i="8"/>
  <c r="J97" i="8"/>
  <c r="J251" i="8"/>
  <c r="J164" i="8"/>
  <c r="J68" i="8"/>
  <c r="J264" i="8"/>
  <c r="J55" i="8"/>
  <c r="J84" i="8"/>
  <c r="J103" i="8"/>
  <c r="J262" i="8"/>
  <c r="J186" i="8"/>
  <c r="J146" i="8"/>
  <c r="J177" i="8"/>
  <c r="J174" i="8"/>
  <c r="J235" i="8"/>
  <c r="J225" i="8"/>
  <c r="J216" i="8"/>
  <c r="J7" i="8"/>
  <c r="J228" i="8"/>
  <c r="J218" i="8"/>
  <c r="J153" i="8"/>
  <c r="J46" i="8"/>
  <c r="J128" i="8"/>
  <c r="J159" i="8"/>
  <c r="J20" i="8"/>
  <c r="J57" i="8"/>
  <c r="J33" i="8"/>
  <c r="J168" i="8"/>
  <c r="J16" i="8"/>
  <c r="J255" i="8"/>
  <c r="J197" i="8"/>
  <c r="J193" i="8"/>
  <c r="J138" i="8"/>
  <c r="J82" i="8"/>
  <c r="J245" i="8"/>
  <c r="J149" i="8"/>
  <c r="J134" i="8"/>
  <c r="J254" i="8"/>
  <c r="J148" i="8"/>
  <c r="J70" i="8"/>
  <c r="J263" i="8"/>
  <c r="J247" i="8"/>
  <c r="J99" i="8"/>
  <c r="J219" i="8"/>
  <c r="J151" i="8"/>
  <c r="J246" i="8"/>
  <c r="J230" i="8"/>
  <c r="J221" i="8"/>
  <c r="J114" i="8"/>
  <c r="J144" i="8"/>
  <c r="J98" i="8"/>
  <c r="J78" i="8"/>
  <c r="J27" i="8"/>
  <c r="J100" i="8"/>
  <c r="J185" i="8"/>
  <c r="J129" i="8"/>
  <c r="J67" i="8"/>
  <c r="J183" i="8"/>
  <c r="J137" i="8"/>
  <c r="J22" i="8"/>
  <c r="J207" i="8"/>
  <c r="J261" i="8"/>
  <c r="J112" i="8"/>
  <c r="J125" i="8"/>
  <c r="J147" i="8"/>
  <c r="J234" i="8"/>
  <c r="J29" i="8"/>
  <c r="J124" i="8"/>
  <c r="J102" i="8"/>
  <c r="J213" i="8"/>
  <c r="J77" i="8"/>
  <c r="J95" i="8"/>
  <c r="J140" i="8"/>
  <c r="J104" i="8"/>
  <c r="J53" i="8"/>
  <c r="J32" i="8"/>
  <c r="J54" i="8"/>
  <c r="J242" i="8"/>
  <c r="J199" i="8"/>
  <c r="J47" i="8"/>
  <c r="J170" i="8"/>
  <c r="J76" i="8"/>
  <c r="J48" i="8"/>
  <c r="J73" i="8"/>
  <c r="J203" i="8"/>
  <c r="J122" i="8"/>
  <c r="J184" i="8"/>
  <c r="J108" i="8"/>
  <c r="J206" i="8"/>
  <c r="J120" i="8"/>
  <c r="J169" i="8"/>
  <c r="J87" i="8"/>
  <c r="J176" i="8"/>
  <c r="J208" i="8"/>
  <c r="J211" i="8"/>
  <c r="J189" i="8"/>
  <c r="J121" i="8"/>
  <c r="J14" i="8"/>
  <c r="J74" i="8"/>
  <c r="J192" i="8"/>
  <c r="J130" i="8"/>
  <c r="J227" i="8"/>
  <c r="J26" i="8"/>
  <c r="J24" i="8"/>
  <c r="J132" i="8"/>
  <c r="J89" i="8"/>
  <c r="J200" i="8"/>
  <c r="J15" i="8"/>
  <c r="J201" i="8"/>
  <c r="J236" i="8"/>
  <c r="J190" i="8"/>
  <c r="J265" i="1"/>
  <c r="L265" i="1" s="1"/>
  <c r="L143" i="1"/>
  <c r="P265" i="1"/>
  <c r="P267" i="1" s="1"/>
  <c r="F143" i="8"/>
  <c r="J6" i="8"/>
  <c r="J110" i="8"/>
  <c r="J157" i="8"/>
  <c r="J11" i="8"/>
  <c r="J217" i="8"/>
  <c r="J37" i="8"/>
  <c r="J250" i="8"/>
  <c r="J163" i="8"/>
  <c r="D267" i="8"/>
  <c r="X267" i="7"/>
  <c r="Z265" i="7"/>
  <c r="Z267" i="7" s="1"/>
  <c r="J8" i="8"/>
  <c r="L5" i="1"/>
  <c r="P5" i="1"/>
  <c r="F5" i="8"/>
  <c r="J5" i="8" s="1"/>
  <c r="J63" i="8"/>
  <c r="J35" i="8"/>
  <c r="J40" i="8"/>
  <c r="J38" i="8"/>
  <c r="J21" i="8"/>
  <c r="J31" i="8"/>
  <c r="J173" i="8"/>
  <c r="J41" i="8"/>
  <c r="J91" i="8"/>
  <c r="J223" i="8"/>
  <c r="J17" i="8"/>
  <c r="J171" i="8"/>
  <c r="J248" i="8"/>
  <c r="J181" i="8"/>
  <c r="J198" i="8"/>
  <c r="J34" i="8"/>
  <c r="J232" i="8"/>
  <c r="J88" i="8"/>
  <c r="J52" i="8"/>
  <c r="J116" i="8"/>
  <c r="J178" i="8"/>
  <c r="J231" i="8"/>
  <c r="J23" i="8"/>
  <c r="J93" i="8"/>
  <c r="J172" i="8"/>
  <c r="J158" i="8"/>
  <c r="J214" i="8"/>
  <c r="J165" i="8"/>
  <c r="J135" i="8"/>
  <c r="J69" i="8"/>
  <c r="J215" i="8"/>
  <c r="J117" i="8"/>
  <c r="J71" i="8"/>
  <c r="J240" i="8"/>
  <c r="J39" i="8"/>
  <c r="J12" i="8"/>
  <c r="J233" i="8"/>
  <c r="J79" i="8"/>
  <c r="J42" i="8"/>
  <c r="J167" i="8"/>
  <c r="J111" i="8"/>
  <c r="J238" i="8"/>
  <c r="J195" i="8"/>
  <c r="J25" i="8"/>
  <c r="J127" i="8"/>
  <c r="J30" i="8"/>
  <c r="J106" i="8"/>
  <c r="J220" i="8"/>
  <c r="J210" i="8"/>
  <c r="J257" i="8"/>
  <c r="J142" i="8"/>
  <c r="J139" i="8"/>
  <c r="J107" i="8"/>
  <c r="J194" i="8"/>
  <c r="J126" i="8"/>
  <c r="J94" i="8"/>
  <c r="J36" i="8"/>
  <c r="J209" i="8"/>
  <c r="J101" i="8"/>
  <c r="J152" i="8"/>
  <c r="J56" i="8"/>
  <c r="J9" i="8"/>
  <c r="J105" i="8"/>
  <c r="J196" i="8"/>
  <c r="J45" i="8"/>
  <c r="J150" i="8"/>
  <c r="J244" i="8"/>
  <c r="J72" i="8"/>
  <c r="J60" i="8"/>
  <c r="J154" i="8"/>
  <c r="J156" i="8"/>
  <c r="J267" i="1" l="1"/>
  <c r="F265" i="8"/>
  <c r="F267" i="8" s="1"/>
  <c r="H267" i="8" l="1"/>
  <c r="L267" i="1"/>
  <c r="J143" i="8"/>
  <c r="J265" i="8" s="1"/>
  <c r="H272" i="8" l="1"/>
  <c r="J272" i="8" s="1"/>
  <c r="H270" i="8"/>
  <c r="H271" i="8"/>
  <c r="J271" i="8" s="1"/>
  <c r="H273" i="8"/>
  <c r="J273" i="8" s="1"/>
  <c r="J267" i="8"/>
  <c r="H275" i="8" l="1"/>
  <c r="J270" i="8"/>
  <c r="J275" i="8" s="1"/>
</calcChain>
</file>

<file path=xl/comments1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2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3.xml><?xml version="1.0" encoding="utf-8"?>
<comments xmlns="http://schemas.openxmlformats.org/spreadsheetml/2006/main">
  <authors>
    <author>Stuart Cargile</author>
    <author>Lori Shaw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D46" authorId="1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Agency submitted a correct payroll number in September</t>
        </r>
      </text>
    </comment>
    <comment ref="E63" authorId="1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Agency submitted a corrected payroll report in September</t>
        </r>
      </text>
    </comment>
    <comment ref="A97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C118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Revised figure provided by UNT in late August, 2012.</t>
        </r>
      </text>
    </comment>
    <comment ref="A146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</authors>
  <commentList>
    <comment ref="C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V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F109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Increased by ~184, evidently a correction in SAO data.</t>
        </r>
      </text>
    </comment>
    <comment ref="A14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5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6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sharedStrings.xml><?xml version="1.0" encoding="utf-8"?>
<sst xmlns="http://schemas.openxmlformats.org/spreadsheetml/2006/main" count="3660" uniqueCount="592">
  <si>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</si>
  <si>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</si>
  <si>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</si>
  <si>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</si>
  <si>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</si>
  <si>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</si>
  <si>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</si>
  <si>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</si>
  <si>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</si>
  <si>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</si>
  <si>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</si>
  <si>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</si>
  <si>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</si>
  <si>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</si>
  <si>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</si>
  <si>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</si>
  <si>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</si>
  <si>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</si>
  <si>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</si>
  <si>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</si>
  <si>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</si>
  <si>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</si>
  <si>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</si>
  <si>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</si>
  <si>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</si>
  <si>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</si>
  <si>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</si>
  <si>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</si>
  <si>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</si>
  <si>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</si>
  <si>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</si>
  <si>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</si>
  <si>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</si>
  <si>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</si>
  <si>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</si>
  <si>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</si>
  <si>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</si>
  <si>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</si>
  <si>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</si>
  <si>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</si>
  <si>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</si>
  <si>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</si>
  <si>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</si>
  <si>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</si>
  <si>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</si>
  <si>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</si>
  <si>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</si>
  <si>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</si>
  <si>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</si>
  <si>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</si>
  <si>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</si>
  <si>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</si>
  <si>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</si>
  <si>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</si>
  <si>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</si>
  <si>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</si>
  <si>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</si>
  <si>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</si>
  <si>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</si>
  <si>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</si>
  <si>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</si>
  <si>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</si>
  <si>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</si>
  <si>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</si>
  <si>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</si>
  <si>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</si>
  <si>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</si>
  <si>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</si>
  <si>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</si>
  <si>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</si>
  <si>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</si>
  <si>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</si>
  <si>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</si>
  <si>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</si>
  <si>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</si>
  <si>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</si>
  <si>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</si>
  <si>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</si>
  <si>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</si>
  <si>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</si>
  <si>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</si>
  <si>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</si>
  <si>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</si>
  <si>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</si>
  <si>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</si>
  <si>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</si>
  <si>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</si>
  <si>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</si>
  <si>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</si>
  <si>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</si>
  <si>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</si>
  <si>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</si>
  <si>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</si>
  <si>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</si>
  <si>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</si>
  <si>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</si>
  <si>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</si>
  <si>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</si>
  <si>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</si>
  <si>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</si>
  <si>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</si>
  <si>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</si>
  <si>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</si>
  <si>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</si>
  <si>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</si>
  <si>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</si>
  <si>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</si>
  <si>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</si>
  <si>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</si>
  <si>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</si>
  <si>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</si>
  <si>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</si>
  <si>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</si>
  <si>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</si>
  <si>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</si>
  <si>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</si>
  <si>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</si>
  <si>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</si>
  <si>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</si>
  <si>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</si>
  <si>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</si>
  <si>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</si>
  <si>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</si>
  <si>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</si>
  <si>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</si>
  <si>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</si>
  <si>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</si>
  <si>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</si>
  <si>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</si>
  <si>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</si>
  <si>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</si>
  <si>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</si>
  <si>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</si>
  <si>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A512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</si>
  <si>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</si>
  <si>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</si>
  <si>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</si>
  <si>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</si>
  <si>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</si>
  <si>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</si>
  <si>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</si>
  <si>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</si>
  <si>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</si>
  <si>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</si>
  <si>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</si>
  <si>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</si>
  <si>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</si>
  <si>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</si>
  <si>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</si>
  <si>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</si>
  <si>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</si>
  <si>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</si>
  <si>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</si>
  <si>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</si>
  <si>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</si>
  <si>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</si>
  <si>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</si>
  <si>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</si>
  <si>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</si>
  <si>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</si>
  <si>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</si>
  <si>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</si>
  <si>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</si>
  <si>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</si>
  <si>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</si>
  <si>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</si>
  <si>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</si>
  <si>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</si>
  <si>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</si>
  <si>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</si>
  <si>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</si>
  <si>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</si>
  <si>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</si>
  <si>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</si>
  <si>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</si>
  <si>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</si>
  <si>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</si>
  <si>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</si>
  <si>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</si>
  <si>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</si>
  <si>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</si>
  <si>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</si>
  <si>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</si>
  <si>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</si>
  <si>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</si>
  <si>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</si>
  <si>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</si>
  <si>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</si>
  <si>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</si>
  <si>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</si>
  <si>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</si>
  <si>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</si>
  <si>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</si>
  <si>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</si>
  <si>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</si>
  <si>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</si>
  <si>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</si>
  <si>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</si>
  <si>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</si>
  <si>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</si>
  <si>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</si>
  <si>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</si>
  <si>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</si>
  <si>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</si>
  <si>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</si>
  <si>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</si>
  <si>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</si>
  <si>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</si>
  <si>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</si>
  <si>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</si>
  <si>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</si>
  <si>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</si>
  <si>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</si>
  <si>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</si>
  <si>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</si>
  <si>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</si>
  <si>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</si>
  <si>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</si>
  <si>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</si>
  <si>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</si>
  <si>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</si>
  <si>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</si>
  <si>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</si>
  <si>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</si>
  <si>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</si>
  <si>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</si>
  <si>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</si>
  <si>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</si>
  <si>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</si>
  <si>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</si>
  <si>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</si>
  <si>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</si>
  <si>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</si>
  <si>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</si>
  <si>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</si>
  <si>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</si>
  <si>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</si>
  <si>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</si>
  <si>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</si>
  <si>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</si>
  <si>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</si>
  <si>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</si>
  <si>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</si>
  <si>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</si>
  <si>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</si>
  <si>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</si>
  <si>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</si>
  <si>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</si>
  <si>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</si>
  <si>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</si>
  <si>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</si>
  <si>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</si>
  <si>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</si>
  <si>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</si>
  <si>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</si>
  <si>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</si>
  <si>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</si>
  <si>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</si>
  <si>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</si>
  <si>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</si>
  <si>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</si>
  <si>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</si>
  <si>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</si>
  <si>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</si>
  <si>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</si>
  <si>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</si>
  <si>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</si>
  <si>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</si>
  <si>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</si>
  <si>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</si>
  <si>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</si>
  <si>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</si>
  <si>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</si>
  <si>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</si>
  <si>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</si>
  <si>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</si>
  <si>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</si>
  <si>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</si>
  <si>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</si>
  <si>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</si>
  <si>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</si>
  <si>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</si>
  <si>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</si>
  <si>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</si>
  <si>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</si>
  <si>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</si>
  <si>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</si>
  <si>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</si>
  <si>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</si>
  <si>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</si>
  <si>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</si>
  <si>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</si>
  <si>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</si>
  <si>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</si>
  <si>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</si>
  <si>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</si>
  <si>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</si>
  <si>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</si>
  <si>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</si>
  <si>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</si>
  <si>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</si>
  <si>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</si>
  <si>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</si>
  <si>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</si>
  <si>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</si>
  <si>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</si>
  <si>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</si>
  <si>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</si>
  <si>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</si>
  <si>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</si>
  <si>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</si>
  <si>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</si>
  <si>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</si>
  <si>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</si>
  <si>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</si>
  <si>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</si>
  <si>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</si>
  <si>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</si>
  <si>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</si>
  <si>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</si>
  <si>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</si>
  <si>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</si>
  <si>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</si>
  <si>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</si>
  <si>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</si>
  <si>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</si>
  <si>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</si>
  <si>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</si>
  <si>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</si>
  <si>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</si>
  <si>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</si>
  <si>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</si>
  <si>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</si>
  <si>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</si>
  <si>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</si>
  <si>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</si>
  <si>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</si>
  <si>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</si>
  <si>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</si>
  <si>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</si>
  <si>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</si>
  <si>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</si>
  <si>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</si>
  <si>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</si>
  <si>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</si>
  <si>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</si>
  <si>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</si>
  <si>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</si>
  <si>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</si>
  <si>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</si>
  <si>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</si>
  <si>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</si>
  <si>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</si>
  <si>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</si>
  <si>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</si>
  <si>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</si>
  <si>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</si>
  <si>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</si>
  <si>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</si>
  <si>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</si>
  <si>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</si>
  <si>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</si>
  <si>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</si>
  <si>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</si>
  <si>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</si>
  <si>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</si>
  <si>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</si>
  <si>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</si>
  <si>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</si>
  <si>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</si>
  <si>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</si>
  <si>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</si>
  <si>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</si>
  <si>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</si>
  <si>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</si>
  <si>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</si>
  <si>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</si>
  <si>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</si>
  <si>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</si>
  <si>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</si>
  <si>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</si>
  <si>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</si>
  <si>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</si>
  <si>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</si>
  <si>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</si>
  <si>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</si>
  <si>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</si>
  <si>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</si>
  <si>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</si>
  <si>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</si>
  <si>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</si>
  <si>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</si>
  <si>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</si>
  <si>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</si>
  <si>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</si>
  <si>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</si>
  <si>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</si>
  <si>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</si>
  <si>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</si>
  <si>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</si>
  <si>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</si>
  <si>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</si>
  <si>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</si>
  <si>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</si>
  <si>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</si>
  <si>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</si>
  <si>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</si>
  <si>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</si>
  <si>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</si>
  <si>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</si>
  <si>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</si>
  <si>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</si>
  <si>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</si>
  <si>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</si>
  <si>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</si>
  <si>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</si>
  <si>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</si>
  <si>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</si>
  <si>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</si>
  <si>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</si>
  <si>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</si>
  <si>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</si>
  <si>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</si>
  <si>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</si>
  <si>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</si>
  <si>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</si>
  <si>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</si>
  <si>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</si>
  <si>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</si>
  <si>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</si>
  <si>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</si>
  <si>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</si>
  <si>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</si>
  <si>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</si>
  <si>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</si>
  <si>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</si>
  <si>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</si>
  <si>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</si>
  <si>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</si>
  <si>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</si>
  <si>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</si>
  <si>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</si>
  <si>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</si>
  <si>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</si>
  <si>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</si>
  <si>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</si>
  <si>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</si>
  <si>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</si>
  <si>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</si>
  <si>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</si>
  <si>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</si>
  <si>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</si>
  <si>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</si>
  <si>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</si>
  <si>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</si>
  <si>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</si>
  <si>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</si>
  <si>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</si>
  <si>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</si>
  <si>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</si>
  <si>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</si>
  <si>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</si>
  <si>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</si>
  <si>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</si>
  <si>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</si>
  <si>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</si>
  <si>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</si>
  <si>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</si>
  <si>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</si>
  <si>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</si>
  <si>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</si>
  <si>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</si>
  <si>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</si>
  <si>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</si>
  <si>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</si>
  <si>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</si>
  <si>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</si>
  <si>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</si>
  <si>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</si>
  <si>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</si>
  <si>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</si>
  <si>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</si>
  <si>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</si>
  <si>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</si>
  <si>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</si>
  <si>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A538</t>
  </si>
  <si>
    <t>A539</t>
  </si>
  <si>
    <t>A537</t>
  </si>
  <si>
    <t>Dept. of Family and Protective Services</t>
  </si>
  <si>
    <t>C158</t>
  </si>
  <si>
    <t>C159</t>
  </si>
  <si>
    <t>C160</t>
  </si>
  <si>
    <t>Dept. of State Health Services</t>
  </si>
  <si>
    <t>Dept. of Assistive and Rehabilitative Services</t>
  </si>
  <si>
    <t>Dept. of Aging and Disability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</si>
  <si>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</si>
  <si>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</si>
  <si>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</si>
  <si>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</si>
  <si>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</si>
  <si>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</si>
  <si>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</si>
  <si>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</si>
  <si>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</si>
  <si>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</si>
  <si>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</si>
  <si>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</si>
  <si>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</si>
  <si>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</si>
  <si>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</si>
  <si>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</si>
  <si>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</si>
  <si>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</si>
  <si>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</si>
  <si>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</si>
  <si>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</si>
  <si>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</si>
  <si>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</si>
  <si>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</si>
  <si>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</si>
  <si>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</si>
  <si>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</si>
  <si>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</si>
  <si>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</si>
  <si>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</si>
  <si>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</si>
  <si>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</si>
  <si>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</si>
  <si>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</si>
  <si>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</si>
  <si>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</si>
  <si>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</si>
  <si>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</si>
  <si>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</si>
  <si>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</si>
  <si>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</si>
  <si>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</si>
  <si>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</si>
  <si>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</si>
  <si>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</si>
  <si>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</si>
  <si>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</si>
  <si>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Podiatric Medical Examiners, State Board of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</si>
  <si>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</si>
  <si>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</si>
  <si>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</si>
  <si>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</si>
  <si>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</si>
  <si>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</si>
  <si>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</si>
  <si>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</si>
  <si>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</si>
  <si>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</si>
  <si>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</si>
  <si>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</si>
  <si>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</si>
  <si>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</si>
  <si>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A773</t>
  </si>
  <si>
    <t>University of North Texas Dallas</t>
  </si>
  <si>
    <t>FY 2011</t>
  </si>
  <si>
    <t>A644</t>
  </si>
  <si>
    <t>Texas Juvenile Justice Department</t>
  </si>
  <si>
    <t>2011 Avg.</t>
  </si>
  <si>
    <t>FY2011</t>
  </si>
  <si>
    <t>FY 2013</t>
  </si>
  <si>
    <t>FY 2012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</si>
  <si>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</si>
  <si>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</si>
  <si>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</si>
  <si>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</si>
  <si>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</si>
  <si>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FY2012</t>
  </si>
  <si>
    <t>2012 Avg.</t>
  </si>
  <si>
    <t>Risk Management and Workers' Comp. Administration</t>
  </si>
  <si>
    <t>2013 Avg.</t>
  </si>
  <si>
    <t>FY2013</t>
  </si>
  <si>
    <t>Projected Current FY (2015) Claim Payments</t>
  </si>
  <si>
    <t>Texas Commission on Law Enforcement</t>
  </si>
  <si>
    <t>Texas Tech University Health Sciences Center at El Paso</t>
  </si>
  <si>
    <t>C194</t>
  </si>
  <si>
    <t>Red River</t>
  </si>
  <si>
    <t xml:space="preserve"> </t>
  </si>
  <si>
    <t>A774</t>
  </si>
  <si>
    <t>FY 2015</t>
  </si>
  <si>
    <t xml:space="preserve">Initial </t>
  </si>
  <si>
    <t xml:space="preserve">Previous </t>
  </si>
  <si>
    <t>Payment</t>
  </si>
  <si>
    <t xml:space="preserve">Remaining </t>
  </si>
  <si>
    <t>FY15</t>
  </si>
  <si>
    <t>Amount Due</t>
  </si>
  <si>
    <t>C249</t>
  </si>
  <si>
    <t>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</si>
</sst>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</numFmts>
  <fonts count="63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b/>
      <u/>
      <sz val="10"/>
      <color theme="2" tint="-0.749992370372631"/>
      <name val="MS Sans Serif"/>
      <family val="2"/>
    </font>
    <font>
      <sz val="10"/>
      <color theme="2" tint="-0.749992370372631"/>
      <name val="Arial"/>
      <family val="2"/>
    </font>
    <font>
      <b/>
      <u/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name val="Arial"/>
      <family val="2"/>
    </font>
    <font>
      <b/>
      <u/>
      <sz val="10"/>
      <name val="MS Sans Serif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3" applyNumberFormat="0" applyAlignment="0" applyProtection="0"/>
    <xf numFmtId="0" fontId="20" fillId="21" borderId="4" applyNumberFormat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3" applyNumberFormat="0" applyAlignment="0" applyProtection="0"/>
    <xf numFmtId="0" fontId="28" fillId="0" borderId="8" applyNumberFormat="0" applyFill="0" applyAlignment="0" applyProtection="0"/>
    <xf numFmtId="0" fontId="29" fillId="22" borderId="0" applyNumberFormat="0" applyBorder="0" applyAlignment="0" applyProtection="0"/>
    <xf numFmtId="0" fontId="21" fillId="0" borderId="0"/>
    <xf numFmtId="0" fontId="15" fillId="0" borderId="0"/>
    <xf numFmtId="0" fontId="30" fillId="0" borderId="0"/>
    <xf numFmtId="0" fontId="6" fillId="0" borderId="0"/>
    <xf numFmtId="0" fontId="6" fillId="23" borderId="9" applyNumberFormat="0" applyFont="0" applyAlignment="0" applyProtection="0"/>
    <xf numFmtId="0" fontId="31" fillId="20" borderId="10" applyNumberFormat="0" applyAlignment="0" applyProtection="0"/>
    <xf numFmtId="9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0"/>
    <xf numFmtId="0" fontId="21" fillId="0" borderId="0"/>
    <xf numFmtId="0" fontId="6" fillId="0" borderId="0"/>
    <xf numFmtId="43" fontId="37" fillId="0" borderId="0" applyFont="0" applyFill="0" applyBorder="0" applyAlignment="0" applyProtection="0"/>
    <xf numFmtId="0" fontId="36" fillId="0" borderId="0"/>
    <xf numFmtId="0" fontId="43" fillId="0" borderId="0">
      <alignment wrapText="1"/>
    </xf>
    <xf numFmtId="0" fontId="38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>
      <alignment wrapText="1"/>
    </xf>
    <xf numFmtId="0" fontId="6" fillId="0" borderId="0"/>
    <xf numFmtId="0" fontId="47" fillId="0" borderId="0" applyNumberFormat="0" applyFill="0" applyBorder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1" fillId="24" borderId="0" applyNumberFormat="0" applyBorder="0" applyAlignment="0" applyProtection="0"/>
    <xf numFmtId="0" fontId="52" fillId="25" borderId="0" applyNumberFormat="0" applyBorder="0" applyAlignment="0" applyProtection="0"/>
    <xf numFmtId="0" fontId="53" fillId="26" borderId="0" applyNumberFormat="0" applyBorder="0" applyAlignment="0" applyProtection="0"/>
    <xf numFmtId="0" fontId="54" fillId="27" borderId="15" applyNumberFormat="0" applyAlignment="0" applyProtection="0"/>
    <xf numFmtId="0" fontId="55" fillId="28" borderId="16" applyNumberFormat="0" applyAlignment="0" applyProtection="0"/>
    <xf numFmtId="0" fontId="56" fillId="28" borderId="15" applyNumberFormat="0" applyAlignment="0" applyProtection="0"/>
    <xf numFmtId="0" fontId="57" fillId="0" borderId="17" applyNumberFormat="0" applyFill="0" applyAlignment="0" applyProtection="0"/>
    <xf numFmtId="0" fontId="58" fillId="29" borderId="18" applyNumberFormat="0" applyAlignment="0" applyProtection="0"/>
    <xf numFmtId="0" fontId="1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6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0" fillId="54" borderId="0" applyNumberFormat="0" applyBorder="0" applyAlignment="0" applyProtection="0"/>
    <xf numFmtId="0" fontId="1" fillId="0" borderId="0"/>
    <xf numFmtId="0" fontId="1" fillId="30" borderId="19" applyNumberFormat="0" applyFont="0" applyAlignment="0" applyProtection="0"/>
    <xf numFmtId="0" fontId="6" fillId="0" borderId="0">
      <alignment wrapText="1"/>
    </xf>
    <xf numFmtId="0" fontId="6" fillId="0" borderId="0">
      <alignment wrapText="1"/>
    </xf>
  </cellStyleXfs>
  <cellXfs count="188">
    <xf numFmtId="0" fontId="0" fillId="0" borderId="0" xfId="0"/>
    <xf numFmtId="0" fontId="7" fillId="0" borderId="0" xfId="0" applyFont="1" applyAlignment="1">
      <alignment horizontal="center"/>
    </xf>
    <xf numFmtId="9" fontId="8" fillId="0" borderId="0" xfId="2" applyFont="1" applyAlignment="1">
      <alignment horizontal="center"/>
    </xf>
    <xf numFmtId="164" fontId="6" fillId="0" borderId="0" xfId="2" applyNumberFormat="1"/>
    <xf numFmtId="165" fontId="0" fillId="0" borderId="0" xfId="0" applyNumberFormat="1"/>
    <xf numFmtId="4" fontId="0" fillId="0" borderId="0" xfId="0" applyNumberFormat="1"/>
    <xf numFmtId="10" fontId="6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8" fillId="0" borderId="0" xfId="0" applyFont="1" applyAlignment="1">
      <alignment horizontal="center"/>
    </xf>
    <xf numFmtId="164" fontId="6" fillId="0" borderId="2" xfId="2" applyNumberFormat="1" applyBorder="1"/>
    <xf numFmtId="10" fontId="7" fillId="0" borderId="0" xfId="2" applyNumberFormat="1" applyFont="1" applyAlignment="1">
      <alignment horizontal="center"/>
    </xf>
    <xf numFmtId="166" fontId="6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7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6" fillId="0" borderId="0" xfId="2" applyNumberFormat="1"/>
    <xf numFmtId="37" fontId="0" fillId="0" borderId="0" xfId="1" applyNumberFormat="1" applyFont="1"/>
    <xf numFmtId="164" fontId="6" fillId="0" borderId="1" xfId="2" applyNumberFormat="1" applyBorder="1"/>
    <xf numFmtId="4" fontId="0" fillId="0" borderId="1" xfId="0" applyNumberFormat="1" applyBorder="1"/>
    <xf numFmtId="10" fontId="6" fillId="0" borderId="1" xfId="2" applyNumberFormat="1" applyBorder="1"/>
    <xf numFmtId="37" fontId="0" fillId="0" borderId="1" xfId="1" applyNumberFormat="1" applyFont="1" applyBorder="1"/>
    <xf numFmtId="168" fontId="6" fillId="0" borderId="1" xfId="2" applyNumberFormat="1" applyBorder="1"/>
    <xf numFmtId="166" fontId="6" fillId="0" borderId="1" xfId="1" applyNumberFormat="1" applyBorder="1"/>
    <xf numFmtId="39" fontId="0" fillId="0" borderId="0" xfId="0" applyNumberFormat="1" applyBorder="1"/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13" fillId="0" borderId="0" xfId="2" applyNumberFormat="1" applyFont="1"/>
    <xf numFmtId="10" fontId="13" fillId="0" borderId="0" xfId="2" applyNumberFormat="1" applyFont="1"/>
    <xf numFmtId="0" fontId="6" fillId="0" borderId="0" xfId="0" applyFont="1" applyAlignment="1">
      <alignment horizontal="right"/>
    </xf>
    <xf numFmtId="0" fontId="6" fillId="0" borderId="0" xfId="0" applyFont="1"/>
    <xf numFmtId="4" fontId="14" fillId="0" borderId="0" xfId="0" applyNumberFormat="1" applyFont="1"/>
    <xf numFmtId="39" fontId="14" fillId="0" borderId="0" xfId="0" applyNumberFormat="1" applyFont="1"/>
    <xf numFmtId="39" fontId="14" fillId="0" borderId="1" xfId="0" applyNumberFormat="1" applyFont="1" applyBorder="1"/>
    <xf numFmtId="0" fontId="14" fillId="0" borderId="0" xfId="0" applyFont="1"/>
    <xf numFmtId="165" fontId="14" fillId="0" borderId="0" xfId="2" applyNumberFormat="1" applyFont="1"/>
    <xf numFmtId="2" fontId="14" fillId="0" borderId="0" xfId="0" applyNumberFormat="1" applyFont="1"/>
    <xf numFmtId="39" fontId="6" fillId="0" borderId="0" xfId="0" applyNumberFormat="1" applyFont="1"/>
    <xf numFmtId="40" fontId="6" fillId="0" borderId="0" xfId="3" applyNumberFormat="1" applyFont="1" applyBorder="1"/>
    <xf numFmtId="40" fontId="6" fillId="0" borderId="0" xfId="57" applyNumberFormat="1" applyBorder="1"/>
    <xf numFmtId="10" fontId="6" fillId="0" borderId="0" xfId="2" applyNumberFormat="1" applyFont="1"/>
    <xf numFmtId="37" fontId="6" fillId="0" borderId="0" xfId="1" applyNumberFormat="1" applyFont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39" fontId="6" fillId="0" borderId="2" xfId="0" applyNumberFormat="1" applyFont="1" applyBorder="1"/>
    <xf numFmtId="37" fontId="6" fillId="0" borderId="2" xfId="1" applyNumberFormat="1" applyFont="1" applyBorder="1"/>
    <xf numFmtId="39" fontId="5" fillId="0" borderId="0" xfId="0" applyNumberFormat="1" applyFont="1"/>
    <xf numFmtId="4" fontId="6" fillId="0" borderId="0" xfId="0" applyNumberFormat="1" applyFont="1"/>
    <xf numFmtId="164" fontId="6" fillId="0" borderId="0" xfId="0" applyNumberFormat="1" applyFont="1"/>
    <xf numFmtId="10" fontId="6" fillId="0" borderId="2" xfId="2" applyNumberFormat="1" applyFont="1" applyBorder="1"/>
    <xf numFmtId="39" fontId="6" fillId="0" borderId="1" xfId="0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Fill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0" fontId="6" fillId="0" borderId="0" xfId="57" applyNumberFormat="1" applyFont="1" applyBorder="1"/>
    <xf numFmtId="4" fontId="6" fillId="0" borderId="0" xfId="56" applyNumberFormat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4" fontId="6" fillId="0" borderId="0" xfId="56" applyNumberFormat="1" applyFill="1" applyBorder="1"/>
    <xf numFmtId="0" fontId="0" fillId="0" borderId="0" xfId="0"/>
    <xf numFmtId="4" fontId="6" fillId="0" borderId="0" xfId="56" applyNumberFormat="1" applyFill="1" applyBorder="1"/>
    <xf numFmtId="0" fontId="0" fillId="0" borderId="0" xfId="0"/>
    <xf numFmtId="0" fontId="7" fillId="0" borderId="0" xfId="0" applyFont="1" applyAlignment="1">
      <alignment horizontal="right"/>
    </xf>
    <xf numFmtId="0" fontId="6" fillId="0" borderId="0" xfId="0" applyFont="1"/>
    <xf numFmtId="4" fontId="6" fillId="0" borderId="0" xfId="56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169" fontId="6" fillId="0" borderId="0" xfId="54" applyNumberFormat="1" applyFill="1" applyBorder="1"/>
    <xf numFmtId="40" fontId="6" fillId="0" borderId="0" xfId="57" applyNumberFormat="1" applyFont="1" applyBorder="1"/>
    <xf numFmtId="164" fontId="6" fillId="0" borderId="0" xfId="2" applyNumberFormat="1"/>
    <xf numFmtId="10" fontId="6" fillId="0" borderId="0" xfId="2" applyNumberFormat="1"/>
    <xf numFmtId="164" fontId="6" fillId="0" borderId="0" xfId="2" applyNumberFormat="1" applyFont="1"/>
    <xf numFmtId="0" fontId="39" fillId="0" borderId="0" xfId="0" applyFont="1" applyAlignment="1">
      <alignment horizontal="centerContinuous"/>
    </xf>
    <xf numFmtId="0" fontId="40" fillId="0" borderId="0" xfId="0" applyFont="1" applyAlignment="1">
      <alignment horizontal="centerContinuous"/>
    </xf>
    <xf numFmtId="0" fontId="41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/>
    <xf numFmtId="0" fontId="42" fillId="0" borderId="0" xfId="0" applyFont="1" applyAlignment="1">
      <alignment horizontal="center"/>
    </xf>
    <xf numFmtId="39" fontId="40" fillId="0" borderId="0" xfId="0" applyNumberFormat="1" applyFont="1"/>
    <xf numFmtId="0" fontId="44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43" fillId="0" borderId="0" xfId="67" applyNumberFormat="1">
      <alignment wrapText="1"/>
    </xf>
    <xf numFmtId="0" fontId="44" fillId="0" borderId="0" xfId="0" applyFont="1" applyAlignment="1">
      <alignment horizontal="center"/>
    </xf>
    <xf numFmtId="0" fontId="43" fillId="0" borderId="0" xfId="67" applyNumberFormat="1">
      <alignment wrapText="1"/>
    </xf>
    <xf numFmtId="0" fontId="43" fillId="0" borderId="0" xfId="67" applyNumberFormat="1">
      <alignment wrapText="1"/>
    </xf>
    <xf numFmtId="0" fontId="43" fillId="0" borderId="0" xfId="67" applyNumberFormat="1">
      <alignment wrapText="1"/>
    </xf>
    <xf numFmtId="0" fontId="43" fillId="0" borderId="0" xfId="67" applyNumberFormat="1">
      <alignment wrapText="1"/>
    </xf>
    <xf numFmtId="0" fontId="43" fillId="0" borderId="0" xfId="67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0" fontId="6" fillId="0" borderId="0" xfId="71" applyNumberFormat="1">
      <alignment wrapText="1"/>
    </xf>
    <xf numFmtId="37" fontId="4" fillId="0" borderId="0" xfId="1" applyNumberFormat="1" applyFont="1"/>
    <xf numFmtId="39" fontId="4" fillId="0" borderId="0" xfId="0" applyNumberFormat="1" applyFont="1"/>
    <xf numFmtId="37" fontId="4" fillId="0" borderId="1" xfId="1" applyNumberFormat="1" applyFont="1" applyBorder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10" fontId="4" fillId="0" borderId="0" xfId="2" applyNumberFormat="1" applyFont="1"/>
    <xf numFmtId="10" fontId="4" fillId="0" borderId="0" xfId="0" applyNumberFormat="1" applyFont="1"/>
    <xf numFmtId="39" fontId="4" fillId="0" borderId="1" xfId="0" applyNumberFormat="1" applyFont="1" applyBorder="1"/>
    <xf numFmtId="39" fontId="3" fillId="0" borderId="0" xfId="0" applyNumberFormat="1" applyFont="1"/>
    <xf numFmtId="39" fontId="2" fillId="0" borderId="2" xfId="0" applyNumberFormat="1" applyFont="1" applyBorder="1"/>
    <xf numFmtId="0" fontId="2" fillId="0" borderId="0" xfId="0" applyFont="1"/>
    <xf numFmtId="0" fontId="0" fillId="0" borderId="0" xfId="0"/>
    <xf numFmtId="39" fontId="6" fillId="0" borderId="0" xfId="0" applyNumberFormat="1" applyFont="1"/>
    <xf numFmtId="39" fontId="6" fillId="0" borderId="0" xfId="0" applyNumberFormat="1" applyFont="1"/>
    <xf numFmtId="37" fontId="1" fillId="0" borderId="0" xfId="1" applyNumberFormat="1" applyFont="1"/>
    <xf numFmtId="39" fontId="6" fillId="0" borderId="0" xfId="0" applyNumberFormat="1" applyFont="1"/>
    <xf numFmtId="37" fontId="1" fillId="0" borderId="0" xfId="1" applyNumberFormat="1" applyFont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/>
    <xf numFmtId="39" fontId="0" fillId="0" borderId="0" xfId="0" applyNumberFormat="1"/>
    <xf numFmtId="39" fontId="0" fillId="0" borderId="0" xfId="0" applyNumberFormat="1"/>
    <xf numFmtId="39" fontId="0" fillId="0" borderId="1" xfId="0" applyNumberFormat="1" applyBorder="1"/>
    <xf numFmtId="164" fontId="6" fillId="0" borderId="0" xfId="2" applyNumberFormat="1"/>
    <xf numFmtId="164" fontId="6" fillId="0" borderId="0" xfId="2" applyNumberFormat="1"/>
    <xf numFmtId="164" fontId="6" fillId="0" borderId="0" xfId="2" applyNumberFormat="1"/>
    <xf numFmtId="164" fontId="6" fillId="0" borderId="0" xfId="2" applyNumberFormat="1"/>
    <xf numFmtId="164" fontId="6" fillId="0" borderId="1" xfId="2" applyNumberFormat="1" applyBorder="1"/>
  </cellXfs>
  <cellStyles count="117">
    <cellStyle name="20% - Accent1" xfId="90" builtinId="30" customBuiltin="1"/>
    <cellStyle name="20% - Accent1 2" xfId="4"/>
    <cellStyle name="20% - Accent2" xfId="94" builtinId="34" customBuiltin="1"/>
    <cellStyle name="20% - Accent2 2" xfId="5"/>
    <cellStyle name="20% - Accent3" xfId="98" builtinId="38" customBuiltin="1"/>
    <cellStyle name="20% - Accent3 2" xfId="6"/>
    <cellStyle name="20% - Accent4" xfId="102" builtinId="42" customBuiltin="1"/>
    <cellStyle name="20% - Accent4 2" xfId="7"/>
    <cellStyle name="20% - Accent5" xfId="106" builtinId="46" customBuiltin="1"/>
    <cellStyle name="20% - Accent5 2" xfId="8"/>
    <cellStyle name="20% - Accent6" xfId="110" builtinId="50" customBuiltin="1"/>
    <cellStyle name="20% - Accent6 2" xfId="9"/>
    <cellStyle name="40% - Accent1" xfId="91" builtinId="31" customBuiltin="1"/>
    <cellStyle name="40% - Accent1 2" xfId="10"/>
    <cellStyle name="40% - Accent2" xfId="95" builtinId="35" customBuiltin="1"/>
    <cellStyle name="40% - Accent2 2" xfId="11"/>
    <cellStyle name="40% - Accent3" xfId="99" builtinId="39" customBuiltin="1"/>
    <cellStyle name="40% - Accent3 2" xfId="12"/>
    <cellStyle name="40% - Accent4" xfId="103" builtinId="43" customBuiltin="1"/>
    <cellStyle name="40% - Accent4 2" xfId="13"/>
    <cellStyle name="40% - Accent5" xfId="107" builtinId="47" customBuiltin="1"/>
    <cellStyle name="40% - Accent5 2" xfId="14"/>
    <cellStyle name="40% - Accent6" xfId="111" builtinId="51" customBuiltin="1"/>
    <cellStyle name="40% - Accent6 2" xfId="15"/>
    <cellStyle name="60% - Accent1" xfId="92" builtinId="32" customBuiltin="1"/>
    <cellStyle name="60% - Accent1 2" xfId="16"/>
    <cellStyle name="60% - Accent2" xfId="96" builtinId="36" customBuiltin="1"/>
    <cellStyle name="60% - Accent2 2" xfId="17"/>
    <cellStyle name="60% - Accent3" xfId="100" builtinId="40" customBuiltin="1"/>
    <cellStyle name="60% - Accent3 2" xfId="18"/>
    <cellStyle name="60% - Accent4" xfId="104" builtinId="44" customBuiltin="1"/>
    <cellStyle name="60% - Accent4 2" xfId="19"/>
    <cellStyle name="60% - Accent5" xfId="108" builtinId="48" customBuiltin="1"/>
    <cellStyle name="60% - Accent5 2" xfId="20"/>
    <cellStyle name="60% - Accent6" xfId="112" builtinId="52" customBuiltin="1"/>
    <cellStyle name="60% - Accent6 2" xfId="21"/>
    <cellStyle name="Accent1" xfId="89" builtinId="29" customBuiltin="1"/>
    <cellStyle name="Accent1 2" xfId="22"/>
    <cellStyle name="Accent2" xfId="93" builtinId="33" customBuiltin="1"/>
    <cellStyle name="Accent2 2" xfId="23"/>
    <cellStyle name="Accent3" xfId="97" builtinId="37" customBuiltin="1"/>
    <cellStyle name="Accent3 2" xfId="24"/>
    <cellStyle name="Accent4" xfId="101" builtinId="41" customBuiltin="1"/>
    <cellStyle name="Accent4 2" xfId="25"/>
    <cellStyle name="Accent5" xfId="105" builtinId="45" customBuiltin="1"/>
    <cellStyle name="Accent5 2" xfId="26"/>
    <cellStyle name="Accent6" xfId="109" builtinId="49" customBuiltin="1"/>
    <cellStyle name="Accent6 2" xfId="27"/>
    <cellStyle name="Bad" xfId="79" builtinId="27" customBuiltin="1"/>
    <cellStyle name="Bad 2" xfId="28"/>
    <cellStyle name="Calculation" xfId="83" builtinId="22" customBuiltin="1"/>
    <cellStyle name="Calculation 2" xfId="29"/>
    <cellStyle name="Check Cell" xfId="85" builtinId="23" customBuiltin="1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urrency 2" xfId="32"/>
    <cellStyle name="Currency 2 2" xfId="55"/>
    <cellStyle name="Currency 3" xfId="33"/>
    <cellStyle name="Currency 3 2" xfId="56"/>
    <cellStyle name="Explanatory Text" xfId="87" builtinId="53" customBuiltin="1"/>
    <cellStyle name="Explanatory Text 2" xfId="34"/>
    <cellStyle name="Good" xfId="78" builtinId="26" customBuiltin="1"/>
    <cellStyle name="Good 2" xfId="35"/>
    <cellStyle name="Heading 1" xfId="74" builtinId="16" customBuiltin="1"/>
    <cellStyle name="Heading 1 2" xfId="36"/>
    <cellStyle name="Heading 2" xfId="75" builtinId="17" customBuiltin="1"/>
    <cellStyle name="Heading 2 2" xfId="37"/>
    <cellStyle name="Heading 3" xfId="76" builtinId="18" customBuiltin="1"/>
    <cellStyle name="Heading 3 2" xfId="38"/>
    <cellStyle name="Heading 4" xfId="77" builtinId="19" customBuiltin="1"/>
    <cellStyle name="Heading 4 2" xfId="39"/>
    <cellStyle name="Input" xfId="81" builtinId="20" customBuiltin="1"/>
    <cellStyle name="Input 2" xfId="40"/>
    <cellStyle name="Linked Cell" xfId="84" builtinId="24" customBuiltin="1"/>
    <cellStyle name="Linked Cell 2" xfId="41"/>
    <cellStyle name="Neutral" xfId="80" builtinId="28" customBuiltin="1"/>
    <cellStyle name="Neutral 2" xfId="42"/>
    <cellStyle name="Normal" xfId="0" builtinId="0"/>
    <cellStyle name="Normal 10" xfId="67"/>
    <cellStyle name="Normal 10 2" xfId="116"/>
    <cellStyle name="Normal 10 3" xfId="115"/>
    <cellStyle name="Normal 11" xfId="71"/>
    <cellStyle name="Normal 12" xfId="113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Note 3" xfId="114"/>
    <cellStyle name="Output" xfId="82" builtinId="21" customBuiltin="1"/>
    <cellStyle name="Output 2" xfId="48"/>
    <cellStyle name="Percent" xfId="2" builtinId="5"/>
    <cellStyle name="Percent 2" xfId="49"/>
    <cellStyle name="Percent 2 2" xfId="60"/>
    <cellStyle name="Percent 3" xfId="70"/>
    <cellStyle name="Title" xfId="73" builtinId="15" customBuiltin="1"/>
    <cellStyle name="Title 2" xfId="50"/>
    <cellStyle name="Total" xfId="88" builtinId="25" customBuiltin="1"/>
    <cellStyle name="Total 2" xfId="51"/>
    <cellStyle name="Warning Text" xfId="86" builtinId="11" customBuiltin="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4"/>
  <sheetViews>
    <sheetView tabSelected="1" workbookViewId="0">
      <pane xSplit="2" ySplit="3" topLeftCell="C4" activePane="bottomRight" state="frozen"/>
      <selection activeCell="T274" sqref="T274"/>
      <selection pane="topRight" activeCell="T274" sqref="T274"/>
      <selection pane="bottomLeft" activeCell="T274" sqref="T274"/>
      <selection pane="bottomRight" activeCell="J39" sqref="J39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.42578125" bestFit="1" customWidth="1"/>
    <col min="9" max="9" width="1.5703125" customWidth="1"/>
    <col min="10" max="10" width="13.42578125" bestFit="1" customWidth="1"/>
  </cols>
  <sheetData>
    <row r="1" spans="1:11">
      <c r="D1" s="1" t="s">
        <v>0</v>
      </c>
      <c r="F1" s="1"/>
      <c r="H1" s="1" t="s">
        <v>585</v>
      </c>
      <c r="J1" s="1" t="s">
        <v>587</v>
      </c>
    </row>
    <row r="2" spans="1:11">
      <c r="A2" s="19" t="s">
        <v>461</v>
      </c>
      <c r="B2" s="19"/>
      <c r="D2" s="1" t="s">
        <v>3</v>
      </c>
      <c r="F2" s="1" t="s">
        <v>3</v>
      </c>
      <c r="H2" s="1" t="s">
        <v>586</v>
      </c>
      <c r="J2" s="1" t="s">
        <v>588</v>
      </c>
    </row>
    <row r="3" spans="1:11">
      <c r="A3" s="11" t="s">
        <v>459</v>
      </c>
      <c r="B3" s="11" t="s">
        <v>460</v>
      </c>
      <c r="D3" s="2" t="s">
        <v>5</v>
      </c>
      <c r="F3" s="2" t="s">
        <v>6</v>
      </c>
      <c r="H3" s="2" t="s">
        <v>6</v>
      </c>
      <c r="J3" s="2" t="s">
        <v>589</v>
      </c>
    </row>
    <row r="4" spans="1:11">
      <c r="D4" s="4"/>
      <c r="F4" s="5"/>
    </row>
    <row r="5" spans="1:11">
      <c r="A5" t="s">
        <v>7</v>
      </c>
      <c r="B5" t="s">
        <v>520</v>
      </c>
      <c r="D5" s="3">
        <f>+assessment!H5</f>
        <v>8.5923955322325565E-4</v>
      </c>
      <c r="F5" s="16">
        <f>+assessment!J5</f>
        <v>41857.145962639494</v>
      </c>
      <c r="H5" s="44">
        <v>-31394.240000000002</v>
      </c>
      <c r="I5" s="104"/>
      <c r="J5" s="44">
        <f>SUM(F5:H5)</f>
        <v>10462.905962639492</v>
      </c>
      <c r="K5" s="16"/>
    </row>
    <row r="6" spans="1:11">
      <c r="A6" t="s">
        <v>8</v>
      </c>
      <c r="B6" t="s">
        <v>521</v>
      </c>
      <c r="D6" s="3">
        <f>+assessment!H6</f>
        <v>9.6066361887541603E-4</v>
      </c>
      <c r="F6" s="16">
        <f>+assessment!J6</f>
        <v>46797.935646030324</v>
      </c>
      <c r="H6" s="44">
        <v>-35099.96</v>
      </c>
      <c r="I6" s="104"/>
      <c r="J6" s="44">
        <f t="shared" ref="J6:J29" si="0">SUM(F6:H6)</f>
        <v>11697.975646030325</v>
      </c>
      <c r="K6" s="16"/>
    </row>
    <row r="7" spans="1:11">
      <c r="A7" t="s">
        <v>9</v>
      </c>
      <c r="B7" t="s">
        <v>10</v>
      </c>
      <c r="D7" s="3">
        <f>+assessment!H7</f>
        <v>6.9595913501922931E-4</v>
      </c>
      <c r="F7" s="16">
        <f>+assessment!J7</f>
        <v>33903.075096175373</v>
      </c>
      <c r="H7" s="44">
        <v>-25428.7</v>
      </c>
      <c r="I7" s="104"/>
      <c r="J7" s="44">
        <f t="shared" si="0"/>
        <v>8474.3750961753722</v>
      </c>
      <c r="K7" s="16"/>
    </row>
    <row r="8" spans="1:11">
      <c r="A8" t="s">
        <v>11</v>
      </c>
      <c r="B8" t="s">
        <v>12</v>
      </c>
      <c r="D8" s="3">
        <f>+assessment!H8</f>
        <v>2.8666736945355515E-4</v>
      </c>
      <c r="F8" s="16">
        <f>+assessment!J8</f>
        <v>13964.764402350142</v>
      </c>
      <c r="H8" s="44">
        <v>-10474.25</v>
      </c>
      <c r="I8" s="104"/>
      <c r="J8" s="44">
        <f t="shared" si="0"/>
        <v>3490.5144023501416</v>
      </c>
      <c r="K8" s="16"/>
    </row>
    <row r="9" spans="1:11">
      <c r="A9" t="s">
        <v>13</v>
      </c>
      <c r="B9" t="s">
        <v>14</v>
      </c>
      <c r="D9" s="3">
        <f>+assessment!H9</f>
        <v>3.3258912718973479E-5</v>
      </c>
      <c r="F9" s="16">
        <f>+assessment!J9</f>
        <v>1620.1804945018</v>
      </c>
      <c r="H9" s="44">
        <v>-1215.2</v>
      </c>
      <c r="I9" s="104"/>
      <c r="J9" s="44">
        <f t="shared" si="0"/>
        <v>404.98049450179997</v>
      </c>
      <c r="K9" s="16"/>
    </row>
    <row r="10" spans="1:11">
      <c r="A10" t="s">
        <v>15</v>
      </c>
      <c r="B10" t="s">
        <v>16</v>
      </c>
      <c r="D10" s="3">
        <f>+assessment!H10</f>
        <v>4.8160264664380662E-5</v>
      </c>
      <c r="F10" s="16">
        <f>+assessment!J10</f>
        <v>2346.0875609069562</v>
      </c>
      <c r="H10" s="44">
        <v>-1759.67</v>
      </c>
      <c r="I10" s="41"/>
      <c r="J10" s="44">
        <f t="shared" si="0"/>
        <v>586.41756090695617</v>
      </c>
      <c r="K10" s="16"/>
    </row>
    <row r="11" spans="1:11">
      <c r="A11" t="s">
        <v>17</v>
      </c>
      <c r="B11" t="s">
        <v>18</v>
      </c>
      <c r="D11" s="3">
        <f>+assessment!H11</f>
        <v>1.3983417352914204E-4</v>
      </c>
      <c r="F11" s="16">
        <f>+assessment!J11</f>
        <v>6811.9064002789937</v>
      </c>
      <c r="H11" s="44">
        <v>-5109.21</v>
      </c>
      <c r="I11" s="41"/>
      <c r="J11" s="44">
        <f t="shared" si="0"/>
        <v>1702.6964002789937</v>
      </c>
      <c r="K11" s="16"/>
    </row>
    <row r="12" spans="1:11">
      <c r="A12" t="s">
        <v>19</v>
      </c>
      <c r="B12" t="s">
        <v>20</v>
      </c>
      <c r="D12" s="3">
        <f>+assessment!H12</f>
        <v>3.0564084616922831E-5</v>
      </c>
      <c r="F12" s="16">
        <f>+assessment!J12</f>
        <v>1488.904166743587</v>
      </c>
      <c r="H12" s="44">
        <v>-1116.74</v>
      </c>
      <c r="I12" s="41"/>
      <c r="J12" s="44">
        <f t="shared" si="0"/>
        <v>372.16416674358697</v>
      </c>
      <c r="K12" s="16"/>
    </row>
    <row r="13" spans="1:11">
      <c r="A13" t="s">
        <v>21</v>
      </c>
      <c r="B13" t="s">
        <v>22</v>
      </c>
      <c r="D13" s="3">
        <f>+assessment!H13</f>
        <v>1.2108304349777062E-4</v>
      </c>
      <c r="F13" s="16">
        <f>+assessment!J13</f>
        <v>5898.460570483011</v>
      </c>
      <c r="H13" s="44">
        <v>-4424.12</v>
      </c>
      <c r="I13" s="41"/>
      <c r="J13" s="44">
        <f t="shared" si="0"/>
        <v>1474.3405704830111</v>
      </c>
      <c r="K13" s="16"/>
    </row>
    <row r="14" spans="1:11">
      <c r="A14" t="s">
        <v>23</v>
      </c>
      <c r="B14" t="s">
        <v>24</v>
      </c>
      <c r="D14" s="3">
        <f>+assessment!H14</f>
        <v>5.1014751268877443E-4</v>
      </c>
      <c r="F14" s="16">
        <f>+assessment!J14</f>
        <v>24851.415208935683</v>
      </c>
      <c r="H14" s="44">
        <v>-18639.3</v>
      </c>
      <c r="I14" s="41"/>
      <c r="J14" s="44">
        <f t="shared" si="0"/>
        <v>6212.1152089356838</v>
      </c>
      <c r="K14" s="16"/>
    </row>
    <row r="15" spans="1:11">
      <c r="A15" t="s">
        <v>25</v>
      </c>
      <c r="B15" t="s">
        <v>26</v>
      </c>
      <c r="D15" s="3">
        <f>+assessment!H15</f>
        <v>8.0613221328787311E-6</v>
      </c>
      <c r="F15" s="16">
        <f>+assessment!J15</f>
        <v>392.70065711242779</v>
      </c>
      <c r="H15" s="44">
        <v>-294.55</v>
      </c>
      <c r="I15" s="41"/>
      <c r="J15" s="44">
        <f t="shared" si="0"/>
        <v>98.15065711242778</v>
      </c>
      <c r="K15" s="16"/>
    </row>
    <row r="16" spans="1:11">
      <c r="A16" t="s">
        <v>554</v>
      </c>
      <c r="B16" t="s">
        <v>555</v>
      </c>
      <c r="D16" s="3">
        <f>+assessment!H16</f>
        <v>3.5886526462114891E-5</v>
      </c>
      <c r="F16" s="16">
        <f>+assessment!J16</f>
        <v>1748.182530217596</v>
      </c>
      <c r="H16" s="44">
        <v>-1311.17</v>
      </c>
      <c r="I16" s="41"/>
      <c r="J16" s="44">
        <f>SUM(F16:H16)</f>
        <v>437.0125302175959</v>
      </c>
      <c r="K16" s="16"/>
    </row>
    <row r="17" spans="1:11">
      <c r="A17" t="s">
        <v>27</v>
      </c>
      <c r="B17" t="s">
        <v>522</v>
      </c>
      <c r="D17" s="3">
        <f>+assessment!H17</f>
        <v>8.8484055953454166E-5</v>
      </c>
      <c r="F17" s="16">
        <f>+assessment!J17</f>
        <v>4310.4277864263586</v>
      </c>
      <c r="H17" s="44">
        <v>-3233.01</v>
      </c>
      <c r="I17" s="41"/>
      <c r="J17" s="44">
        <f>SUM(F17:H17)</f>
        <v>1077.4177864263584</v>
      </c>
      <c r="K17" s="16"/>
    </row>
    <row r="18" spans="1:11">
      <c r="A18" t="s">
        <v>28</v>
      </c>
      <c r="B18" t="s">
        <v>523</v>
      </c>
      <c r="D18" s="3">
        <f>+assessment!H18</f>
        <v>6.4500219561886978E-5</v>
      </c>
      <c r="F18" s="16">
        <f>+assessment!J18</f>
        <v>3142.0749832761862</v>
      </c>
      <c r="H18" s="44">
        <v>-2356.6999999999998</v>
      </c>
      <c r="I18" s="41"/>
      <c r="J18" s="44">
        <f t="shared" si="0"/>
        <v>785.37498327618641</v>
      </c>
      <c r="K18" s="16"/>
    </row>
    <row r="19" spans="1:11">
      <c r="A19" t="s">
        <v>29</v>
      </c>
      <c r="B19" t="s">
        <v>524</v>
      </c>
      <c r="D19" s="3">
        <f>+assessment!H19</f>
        <v>6.027854438628145E-5</v>
      </c>
      <c r="F19" s="16">
        <f>+assessment!J19</f>
        <v>2936.4195599785826</v>
      </c>
      <c r="H19" s="44">
        <v>-2202.46</v>
      </c>
      <c r="I19" s="41"/>
      <c r="J19" s="44">
        <f t="shared" si="0"/>
        <v>733.95955997858255</v>
      </c>
      <c r="K19" s="16"/>
    </row>
    <row r="20" spans="1:11">
      <c r="A20" t="s">
        <v>30</v>
      </c>
      <c r="B20" t="s">
        <v>525</v>
      </c>
      <c r="D20" s="3">
        <f>+assessment!H20</f>
        <v>6.2026404419048345E-5</v>
      </c>
      <c r="F20" s="16">
        <f>+assessment!J20</f>
        <v>3021.5651194902948</v>
      </c>
      <c r="H20" s="44">
        <v>-2266.3200000000002</v>
      </c>
      <c r="I20" s="41"/>
      <c r="J20" s="44">
        <f t="shared" si="0"/>
        <v>755.24511949029466</v>
      </c>
      <c r="K20" s="16"/>
    </row>
    <row r="21" spans="1:11">
      <c r="A21" t="s">
        <v>31</v>
      </c>
      <c r="B21" t="s">
        <v>526</v>
      </c>
      <c r="D21" s="3">
        <f>+assessment!H21</f>
        <v>1.0894260585479835E-4</v>
      </c>
      <c r="F21" s="16">
        <f>+assessment!J21</f>
        <v>5307.0491665666723</v>
      </c>
      <c r="H21" s="44">
        <v>-3980.54</v>
      </c>
      <c r="I21" s="41"/>
      <c r="J21" s="44">
        <f t="shared" si="0"/>
        <v>1326.5091665666723</v>
      </c>
      <c r="K21" s="16"/>
    </row>
    <row r="22" spans="1:11">
      <c r="A22" t="s">
        <v>32</v>
      </c>
      <c r="B22" t="s">
        <v>527</v>
      </c>
      <c r="D22" s="3">
        <f>+assessment!H22</f>
        <v>2.8948644253613993E-5</v>
      </c>
      <c r="F22" s="16">
        <f>+assessment!J22</f>
        <v>1410.2093221832968</v>
      </c>
      <c r="H22" s="44">
        <v>-1057.72</v>
      </c>
      <c r="I22" s="41"/>
      <c r="J22" s="44">
        <f t="shared" si="0"/>
        <v>352.48932218329674</v>
      </c>
      <c r="K22" s="16"/>
    </row>
    <row r="23" spans="1:11">
      <c r="A23" t="s">
        <v>33</v>
      </c>
      <c r="B23" t="s">
        <v>528</v>
      </c>
      <c r="D23" s="3">
        <f>+assessment!H23</f>
        <v>3.7022978788470113E-5</v>
      </c>
      <c r="F23" s="16">
        <f>+assessment!J23</f>
        <v>1803.5438677228215</v>
      </c>
      <c r="H23" s="44">
        <v>-1352.74</v>
      </c>
      <c r="I23" s="41"/>
      <c r="J23" s="44">
        <f t="shared" si="0"/>
        <v>450.80386772282145</v>
      </c>
      <c r="K23" s="16"/>
    </row>
    <row r="24" spans="1:11">
      <c r="A24" t="s">
        <v>34</v>
      </c>
      <c r="B24" t="s">
        <v>529</v>
      </c>
      <c r="D24" s="3">
        <f>+assessment!H24</f>
        <v>2.9835282534227335E-5</v>
      </c>
      <c r="F24" s="16">
        <f>+assessment!J24</f>
        <v>1453.4011745467942</v>
      </c>
      <c r="H24" s="44">
        <v>-1090.1199999999999</v>
      </c>
      <c r="I24" s="41"/>
      <c r="J24" s="44">
        <f t="shared" si="0"/>
        <v>363.28117454679432</v>
      </c>
      <c r="K24" s="16"/>
    </row>
    <row r="25" spans="1:11">
      <c r="A25" t="s">
        <v>35</v>
      </c>
      <c r="B25" t="s">
        <v>530</v>
      </c>
      <c r="D25" s="3">
        <f>+assessment!H25</f>
        <v>6.3668203976002295E-5</v>
      </c>
      <c r="F25" s="16">
        <f>+assessment!J25</f>
        <v>3101.5440304226722</v>
      </c>
      <c r="H25" s="44">
        <v>-2326.25</v>
      </c>
      <c r="I25" s="41"/>
      <c r="J25" s="44">
        <f t="shared" si="0"/>
        <v>775.29403042267222</v>
      </c>
      <c r="K25" s="16"/>
    </row>
    <row r="26" spans="1:11">
      <c r="A26" t="s">
        <v>36</v>
      </c>
      <c r="B26" t="s">
        <v>531</v>
      </c>
      <c r="D26" s="3">
        <f>+assessment!H26</f>
        <v>2.8538136327027836E-5</v>
      </c>
      <c r="F26" s="16">
        <f>+assessment!J26</f>
        <v>1390.2117672086915</v>
      </c>
      <c r="H26" s="44">
        <v>-1042.72</v>
      </c>
      <c r="I26" s="41"/>
      <c r="J26" s="44">
        <f t="shared" si="0"/>
        <v>347.4917672086915</v>
      </c>
      <c r="K26" s="16"/>
    </row>
    <row r="27" spans="1:11">
      <c r="A27" t="s">
        <v>37</v>
      </c>
      <c r="B27" t="s">
        <v>532</v>
      </c>
      <c r="D27" s="3">
        <f>+assessment!H27</f>
        <v>3.6252537138587154E-5</v>
      </c>
      <c r="F27" s="16">
        <f>+assessment!J27</f>
        <v>1766.0124383631342</v>
      </c>
      <c r="H27" s="44">
        <v>-1324.57</v>
      </c>
      <c r="I27" s="41"/>
      <c r="J27" s="44">
        <f t="shared" si="0"/>
        <v>441.44243836313422</v>
      </c>
      <c r="K27" s="16"/>
    </row>
    <row r="28" spans="1:11">
      <c r="A28" t="s">
        <v>38</v>
      </c>
      <c r="B28" t="s">
        <v>533</v>
      </c>
      <c r="D28" s="3">
        <f>+assessment!H28</f>
        <v>4.1589274662197233E-5</v>
      </c>
      <c r="F28" s="16">
        <f>+assessment!J28</f>
        <v>2025.9872040173423</v>
      </c>
      <c r="H28" s="44">
        <v>-1519.56</v>
      </c>
      <c r="I28" s="41"/>
      <c r="J28" s="44">
        <f t="shared" si="0"/>
        <v>506.42720401734232</v>
      </c>
      <c r="K28" s="16"/>
    </row>
    <row r="29" spans="1:11">
      <c r="A29" t="s">
        <v>39</v>
      </c>
      <c r="B29" t="s">
        <v>534</v>
      </c>
      <c r="D29" s="3">
        <f>+assessment!H29</f>
        <v>5.4832006739494209E-5</v>
      </c>
      <c r="F29" s="16">
        <f>+assessment!J29</f>
        <v>2671.0959719089005</v>
      </c>
      <c r="H29" s="44">
        <v>-2003.44</v>
      </c>
      <c r="I29" s="41"/>
      <c r="J29" s="44">
        <f t="shared" si="0"/>
        <v>667.65597190890048</v>
      </c>
      <c r="K29" s="16"/>
    </row>
    <row r="30" spans="1:11">
      <c r="A30" t="s">
        <v>40</v>
      </c>
      <c r="B30" t="s">
        <v>535</v>
      </c>
      <c r="D30" s="3">
        <f>+assessment!H30</f>
        <v>6.7271683549163276E-4</v>
      </c>
      <c r="F30" s="16">
        <f>+assessment!J30</f>
        <v>32770.845649585615</v>
      </c>
      <c r="H30" s="44">
        <v>-24578.33</v>
      </c>
      <c r="I30" s="41"/>
      <c r="J30" s="44">
        <f t="shared" ref="J30:J87" si="1">SUM(F30:H30)</f>
        <v>8192.5156495856136</v>
      </c>
      <c r="K30" s="16"/>
    </row>
    <row r="31" spans="1:11">
      <c r="A31" t="s">
        <v>41</v>
      </c>
      <c r="B31" t="s">
        <v>536</v>
      </c>
      <c r="D31" s="3">
        <f>+assessment!H31</f>
        <v>9.0034779925545431E-3</v>
      </c>
      <c r="F31" s="16">
        <f>+assessment!J31</f>
        <v>438597.00253795076</v>
      </c>
      <c r="H31" s="44">
        <v>-328952.03000000003</v>
      </c>
      <c r="I31" s="41"/>
      <c r="J31" s="44">
        <f t="shared" si="1"/>
        <v>109644.97253795073</v>
      </c>
      <c r="K31" s="16"/>
    </row>
    <row r="32" spans="1:11">
      <c r="A32" t="s">
        <v>42</v>
      </c>
      <c r="B32" t="s">
        <v>43</v>
      </c>
      <c r="D32" s="3">
        <f>+assessment!H32</f>
        <v>2.0853953210599339E-5</v>
      </c>
      <c r="F32" s="16">
        <f>+assessment!J32</f>
        <v>1015.8831261429482</v>
      </c>
      <c r="H32" s="44">
        <v>-761.96</v>
      </c>
      <c r="I32" s="41"/>
      <c r="J32" s="44">
        <f t="shared" si="1"/>
        <v>253.92312614294815</v>
      </c>
      <c r="K32" s="16"/>
    </row>
    <row r="33" spans="1:11">
      <c r="A33" t="s">
        <v>44</v>
      </c>
      <c r="B33" t="s">
        <v>45</v>
      </c>
      <c r="D33" s="3">
        <f>+assessment!H33</f>
        <v>1.3984187721654245E-5</v>
      </c>
      <c r="F33" s="16">
        <f>+assessment!J33</f>
        <v>681.22816790551622</v>
      </c>
      <c r="H33" s="44">
        <v>-510.95</v>
      </c>
      <c r="I33" s="41"/>
      <c r="J33" s="44">
        <f t="shared" si="1"/>
        <v>170.27816790551623</v>
      </c>
      <c r="K33" s="16"/>
    </row>
    <row r="34" spans="1:11">
      <c r="A34" t="s">
        <v>46</v>
      </c>
      <c r="B34" t="s">
        <v>47</v>
      </c>
      <c r="D34" s="3">
        <f>+assessment!H34</f>
        <v>4.5954662572583364E-4</v>
      </c>
      <c r="F34" s="16">
        <f>+assessment!J34</f>
        <v>22386.434746267765</v>
      </c>
      <c r="H34" s="44">
        <v>-16790.740000000002</v>
      </c>
      <c r="I34" s="41"/>
      <c r="J34" s="44">
        <f t="shared" si="1"/>
        <v>5595.6947462677635</v>
      </c>
      <c r="K34" s="16"/>
    </row>
    <row r="35" spans="1:11">
      <c r="A35" t="s">
        <v>48</v>
      </c>
      <c r="B35" t="s">
        <v>49</v>
      </c>
      <c r="D35" s="3">
        <f>+assessment!H35</f>
        <v>1.2654103557884301E-2</v>
      </c>
      <c r="F35" s="16">
        <f>+assessment!J35</f>
        <v>616434.2151868986</v>
      </c>
      <c r="H35" s="44">
        <v>-462336.45</v>
      </c>
      <c r="I35" s="41"/>
      <c r="J35" s="44">
        <f t="shared" si="1"/>
        <v>154097.76518689858</v>
      </c>
      <c r="K35" s="16"/>
    </row>
    <row r="36" spans="1:11">
      <c r="A36" t="s">
        <v>50</v>
      </c>
      <c r="B36" t="s">
        <v>502</v>
      </c>
      <c r="D36" s="3">
        <f>+assessment!H36</f>
        <v>1.1861223349516356E-3</v>
      </c>
      <c r="F36" s="16">
        <f>+assessment!J36</f>
        <v>57780.970996242606</v>
      </c>
      <c r="H36" s="44">
        <v>-43336.44</v>
      </c>
      <c r="I36" s="41"/>
      <c r="J36" s="44">
        <f t="shared" si="1"/>
        <v>14444.530996242604</v>
      </c>
      <c r="K36" s="16"/>
    </row>
    <row r="37" spans="1:11">
      <c r="A37" t="s">
        <v>51</v>
      </c>
      <c r="B37" t="s">
        <v>52</v>
      </c>
      <c r="D37" s="3">
        <f>+assessment!H37</f>
        <v>5.1911754782778029E-3</v>
      </c>
      <c r="F37" s="16">
        <f>+assessment!J37</f>
        <v>252883.83070453364</v>
      </c>
      <c r="H37" s="44">
        <v>-189671.18</v>
      </c>
      <c r="I37" s="41"/>
      <c r="J37" s="44">
        <f t="shared" si="1"/>
        <v>63212.650704533648</v>
      </c>
      <c r="K37" s="16"/>
    </row>
    <row r="38" spans="1:11">
      <c r="A38" t="s">
        <v>53</v>
      </c>
      <c r="B38" t="s">
        <v>54</v>
      </c>
      <c r="D38" s="3">
        <f>+assessment!H38</f>
        <v>1.4016691925737984E-3</v>
      </c>
      <c r="F38" s="16">
        <f>+assessment!J38</f>
        <v>68281.158339148722</v>
      </c>
      <c r="H38" s="44">
        <v>-51213.1</v>
      </c>
      <c r="I38" s="41"/>
      <c r="J38" s="44">
        <f t="shared" si="1"/>
        <v>17068.058339148723</v>
      </c>
      <c r="K38" s="16"/>
    </row>
    <row r="39" spans="1:11">
      <c r="A39" t="s">
        <v>55</v>
      </c>
      <c r="B39" t="s">
        <v>56</v>
      </c>
      <c r="D39" s="3">
        <f>+assessment!H39</f>
        <v>2.2218731150866079E-4</v>
      </c>
      <c r="F39" s="16">
        <f>+assessment!J39</f>
        <v>10823.671575612418</v>
      </c>
      <c r="H39" s="44">
        <v>-8118.08</v>
      </c>
      <c r="I39" s="41"/>
      <c r="J39" s="44">
        <f t="shared" si="1"/>
        <v>2705.5915756124177</v>
      </c>
      <c r="K39" s="16"/>
    </row>
    <row r="40" spans="1:11">
      <c r="A40" t="s">
        <v>57</v>
      </c>
      <c r="B40" t="s">
        <v>58</v>
      </c>
      <c r="D40" s="3">
        <f>+assessment!H40</f>
        <v>3.3094158402135858E-4</v>
      </c>
      <c r="F40" s="16">
        <f>+assessment!J40</f>
        <v>16121.546238793668</v>
      </c>
      <c r="H40" s="44">
        <v>-12091.67</v>
      </c>
      <c r="I40" s="41"/>
      <c r="J40" s="44">
        <f t="shared" si="1"/>
        <v>4029.8762387936677</v>
      </c>
      <c r="K40" s="16"/>
    </row>
    <row r="41" spans="1:11">
      <c r="A41" t="s">
        <v>59</v>
      </c>
      <c r="B41" t="s">
        <v>60</v>
      </c>
      <c r="D41" s="3">
        <f>+assessment!H41</f>
        <v>3.1589560259896E-4</v>
      </c>
      <c r="F41" s="16">
        <f>+assessment!J41</f>
        <v>15388.593666736195</v>
      </c>
      <c r="H41" s="44">
        <v>-11542.15</v>
      </c>
      <c r="I41" s="41"/>
      <c r="J41" s="44">
        <f t="shared" si="1"/>
        <v>3846.4436667361952</v>
      </c>
      <c r="K41" s="16"/>
    </row>
    <row r="42" spans="1:11">
      <c r="A42" t="s">
        <v>61</v>
      </c>
      <c r="B42" t="s">
        <v>537</v>
      </c>
      <c r="D42" s="3">
        <f>+assessment!H42</f>
        <v>1.6085403527949326E-4</v>
      </c>
      <c r="F42" s="16">
        <f>+assessment!J42</f>
        <v>7835.8716240614103</v>
      </c>
      <c r="H42" s="44">
        <v>-5877.2</v>
      </c>
      <c r="I42" s="41"/>
      <c r="J42" s="44">
        <f t="shared" si="1"/>
        <v>1958.6716240614105</v>
      </c>
      <c r="K42" s="16"/>
    </row>
    <row r="43" spans="1:11">
      <c r="A43" t="s">
        <v>62</v>
      </c>
      <c r="B43" t="s">
        <v>63</v>
      </c>
      <c r="D43" s="3">
        <f>+assessment!H43</f>
        <v>4.0036707938912358E-4</v>
      </c>
      <c r="F43" s="16">
        <f>+assessment!J43</f>
        <v>19503.551969600663</v>
      </c>
      <c r="H43" s="44">
        <v>-14628.44</v>
      </c>
      <c r="I43" s="41"/>
      <c r="J43" s="44">
        <f t="shared" si="1"/>
        <v>4875.1119696006626</v>
      </c>
      <c r="K43" s="16"/>
    </row>
    <row r="44" spans="1:11">
      <c r="A44" t="s">
        <v>64</v>
      </c>
      <c r="B44" t="s">
        <v>538</v>
      </c>
      <c r="D44" s="3">
        <f>+assessment!H44</f>
        <v>1.1326249893815886E-2</v>
      </c>
      <c r="F44" s="16">
        <f>+assessment!J44</f>
        <v>551748.91942107852</v>
      </c>
      <c r="H44" s="44">
        <v>-413819.13</v>
      </c>
      <c r="I44" s="41"/>
      <c r="J44" s="44">
        <f t="shared" si="1"/>
        <v>137929.78942107852</v>
      </c>
      <c r="K44" s="16"/>
    </row>
    <row r="45" spans="1:11">
      <c r="A45" t="s">
        <v>566</v>
      </c>
      <c r="B45" t="s">
        <v>567</v>
      </c>
      <c r="D45" s="3">
        <f>+assessment!H45</f>
        <v>1.1179978961145413E-5</v>
      </c>
      <c r="F45" s="16">
        <f>+assessment!J45</f>
        <v>544.6234516095559</v>
      </c>
      <c r="H45" s="44">
        <v>-408.49</v>
      </c>
      <c r="I45" s="41"/>
      <c r="J45" s="44">
        <f t="shared" si="1"/>
        <v>136.13345160955589</v>
      </c>
      <c r="K45" s="16"/>
    </row>
    <row r="46" spans="1:11">
      <c r="A46" t="s">
        <v>65</v>
      </c>
      <c r="B46" t="s">
        <v>66</v>
      </c>
      <c r="D46" s="3">
        <f>+assessment!H46</f>
        <v>2.9500402124622106E-4</v>
      </c>
      <c r="F46" s="16">
        <f>+assessment!J46</f>
        <v>14370.877516692133</v>
      </c>
      <c r="H46" s="44">
        <v>-10777.27</v>
      </c>
      <c r="I46" s="41"/>
      <c r="J46" s="44">
        <f t="shared" si="1"/>
        <v>3593.6075166921328</v>
      </c>
      <c r="K46" s="16"/>
    </row>
    <row r="47" spans="1:11">
      <c r="A47" t="s">
        <v>67</v>
      </c>
      <c r="B47" t="s">
        <v>68</v>
      </c>
      <c r="D47" s="3">
        <f>+assessment!H47</f>
        <v>7.4364458381730256E-4</v>
      </c>
      <c r="F47" s="16">
        <f>+assessment!J47</f>
        <v>36226.032393878253</v>
      </c>
      <c r="H47" s="44">
        <v>-27170.59</v>
      </c>
      <c r="I47" s="41"/>
      <c r="J47" s="44">
        <f t="shared" si="1"/>
        <v>9055.4423938782529</v>
      </c>
      <c r="K47" s="16"/>
    </row>
    <row r="48" spans="1:11">
      <c r="A48" t="s">
        <v>69</v>
      </c>
      <c r="B48" t="s">
        <v>70</v>
      </c>
      <c r="D48" s="3">
        <f>+assessment!H48</f>
        <v>1.5786107501484183E-5</v>
      </c>
      <c r="F48" s="16">
        <f>+assessment!J48</f>
        <v>769.00720339611337</v>
      </c>
      <c r="H48" s="44">
        <v>-576.79</v>
      </c>
      <c r="I48" s="41"/>
      <c r="J48" s="44">
        <f t="shared" si="1"/>
        <v>192.2172033961134</v>
      </c>
      <c r="K48" s="16"/>
    </row>
    <row r="49" spans="1:11">
      <c r="A49" t="s">
        <v>71</v>
      </c>
      <c r="B49" t="s">
        <v>72</v>
      </c>
      <c r="D49" s="3">
        <f>+assessment!H49</f>
        <v>1.8598155104252932E-5</v>
      </c>
      <c r="F49" s="16">
        <f>+assessment!J49</f>
        <v>905.99378242572072</v>
      </c>
      <c r="H49" s="44">
        <v>-679.54</v>
      </c>
      <c r="I49" s="41"/>
      <c r="J49" s="44">
        <f t="shared" si="1"/>
        <v>226.45378242572076</v>
      </c>
      <c r="K49" s="16"/>
    </row>
    <row r="50" spans="1:11">
      <c r="A50" t="s">
        <v>73</v>
      </c>
      <c r="B50" t="s">
        <v>74</v>
      </c>
      <c r="D50" s="3">
        <f>+assessment!H50</f>
        <v>1.1539113497526192E-5</v>
      </c>
      <c r="F50" s="16">
        <f>+assessment!J50</f>
        <v>562.11839426335314</v>
      </c>
      <c r="H50" s="44">
        <v>-421.61</v>
      </c>
      <c r="I50" s="41"/>
      <c r="J50" s="44">
        <f t="shared" si="1"/>
        <v>140.50839426335313</v>
      </c>
      <c r="K50" s="16"/>
    </row>
    <row r="51" spans="1:11">
      <c r="A51" t="s">
        <v>75</v>
      </c>
      <c r="B51" t="s">
        <v>76</v>
      </c>
      <c r="D51" s="3">
        <f>+assessment!H51</f>
        <v>6.441680959512518E-5</v>
      </c>
      <c r="F51" s="16">
        <f>+assessment!J51</f>
        <v>3138.0117355586076</v>
      </c>
      <c r="H51" s="44">
        <v>-2353.6</v>
      </c>
      <c r="I51" s="41"/>
      <c r="J51" s="44">
        <f t="shared" si="1"/>
        <v>784.41173555860769</v>
      </c>
      <c r="K51" s="16"/>
    </row>
    <row r="52" spans="1:11">
      <c r="A52" t="s">
        <v>77</v>
      </c>
      <c r="B52" t="s">
        <v>78</v>
      </c>
      <c r="D52" s="3">
        <f>+assessment!H52</f>
        <v>1.7450261611366821E-5</v>
      </c>
      <c r="F52" s="16">
        <f>+assessment!J52</f>
        <v>850.07509793190536</v>
      </c>
      <c r="H52" s="44">
        <v>-637.6</v>
      </c>
      <c r="I52" s="41"/>
      <c r="J52" s="44">
        <f t="shared" si="1"/>
        <v>212.47509793190534</v>
      </c>
      <c r="K52" s="16"/>
    </row>
    <row r="53" spans="1:11">
      <c r="A53" t="s">
        <v>79</v>
      </c>
      <c r="B53" t="s">
        <v>80</v>
      </c>
      <c r="D53" s="3">
        <f>+assessment!H53</f>
        <v>2.2757801102275479E-4</v>
      </c>
      <c r="F53" s="16">
        <f>+assessment!J53</f>
        <v>11086.275055114407</v>
      </c>
      <c r="H53" s="44">
        <v>-8315.14</v>
      </c>
      <c r="I53" s="41"/>
      <c r="J53" s="44">
        <f t="shared" si="1"/>
        <v>2771.1350551144078</v>
      </c>
      <c r="K53" s="16"/>
    </row>
    <row r="54" spans="1:11">
      <c r="A54" t="s">
        <v>81</v>
      </c>
      <c r="B54" t="s">
        <v>503</v>
      </c>
      <c r="D54" s="3">
        <f>+assessment!H54</f>
        <v>7.1959411190588261E-4</v>
      </c>
      <c r="F54" s="16">
        <f>+assessment!J54</f>
        <v>35054.433496352758</v>
      </c>
      <c r="H54" s="44">
        <v>-26291.84</v>
      </c>
      <c r="I54" s="41"/>
      <c r="J54" s="44">
        <f t="shared" si="1"/>
        <v>8762.5934963527579</v>
      </c>
      <c r="K54" s="16"/>
    </row>
    <row r="55" spans="1:11">
      <c r="A55" t="s">
        <v>82</v>
      </c>
      <c r="B55" t="s">
        <v>83</v>
      </c>
      <c r="D55" s="3">
        <f>+assessment!H55</f>
        <v>6.9744467530501301E-6</v>
      </c>
      <c r="F55" s="16">
        <f>+assessment!J55</f>
        <v>339.7544196562659</v>
      </c>
      <c r="H55" s="44">
        <v>-254.83</v>
      </c>
      <c r="I55" s="41"/>
      <c r="J55" s="44">
        <f t="shared" si="1"/>
        <v>84.924419656265883</v>
      </c>
      <c r="K55" s="16"/>
    </row>
    <row r="56" spans="1:11">
      <c r="A56" t="s">
        <v>84</v>
      </c>
      <c r="B56" s="37" t="s">
        <v>570</v>
      </c>
      <c r="D56" s="3">
        <f>+assessment!H56</f>
        <v>6.2714669506766909E-3</v>
      </c>
      <c r="F56" s="16">
        <f>+assessment!J56</f>
        <v>305509.33854198072</v>
      </c>
      <c r="H56" s="44">
        <v>-229133.44</v>
      </c>
      <c r="I56" s="41"/>
      <c r="J56" s="44">
        <f t="shared" si="1"/>
        <v>76375.898541980714</v>
      </c>
      <c r="K56" s="16"/>
    </row>
    <row r="57" spans="1:11">
      <c r="A57" t="s">
        <v>85</v>
      </c>
      <c r="B57" t="s">
        <v>86</v>
      </c>
      <c r="D57" s="3">
        <f>+assessment!H57</f>
        <v>6.2619703369697435E-4</v>
      </c>
      <c r="F57" s="16">
        <f>+assessment!J57</f>
        <v>30504.67188399531</v>
      </c>
      <c r="H57" s="44">
        <v>-22879.26</v>
      </c>
      <c r="I57" s="41"/>
      <c r="J57" s="44">
        <f t="shared" si="1"/>
        <v>7625.4118839953117</v>
      </c>
      <c r="K57" s="16"/>
    </row>
    <row r="58" spans="1:11">
      <c r="A58" t="s">
        <v>87</v>
      </c>
      <c r="B58" t="s">
        <v>88</v>
      </c>
      <c r="D58" s="3">
        <f>+assessment!H58</f>
        <v>5.1775290360510637E-2</v>
      </c>
      <c r="F58" s="16">
        <f>+assessment!J58</f>
        <v>2522190.5552977286</v>
      </c>
      <c r="H58" s="44">
        <v>-1891668.85</v>
      </c>
      <c r="I58" s="41"/>
      <c r="J58" s="44">
        <f t="shared" si="1"/>
        <v>630521.70529772853</v>
      </c>
      <c r="K58" s="16"/>
    </row>
    <row r="59" spans="1:11">
      <c r="A59" t="s">
        <v>89</v>
      </c>
      <c r="B59" s="37" t="s">
        <v>577</v>
      </c>
      <c r="D59" s="3">
        <f>+assessment!H59</f>
        <v>1.0779704101756494E-4</v>
      </c>
      <c r="F59" s="16">
        <f>+assessment!J59</f>
        <v>5251.243920611837</v>
      </c>
      <c r="H59" s="44">
        <v>-3938.53</v>
      </c>
      <c r="I59" s="41"/>
      <c r="J59" s="44">
        <f t="shared" si="1"/>
        <v>1312.7139206118368</v>
      </c>
      <c r="K59" s="16"/>
    </row>
    <row r="60" spans="1:11">
      <c r="A60" t="s">
        <v>90</v>
      </c>
      <c r="B60" t="s">
        <v>91</v>
      </c>
      <c r="D60" s="3">
        <f>+assessment!H60</f>
        <v>1.9521061083336351E-5</v>
      </c>
      <c r="F60" s="16">
        <f>+assessment!J60</f>
        <v>950.95238579933675</v>
      </c>
      <c r="H60" s="44">
        <v>-713.25</v>
      </c>
      <c r="I60" s="41"/>
      <c r="J60" s="44">
        <f t="shared" si="1"/>
        <v>237.70238579933675</v>
      </c>
      <c r="K60" s="16"/>
    </row>
    <row r="61" spans="1:11">
      <c r="A61" t="s">
        <v>92</v>
      </c>
      <c r="B61" t="s">
        <v>93</v>
      </c>
      <c r="D61" s="3">
        <f>+assessment!H61</f>
        <v>4.3379108990072188E-5</v>
      </c>
      <c r="F61" s="16">
        <f>+assessment!J61</f>
        <v>2113.1775066864502</v>
      </c>
      <c r="H61" s="44">
        <v>-1584.97</v>
      </c>
      <c r="I61" s="41"/>
      <c r="J61" s="44">
        <f t="shared" si="1"/>
        <v>528.20750668645019</v>
      </c>
      <c r="K61" s="16"/>
    </row>
    <row r="62" spans="1:11">
      <c r="A62" t="s">
        <v>495</v>
      </c>
      <c r="B62" t="s">
        <v>496</v>
      </c>
      <c r="D62" s="3">
        <f>+assessment!H62</f>
        <v>5.0192828347391579E-4</v>
      </c>
      <c r="F62" s="16">
        <f>+assessment!J62</f>
        <v>24451.022238597947</v>
      </c>
      <c r="H62" s="44">
        <v>-18338.650000000001</v>
      </c>
      <c r="I62" s="41"/>
      <c r="J62" s="44">
        <f t="shared" si="1"/>
        <v>6112.3722385979454</v>
      </c>
      <c r="K62" s="16"/>
    </row>
    <row r="63" spans="1:11">
      <c r="A63" t="s">
        <v>94</v>
      </c>
      <c r="B63" t="s">
        <v>497</v>
      </c>
      <c r="D63" s="3">
        <f>+assessment!H63</f>
        <v>1.0608919857191846E-4</v>
      </c>
      <c r="F63" s="16">
        <f>+assessment!J63</f>
        <v>5168.047784842187</v>
      </c>
      <c r="H63" s="44">
        <v>-3419.73</v>
      </c>
      <c r="I63" s="41"/>
      <c r="J63" s="44">
        <f t="shared" si="1"/>
        <v>1748.3177848421869</v>
      </c>
      <c r="K63" s="16"/>
    </row>
    <row r="64" spans="1:11">
      <c r="A64" t="s">
        <v>95</v>
      </c>
      <c r="B64" t="s">
        <v>96</v>
      </c>
      <c r="D64" s="3">
        <f>+assessment!H64</f>
        <v>3.5479878946957438E-4</v>
      </c>
      <c r="F64" s="16">
        <f>+assessment!J64</f>
        <v>17283.730320009006</v>
      </c>
      <c r="H64" s="44">
        <v>-12963.61</v>
      </c>
      <c r="I64" s="41"/>
      <c r="J64" s="44">
        <f t="shared" si="1"/>
        <v>4320.1203200090058</v>
      </c>
      <c r="K64" s="16"/>
    </row>
    <row r="65" spans="1:11">
      <c r="A65" t="s">
        <v>97</v>
      </c>
      <c r="B65" t="s">
        <v>98</v>
      </c>
      <c r="D65" s="3">
        <f>+assessment!H65</f>
        <v>8.593966259307171E-4</v>
      </c>
      <c r="F65" s="16">
        <f>+assessment!J65</f>
        <v>41864.797629998495</v>
      </c>
      <c r="H65" s="44">
        <v>-31399.58</v>
      </c>
      <c r="I65" s="41"/>
      <c r="J65" s="44">
        <f t="shared" si="1"/>
        <v>10465.217629998493</v>
      </c>
      <c r="K65" s="16"/>
    </row>
    <row r="66" spans="1:11">
      <c r="A66" t="s">
        <v>99</v>
      </c>
      <c r="B66" t="s">
        <v>100</v>
      </c>
      <c r="D66" s="3">
        <f>+assessment!H66</f>
        <v>3.5379223208934331E-3</v>
      </c>
      <c r="F66" s="16">
        <f>+assessment!J66</f>
        <v>172346.96707640888</v>
      </c>
      <c r="H66" s="44">
        <v>-129264.14</v>
      </c>
      <c r="I66" s="41"/>
      <c r="J66" s="44">
        <f t="shared" si="1"/>
        <v>43082.827076408881</v>
      </c>
      <c r="K66" s="16"/>
    </row>
    <row r="67" spans="1:11">
      <c r="A67" t="s">
        <v>101</v>
      </c>
      <c r="B67" t="s">
        <v>539</v>
      </c>
      <c r="D67" s="3">
        <f>+assessment!H67</f>
        <v>1.3638889042530086E-3</v>
      </c>
      <c r="F67" s="16">
        <f>+assessment!J67</f>
        <v>66440.722762339312</v>
      </c>
      <c r="H67" s="44">
        <v>-49832.4</v>
      </c>
      <c r="I67" s="41"/>
      <c r="J67" s="44">
        <f t="shared" si="1"/>
        <v>16608.32276233931</v>
      </c>
      <c r="K67" s="16"/>
    </row>
    <row r="68" spans="1:11">
      <c r="A68" t="s">
        <v>102</v>
      </c>
      <c r="B68" t="s">
        <v>103</v>
      </c>
      <c r="D68" s="3">
        <f>+assessment!H68</f>
        <v>3.3415563742741925E-5</v>
      </c>
      <c r="F68" s="16">
        <f>+assessment!J68</f>
        <v>1627.8116198875853</v>
      </c>
      <c r="H68" s="44">
        <v>-1220.92</v>
      </c>
      <c r="I68" s="41"/>
      <c r="J68" s="44">
        <f t="shared" si="1"/>
        <v>406.89161988758519</v>
      </c>
      <c r="K68" s="16"/>
    </row>
    <row r="69" spans="1:11">
      <c r="A69" t="s">
        <v>104</v>
      </c>
      <c r="B69" t="s">
        <v>105</v>
      </c>
      <c r="D69" s="3">
        <f>+assessment!H69</f>
        <v>6.0831908673150539E-5</v>
      </c>
      <c r="F69" s="16">
        <f>+assessment!J69</f>
        <v>2963.3762446878736</v>
      </c>
      <c r="H69" s="44">
        <v>-2222.65</v>
      </c>
      <c r="I69" s="41"/>
      <c r="J69" s="44">
        <f t="shared" si="1"/>
        <v>740.72624468787353</v>
      </c>
      <c r="K69" s="16"/>
    </row>
    <row r="70" spans="1:11">
      <c r="A70" t="s">
        <v>106</v>
      </c>
      <c r="B70" t="s">
        <v>107</v>
      </c>
      <c r="D70" s="3">
        <f>+assessment!H70</f>
        <v>2.2959397335773121E-3</v>
      </c>
      <c r="F70" s="16">
        <f>+assessment!J70</f>
        <v>111844.80997093857</v>
      </c>
      <c r="H70" s="44">
        <v>-83885.210000000006</v>
      </c>
      <c r="I70" s="41"/>
      <c r="J70" s="44">
        <f t="shared" si="1"/>
        <v>27959.599970938565</v>
      </c>
      <c r="K70" s="16"/>
    </row>
    <row r="71" spans="1:11">
      <c r="A71" t="s">
        <v>108</v>
      </c>
      <c r="B71" t="s">
        <v>109</v>
      </c>
      <c r="D71" s="3">
        <f>+assessment!H71</f>
        <v>3.425033514006432E-5</v>
      </c>
      <c r="F71" s="16">
        <f>+assessment!J71</f>
        <v>1668.476819821743</v>
      </c>
      <c r="H71" s="44">
        <v>-1251.43</v>
      </c>
      <c r="I71" s="41"/>
      <c r="J71" s="44">
        <f t="shared" si="1"/>
        <v>417.04681982174293</v>
      </c>
      <c r="K71" s="16"/>
    </row>
    <row r="72" spans="1:11">
      <c r="A72" t="s">
        <v>110</v>
      </c>
      <c r="B72" t="s">
        <v>111</v>
      </c>
      <c r="D72" s="3">
        <f>+assessment!H72</f>
        <v>4.5517745164508499E-5</v>
      </c>
      <c r="F72" s="16">
        <f>+assessment!J72</f>
        <v>2217.3594035492711</v>
      </c>
      <c r="H72" s="44">
        <v>-1663.11</v>
      </c>
      <c r="I72" s="41"/>
      <c r="J72" s="44">
        <f t="shared" si="1"/>
        <v>554.24940354927116</v>
      </c>
      <c r="K72" s="16"/>
    </row>
    <row r="73" spans="1:11">
      <c r="A73" t="s">
        <v>112</v>
      </c>
      <c r="B73" t="s">
        <v>113</v>
      </c>
      <c r="D73" s="3">
        <f>+assessment!H73</f>
        <v>6.9036455836366453E-6</v>
      </c>
      <c r="F73" s="16">
        <f>+assessment!J73</f>
        <v>336.30539909925272</v>
      </c>
      <c r="H73" s="44">
        <v>-252.24</v>
      </c>
      <c r="I73" s="41"/>
      <c r="J73" s="44">
        <f t="shared" si="1"/>
        <v>84.065399099252716</v>
      </c>
      <c r="K73" s="16"/>
    </row>
    <row r="74" spans="1:11">
      <c r="A74" t="s">
        <v>114</v>
      </c>
      <c r="B74" t="s">
        <v>115</v>
      </c>
      <c r="D74" s="3">
        <f>+assessment!H74</f>
        <v>1.0230276733827181E-4</v>
      </c>
      <c r="F74" s="16">
        <f>+assessment!J74</f>
        <v>4983.5949111008576</v>
      </c>
      <c r="H74" s="44">
        <v>-3737.88</v>
      </c>
      <c r="I74" s="41"/>
      <c r="J74" s="44">
        <f t="shared" si="1"/>
        <v>1245.7149111008575</v>
      </c>
      <c r="K74" s="16"/>
    </row>
    <row r="75" spans="1:11">
      <c r="A75" t="s">
        <v>116</v>
      </c>
      <c r="B75" t="s">
        <v>117</v>
      </c>
      <c r="D75" s="3">
        <f>+assessment!H75</f>
        <v>4.0477575822031128E-5</v>
      </c>
      <c r="F75" s="16">
        <f>+assessment!J75</f>
        <v>1971.8317121701934</v>
      </c>
      <c r="H75" s="44">
        <v>-1478.96</v>
      </c>
      <c r="I75" s="41"/>
      <c r="J75" s="44">
        <f t="shared" si="1"/>
        <v>492.8717121701934</v>
      </c>
      <c r="K75" s="16"/>
    </row>
    <row r="76" spans="1:11">
      <c r="A76" t="s">
        <v>118</v>
      </c>
      <c r="B76" t="s">
        <v>119</v>
      </c>
      <c r="D76" s="3">
        <f>+assessment!H76</f>
        <v>4.2241630319418471E-4</v>
      </c>
      <c r="F76" s="16">
        <f>+assessment!J76</f>
        <v>20577.661716654577</v>
      </c>
      <c r="H76" s="44">
        <v>-15433.83</v>
      </c>
      <c r="I76" s="41"/>
      <c r="J76" s="44">
        <f t="shared" si="1"/>
        <v>5143.8317166545767</v>
      </c>
      <c r="K76" s="16"/>
    </row>
    <row r="77" spans="1:11">
      <c r="A77" t="s">
        <v>120</v>
      </c>
      <c r="B77" t="s">
        <v>121</v>
      </c>
      <c r="D77" s="3">
        <f>+assessment!H77</f>
        <v>2.8782652580508772E-5</v>
      </c>
      <c r="F77" s="16">
        <f>+assessment!J77</f>
        <v>1402.1231747711061</v>
      </c>
      <c r="H77" s="44">
        <v>-1051.6600000000001</v>
      </c>
      <c r="I77" s="41"/>
      <c r="J77" s="44">
        <f t="shared" si="1"/>
        <v>350.46317477110597</v>
      </c>
      <c r="K77" s="16"/>
    </row>
    <row r="78" spans="1:11">
      <c r="A78" t="s">
        <v>122</v>
      </c>
      <c r="B78" t="s">
        <v>123</v>
      </c>
      <c r="D78" s="3">
        <f>+assessment!H78</f>
        <v>2.352299929782343E-4</v>
      </c>
      <c r="F78" s="16">
        <f>+assessment!J78</f>
        <v>11459.035043190479</v>
      </c>
      <c r="H78" s="44">
        <v>-8594.42</v>
      </c>
      <c r="I78" s="41"/>
      <c r="J78" s="44">
        <f t="shared" si="1"/>
        <v>2864.6150431904789</v>
      </c>
      <c r="K78" s="16"/>
    </row>
    <row r="79" spans="1:11">
      <c r="A79" t="s">
        <v>124</v>
      </c>
      <c r="B79" t="s">
        <v>504</v>
      </c>
      <c r="D79" s="3">
        <f>+assessment!H79</f>
        <v>6.4210281814192679E-5</v>
      </c>
      <c r="F79" s="16">
        <f>+assessment!J79</f>
        <v>3127.9509050959</v>
      </c>
      <c r="H79" s="44">
        <v>-2346.04</v>
      </c>
      <c r="I79" s="41"/>
      <c r="J79" s="44">
        <f t="shared" si="1"/>
        <v>781.91090509590003</v>
      </c>
      <c r="K79" s="16"/>
    </row>
    <row r="80" spans="1:11">
      <c r="A80" t="s">
        <v>125</v>
      </c>
      <c r="B80" t="s">
        <v>126</v>
      </c>
      <c r="D80" s="3">
        <f>+assessment!H80</f>
        <v>2.3295859473336825E-4</v>
      </c>
      <c r="F80" s="16">
        <f>+assessment!J80</f>
        <v>11348.38575159538</v>
      </c>
      <c r="H80" s="44">
        <v>-8511.59</v>
      </c>
      <c r="I80" s="41"/>
      <c r="J80" s="44">
        <f t="shared" si="1"/>
        <v>2836.7957515953804</v>
      </c>
      <c r="K80" s="16"/>
    </row>
    <row r="81" spans="1:11">
      <c r="A81" t="s">
        <v>483</v>
      </c>
      <c r="B81" t="s">
        <v>540</v>
      </c>
      <c r="D81" s="3">
        <f>+assessment!H81</f>
        <v>1.0944685798786184E-5</v>
      </c>
      <c r="F81" s="16">
        <f>+assessment!J81</f>
        <v>533.16133932208504</v>
      </c>
      <c r="H81" s="44">
        <v>-399.89</v>
      </c>
      <c r="I81" s="41"/>
      <c r="J81" s="44">
        <f t="shared" si="1"/>
        <v>133.27133932208505</v>
      </c>
      <c r="K81" s="16"/>
    </row>
    <row r="82" spans="1:11">
      <c r="A82" t="s">
        <v>127</v>
      </c>
      <c r="B82" t="s">
        <v>498</v>
      </c>
      <c r="D82" s="3">
        <f>+assessment!H82</f>
        <v>2.221529109834779E-4</v>
      </c>
      <c r="F82" s="16">
        <f>+assessment!J82</f>
        <v>10821.995782408567</v>
      </c>
      <c r="H82" s="175">
        <v>-8116.89</v>
      </c>
      <c r="I82" s="41"/>
      <c r="J82" s="44">
        <f t="shared" si="1"/>
        <v>2705.1057824085665</v>
      </c>
      <c r="K82" s="16"/>
    </row>
    <row r="83" spans="1:11">
      <c r="A83" t="s">
        <v>128</v>
      </c>
      <c r="B83" t="s">
        <v>129</v>
      </c>
      <c r="D83" s="3">
        <f>+assessment!H83</f>
        <v>5.6938878186954243E-5</v>
      </c>
      <c r="F83" s="16">
        <f>+assessment!J83</f>
        <v>2773.730476302972</v>
      </c>
      <c r="H83" s="175">
        <v>-2080.38</v>
      </c>
      <c r="I83" s="41"/>
      <c r="J83" s="44">
        <f t="shared" si="1"/>
        <v>693.35047630297186</v>
      </c>
      <c r="K83" s="16"/>
    </row>
    <row r="84" spans="1:11">
      <c r="A84" t="s">
        <v>130</v>
      </c>
      <c r="B84" t="s">
        <v>541</v>
      </c>
      <c r="D84" s="3">
        <f>+assessment!H84</f>
        <v>1.8213142157718208E-4</v>
      </c>
      <c r="F84" s="16">
        <f>+assessment!J84</f>
        <v>8872.3819437096245</v>
      </c>
      <c r="H84" s="175">
        <v>-6654.57</v>
      </c>
      <c r="I84" s="41"/>
      <c r="J84" s="44">
        <f t="shared" si="1"/>
        <v>2217.8119437096248</v>
      </c>
      <c r="K84" s="16"/>
    </row>
    <row r="85" spans="1:11">
      <c r="A85" t="s">
        <v>131</v>
      </c>
      <c r="B85" t="s">
        <v>132</v>
      </c>
      <c r="D85" s="3">
        <f>+assessment!H85</f>
        <v>1.4023089772388134E-5</v>
      </c>
      <c r="F85" s="16">
        <f>+assessment!J85</f>
        <v>683.12324921282584</v>
      </c>
      <c r="H85" s="175">
        <v>-512.37</v>
      </c>
      <c r="I85" s="41"/>
      <c r="J85" s="44">
        <f t="shared" si="1"/>
        <v>170.75324921282584</v>
      </c>
      <c r="K85" s="16"/>
    </row>
    <row r="86" spans="1:11">
      <c r="A86" t="s">
        <v>133</v>
      </c>
      <c r="B86" t="s">
        <v>542</v>
      </c>
      <c r="D86" s="3">
        <f>+assessment!H86</f>
        <v>4.6744505826081116E-6</v>
      </c>
      <c r="F86" s="16">
        <f>+assessment!J86</f>
        <v>227.71200371002354</v>
      </c>
      <c r="H86" s="175">
        <v>-170.79</v>
      </c>
      <c r="I86" s="41"/>
      <c r="J86" s="44">
        <f t="shared" si="1"/>
        <v>56.922003710023546</v>
      </c>
      <c r="K86" s="16"/>
    </row>
    <row r="87" spans="1:11">
      <c r="A87" t="s">
        <v>134</v>
      </c>
      <c r="B87" t="s">
        <v>135</v>
      </c>
      <c r="D87" s="3">
        <f>+assessment!H87</f>
        <v>2.1063934287733833E-5</v>
      </c>
      <c r="F87" s="16">
        <f>+assessment!J87</f>
        <v>1026.1121810811665</v>
      </c>
      <c r="H87" s="175">
        <v>-769.61</v>
      </c>
      <c r="I87" s="41"/>
      <c r="J87" s="44">
        <f t="shared" si="1"/>
        <v>256.50218108116644</v>
      </c>
      <c r="K87" s="16"/>
    </row>
    <row r="88" spans="1:11">
      <c r="A88" t="s">
        <v>136</v>
      </c>
      <c r="B88" t="s">
        <v>137</v>
      </c>
      <c r="D88" s="3">
        <f>+assessment!H88</f>
        <v>8.8517341203578236E-6</v>
      </c>
      <c r="F88" s="16">
        <f>+assessment!J88</f>
        <v>431.20492499258216</v>
      </c>
      <c r="H88" s="175">
        <v>-323.42</v>
      </c>
      <c r="I88" s="41"/>
      <c r="J88" s="44">
        <f t="shared" ref="J88:J151" si="2">SUM(F88:H88)</f>
        <v>107.78492499258215</v>
      </c>
      <c r="K88" s="16"/>
    </row>
    <row r="89" spans="1:11">
      <c r="A89" t="s">
        <v>138</v>
      </c>
      <c r="B89" t="s">
        <v>139</v>
      </c>
      <c r="D89" s="3">
        <f>+assessment!H89</f>
        <v>1.1943018968614639E-4</v>
      </c>
      <c r="F89" s="16">
        <f>+assessment!J89</f>
        <v>5817.9431606541311</v>
      </c>
      <c r="H89" s="175">
        <v>-4363.66</v>
      </c>
      <c r="I89" s="41"/>
      <c r="J89" s="44">
        <f t="shared" si="2"/>
        <v>1454.2831606541313</v>
      </c>
      <c r="K89" s="16"/>
    </row>
    <row r="90" spans="1:11">
      <c r="A90" t="s">
        <v>140</v>
      </c>
      <c r="B90" t="s">
        <v>141</v>
      </c>
      <c r="D90" s="3">
        <f>+assessment!H90</f>
        <v>1.6870473428200152E-5</v>
      </c>
      <c r="F90" s="16">
        <f>+assessment!J90</f>
        <v>821.83119491419234</v>
      </c>
      <c r="H90" s="175">
        <v>-616.4</v>
      </c>
      <c r="I90" s="41"/>
      <c r="J90" s="44">
        <f t="shared" si="2"/>
        <v>205.43119491419236</v>
      </c>
      <c r="K90" s="16"/>
    </row>
    <row r="91" spans="1:11">
      <c r="A91" t="s">
        <v>142</v>
      </c>
      <c r="B91" t="s">
        <v>143</v>
      </c>
      <c r="D91" s="3">
        <f>+assessment!H91</f>
        <v>3.3315147929935049E-2</v>
      </c>
      <c r="F91" s="16">
        <f>+assessment!J91</f>
        <v>1622919.946409744</v>
      </c>
      <c r="H91" s="175">
        <v>-1217214.22</v>
      </c>
      <c r="I91" s="41"/>
      <c r="J91" s="44">
        <f t="shared" si="2"/>
        <v>405705.72640974401</v>
      </c>
      <c r="K91" s="16"/>
    </row>
    <row r="92" spans="1:11">
      <c r="A92" t="s">
        <v>144</v>
      </c>
      <c r="B92" t="s">
        <v>488</v>
      </c>
      <c r="D92" s="3">
        <f>+assessment!H92</f>
        <v>3.3716935683582638E-2</v>
      </c>
      <c r="F92" s="16">
        <f>+assessment!J92</f>
        <v>1642492.7053537895</v>
      </c>
      <c r="H92" s="175">
        <v>-1231891.56</v>
      </c>
      <c r="I92" s="41"/>
      <c r="J92" s="44">
        <f t="shared" si="2"/>
        <v>410601.14535378944</v>
      </c>
      <c r="K92" s="16"/>
    </row>
    <row r="93" spans="1:11">
      <c r="A93" t="s">
        <v>145</v>
      </c>
      <c r="B93" t="s">
        <v>146</v>
      </c>
      <c r="D93" s="3">
        <f>+assessment!H93</f>
        <v>3.0846761573748938E-5</v>
      </c>
      <c r="F93" s="16">
        <f>+assessment!J93</f>
        <v>1502.6745414868815</v>
      </c>
      <c r="H93" s="175">
        <v>-1127.05</v>
      </c>
      <c r="I93" s="41"/>
      <c r="J93" s="44">
        <f t="shared" si="2"/>
        <v>375.62454148688153</v>
      </c>
      <c r="K93" s="16"/>
    </row>
    <row r="94" spans="1:11">
      <c r="A94" t="s">
        <v>487</v>
      </c>
      <c r="B94" t="s">
        <v>492</v>
      </c>
      <c r="D94" s="3">
        <f>+assessment!H94</f>
        <v>8.0229166134753491E-2</v>
      </c>
      <c r="F94" s="16">
        <f>+assessment!J94</f>
        <v>3908297.6391924559</v>
      </c>
      <c r="H94" s="175">
        <v>-2931248.3</v>
      </c>
      <c r="I94" s="41"/>
      <c r="J94" s="44">
        <f t="shared" si="2"/>
        <v>977049.3391924561</v>
      </c>
      <c r="K94" s="16"/>
    </row>
    <row r="95" spans="1:11">
      <c r="A95" t="s">
        <v>485</v>
      </c>
      <c r="B95" t="s">
        <v>493</v>
      </c>
      <c r="D95" s="3">
        <f>+assessment!H95</f>
        <v>8.422447467381234E-3</v>
      </c>
      <c r="F95" s="16">
        <f>+assessment!J95</f>
        <v>410292.57985431631</v>
      </c>
      <c r="H95" s="175">
        <v>-307727.83</v>
      </c>
      <c r="I95" s="41"/>
      <c r="J95" s="44">
        <f t="shared" si="2"/>
        <v>102564.74985431629</v>
      </c>
      <c r="K95" s="16"/>
    </row>
    <row r="96" spans="1:11">
      <c r="A96" t="s">
        <v>486</v>
      </c>
      <c r="B96" t="s">
        <v>494</v>
      </c>
      <c r="D96" s="3">
        <f>+assessment!H96</f>
        <v>0.16268963931245572</v>
      </c>
      <c r="F96" s="16">
        <f>+assessment!J96</f>
        <v>7925291.5601538494</v>
      </c>
      <c r="H96" s="175">
        <v>-5943998.5199999996</v>
      </c>
      <c r="I96" s="41"/>
      <c r="J96" s="44">
        <f t="shared" si="2"/>
        <v>1981293.0401538499</v>
      </c>
      <c r="K96" s="16"/>
    </row>
    <row r="97" spans="1:11">
      <c r="A97" t="s">
        <v>511</v>
      </c>
      <c r="B97" t="s">
        <v>553</v>
      </c>
      <c r="D97" s="3">
        <f>+assessment!H97</f>
        <v>6.032423448521449E-5</v>
      </c>
      <c r="F97" s="16">
        <f>+assessment!J97</f>
        <v>2938.6453154537739</v>
      </c>
      <c r="H97" s="175">
        <v>-2204.09</v>
      </c>
      <c r="I97" s="41"/>
      <c r="J97" s="44">
        <f t="shared" si="2"/>
        <v>734.5553154537738</v>
      </c>
      <c r="K97" s="16"/>
    </row>
    <row r="98" spans="1:11">
      <c r="A98" t="s">
        <v>147</v>
      </c>
      <c r="B98" t="s">
        <v>148</v>
      </c>
      <c r="D98" s="3">
        <f>+assessment!H98</f>
        <v>2.3748250237985479E-3</v>
      </c>
      <c r="F98" s="16">
        <f>+assessment!J98</f>
        <v>115687.64180370164</v>
      </c>
      <c r="H98" s="175">
        <v>-86767.28</v>
      </c>
      <c r="I98" s="41"/>
      <c r="J98" s="44">
        <f t="shared" si="2"/>
        <v>28920.361803701642</v>
      </c>
      <c r="K98" s="16"/>
    </row>
    <row r="99" spans="1:11">
      <c r="A99" t="s">
        <v>149</v>
      </c>
      <c r="B99" t="s">
        <v>150</v>
      </c>
      <c r="D99" s="3">
        <f>+assessment!H99</f>
        <v>8.3895004865439907E-4</v>
      </c>
      <c r="F99" s="16">
        <f>+assessment!J99</f>
        <v>40868.759486408919</v>
      </c>
      <c r="H99" s="175">
        <v>-30651.919999999998</v>
      </c>
      <c r="I99" s="41"/>
      <c r="J99" s="44">
        <f t="shared" si="2"/>
        <v>10216.83948640892</v>
      </c>
      <c r="K99" s="16"/>
    </row>
    <row r="100" spans="1:11">
      <c r="A100" t="s">
        <v>151</v>
      </c>
      <c r="B100" t="s">
        <v>152</v>
      </c>
      <c r="D100" s="3">
        <f>+assessment!H100</f>
        <v>2.9856283419022114E-5</v>
      </c>
      <c r="F100" s="16">
        <f>+assessment!J100</f>
        <v>1454.4242153238417</v>
      </c>
      <c r="H100" s="175">
        <v>-1090.8699999999999</v>
      </c>
      <c r="I100" s="41"/>
      <c r="J100" s="44">
        <f t="shared" si="2"/>
        <v>363.55421532384185</v>
      </c>
      <c r="K100" s="16"/>
    </row>
    <row r="101" spans="1:11">
      <c r="A101" t="s">
        <v>153</v>
      </c>
      <c r="B101" t="s">
        <v>154</v>
      </c>
      <c r="D101" s="3">
        <f>+assessment!H101</f>
        <v>7.5574021329894206E-4</v>
      </c>
      <c r="F101" s="16">
        <f>+assessment!J101</f>
        <v>36815.261005181994</v>
      </c>
      <c r="H101" s="175">
        <v>-27612.53</v>
      </c>
      <c r="I101" s="41"/>
      <c r="J101" s="44">
        <f t="shared" si="2"/>
        <v>9202.731005181995</v>
      </c>
      <c r="K101" s="16"/>
    </row>
    <row r="102" spans="1:11">
      <c r="A102" t="s">
        <v>155</v>
      </c>
      <c r="B102" t="s">
        <v>480</v>
      </c>
      <c r="D102" s="3">
        <f>+assessment!H102</f>
        <v>5.6978567699360726E-3</v>
      </c>
      <c r="F102" s="16">
        <f>+assessment!J102</f>
        <v>277566.39181560063</v>
      </c>
      <c r="H102" s="175">
        <v>-208183</v>
      </c>
      <c r="I102" s="41"/>
      <c r="J102" s="44">
        <f t="shared" si="2"/>
        <v>69383.391815600626</v>
      </c>
      <c r="K102" s="16"/>
    </row>
    <row r="103" spans="1:11">
      <c r="A103" t="s">
        <v>156</v>
      </c>
      <c r="B103" t="s">
        <v>543</v>
      </c>
      <c r="D103" s="3">
        <f>+assessment!H103</f>
        <v>9.7425217937517232E-5</v>
      </c>
      <c r="F103" s="16">
        <f>+assessment!J103</f>
        <v>4745.9891160213538</v>
      </c>
      <c r="H103" s="175">
        <v>-3559.68</v>
      </c>
      <c r="I103" s="41"/>
      <c r="J103" s="44">
        <f t="shared" si="2"/>
        <v>1186.3091160213539</v>
      </c>
      <c r="K103" s="16"/>
    </row>
    <row r="104" spans="1:11">
      <c r="A104" t="s">
        <v>514</v>
      </c>
      <c r="B104" t="s">
        <v>515</v>
      </c>
      <c r="D104" s="3">
        <f>+assessment!H104</f>
        <v>1.3154593401781475E-3</v>
      </c>
      <c r="F104" s="16">
        <f>+assessment!J104</f>
        <v>64081.516502822822</v>
      </c>
      <c r="H104" s="175">
        <v>-48062.92</v>
      </c>
      <c r="I104" s="41"/>
      <c r="J104" s="44">
        <f t="shared" si="2"/>
        <v>16018.596502822824</v>
      </c>
      <c r="K104" s="16"/>
    </row>
    <row r="105" spans="1:11">
      <c r="A105" t="s">
        <v>560</v>
      </c>
      <c r="B105" t="s">
        <v>561</v>
      </c>
      <c r="D105" s="3">
        <f>+assessment!H105</f>
        <v>8.2328365970320533E-2</v>
      </c>
      <c r="F105" s="16">
        <f>+assessment!J105</f>
        <v>4010558.4273422398</v>
      </c>
      <c r="H105" s="175">
        <v>-3007925.38</v>
      </c>
      <c r="I105" s="41"/>
      <c r="J105" s="44">
        <f t="shared" si="2"/>
        <v>1002633.0473422399</v>
      </c>
      <c r="K105" s="16"/>
    </row>
    <row r="106" spans="1:11">
      <c r="A106" t="s">
        <v>157</v>
      </c>
      <c r="B106" t="s">
        <v>158</v>
      </c>
      <c r="D106" s="3">
        <f>+assessment!H106</f>
        <v>0.29475454709903226</v>
      </c>
      <c r="F106" s="16">
        <f>+assessment!J106</f>
        <v>14358724.589428002</v>
      </c>
      <c r="H106" s="175">
        <v>-10769117.109999999</v>
      </c>
      <c r="I106" s="41"/>
      <c r="J106" s="44">
        <f t="shared" si="2"/>
        <v>3589607.4794280026</v>
      </c>
      <c r="K106" s="16"/>
    </row>
    <row r="107" spans="1:11">
      <c r="A107" t="s">
        <v>519</v>
      </c>
      <c r="B107" t="s">
        <v>518</v>
      </c>
      <c r="D107" s="3">
        <f>+assessment!H107</f>
        <v>2.9512437706816115E-3</v>
      </c>
      <c r="F107" s="16">
        <f>+assessment!J107</f>
        <v>143767.40551264392</v>
      </c>
      <c r="H107" s="175">
        <v>-107828.26</v>
      </c>
      <c r="I107" s="41"/>
      <c r="J107" s="44">
        <f t="shared" si="2"/>
        <v>35939.145512643925</v>
      </c>
      <c r="K107" s="16"/>
    </row>
    <row r="108" spans="1:11">
      <c r="A108" t="s">
        <v>159</v>
      </c>
      <c r="B108" t="s">
        <v>160</v>
      </c>
      <c r="D108" s="3">
        <f>+assessment!H108</f>
        <v>1.5639894678108762E-3</v>
      </c>
      <c r="F108" s="16">
        <f>+assessment!J108</f>
        <v>76188.456633095906</v>
      </c>
      <c r="H108" s="175">
        <v>-57144.33</v>
      </c>
      <c r="I108" s="41"/>
      <c r="J108" s="44">
        <f t="shared" si="2"/>
        <v>19044.126633095904</v>
      </c>
      <c r="K108" s="16"/>
    </row>
    <row r="109" spans="1:11">
      <c r="A109" t="s">
        <v>161</v>
      </c>
      <c r="B109" t="s">
        <v>162</v>
      </c>
      <c r="D109" s="3">
        <f>+assessment!H109</f>
        <v>4.3726222912188152E-3</v>
      </c>
      <c r="F109" s="16">
        <f>+assessment!J109</f>
        <v>213008.68750333437</v>
      </c>
      <c r="H109" s="175">
        <v>-159761</v>
      </c>
      <c r="I109" s="41"/>
      <c r="J109" s="44">
        <f t="shared" si="2"/>
        <v>53247.687503334368</v>
      </c>
      <c r="K109" s="16"/>
    </row>
    <row r="110" spans="1:11">
      <c r="A110" t="s">
        <v>163</v>
      </c>
      <c r="B110" t="s">
        <v>164</v>
      </c>
      <c r="D110" s="3">
        <f>+assessment!H110</f>
        <v>5.3449430026221191E-3</v>
      </c>
      <c r="F110" s="16">
        <f>+assessment!J110</f>
        <v>260374.48879475941</v>
      </c>
      <c r="H110" s="175">
        <v>-195284.59</v>
      </c>
      <c r="I110" s="41"/>
      <c r="J110" s="44">
        <f t="shared" si="2"/>
        <v>65089.898794759414</v>
      </c>
      <c r="K110" s="16"/>
    </row>
    <row r="111" spans="1:11">
      <c r="A111" t="s">
        <v>165</v>
      </c>
      <c r="B111" t="s">
        <v>166</v>
      </c>
      <c r="D111" s="3">
        <f>+assessment!H111</f>
        <v>1.6892114952183304E-2</v>
      </c>
      <c r="F111" s="16">
        <f>+assessment!J111</f>
        <v>822885.44390077423</v>
      </c>
      <c r="H111" s="175">
        <v>-617185.48</v>
      </c>
      <c r="I111" s="41"/>
      <c r="J111" s="44">
        <f t="shared" si="2"/>
        <v>205699.96390077425</v>
      </c>
      <c r="K111" s="16"/>
    </row>
    <row r="112" spans="1:11">
      <c r="A112" t="s">
        <v>167</v>
      </c>
      <c r="B112" t="s">
        <v>168</v>
      </c>
      <c r="D112" s="3">
        <f>+assessment!H112</f>
        <v>4.9242451530171318E-3</v>
      </c>
      <c r="F112" s="16">
        <f>+assessment!J112</f>
        <v>239880.54012697836</v>
      </c>
      <c r="H112" s="175">
        <v>-179915.36</v>
      </c>
      <c r="I112" s="41"/>
      <c r="J112" s="44">
        <f t="shared" si="2"/>
        <v>59965.180126978375</v>
      </c>
      <c r="K112" s="16"/>
    </row>
    <row r="113" spans="1:11">
      <c r="A113" t="s">
        <v>169</v>
      </c>
      <c r="B113" t="s">
        <v>170</v>
      </c>
      <c r="D113" s="3">
        <f>+assessment!H113</f>
        <v>1.728584032455956E-2</v>
      </c>
      <c r="F113" s="16">
        <f>+assessment!J113</f>
        <v>842065.45059265138</v>
      </c>
      <c r="H113" s="175">
        <v>-631566.18999999994</v>
      </c>
      <c r="I113" s="41"/>
      <c r="J113" s="44">
        <f t="shared" si="2"/>
        <v>210499.26059265144</v>
      </c>
      <c r="K113" s="16"/>
    </row>
    <row r="114" spans="1:11">
      <c r="A114" t="s">
        <v>171</v>
      </c>
      <c r="B114" t="s">
        <v>172</v>
      </c>
      <c r="D114" s="3">
        <f>+assessment!H114</f>
        <v>3.6133084671524304E-3</v>
      </c>
      <c r="F114" s="16">
        <f>+assessment!J114</f>
        <v>176019.34099784528</v>
      </c>
      <c r="H114" s="175">
        <v>-132018.6</v>
      </c>
      <c r="I114" s="41"/>
      <c r="J114" s="44">
        <f t="shared" si="2"/>
        <v>44000.740997845278</v>
      </c>
      <c r="K114" s="16"/>
    </row>
    <row r="115" spans="1:11">
      <c r="A115" t="s">
        <v>173</v>
      </c>
      <c r="B115" t="s">
        <v>174</v>
      </c>
      <c r="D115" s="3">
        <f>+assessment!H115</f>
        <v>1.7686470765502455E-3</v>
      </c>
      <c r="F115" s="16">
        <f>+assessment!J115</f>
        <v>86158.183200307059</v>
      </c>
      <c r="H115" s="175">
        <v>-64620.66</v>
      </c>
      <c r="I115" s="41"/>
      <c r="J115" s="44">
        <f t="shared" si="2"/>
        <v>21537.523200307056</v>
      </c>
      <c r="K115" s="16"/>
    </row>
    <row r="116" spans="1:11">
      <c r="A116" t="s">
        <v>175</v>
      </c>
      <c r="B116" t="s">
        <v>176</v>
      </c>
      <c r="D116" s="3">
        <f>+assessment!H116</f>
        <v>1.7711629591274833E-3</v>
      </c>
      <c r="F116" s="16">
        <f>+assessment!J116</f>
        <v>86280.742344454091</v>
      </c>
      <c r="H116" s="175">
        <v>-64712.84</v>
      </c>
      <c r="I116" s="41"/>
      <c r="J116" s="44">
        <f t="shared" si="2"/>
        <v>21567.902344454094</v>
      </c>
      <c r="K116" s="16"/>
    </row>
    <row r="117" spans="1:11">
      <c r="A117" t="s">
        <v>177</v>
      </c>
      <c r="B117" s="37" t="s">
        <v>544</v>
      </c>
      <c r="D117" s="3">
        <f>+assessment!H117</f>
        <v>1.2772912725110084E-2</v>
      </c>
      <c r="F117" s="16">
        <f>+assessment!J117</f>
        <v>622221.90575073962</v>
      </c>
      <c r="H117" s="175">
        <v>-466679.94</v>
      </c>
      <c r="I117" s="41"/>
      <c r="J117" s="44">
        <f t="shared" si="2"/>
        <v>155541.96575073962</v>
      </c>
      <c r="K117" s="16"/>
    </row>
    <row r="118" spans="1:11">
      <c r="A118" t="s">
        <v>178</v>
      </c>
      <c r="B118" t="s">
        <v>179</v>
      </c>
      <c r="D118" s="3">
        <f>+assessment!H118</f>
        <v>1.3049634516560712E-2</v>
      </c>
      <c r="F118" s="16">
        <f>+assessment!J118</f>
        <v>635702.17952577898</v>
      </c>
      <c r="H118" s="175">
        <v>-476790.85</v>
      </c>
      <c r="I118" s="41"/>
      <c r="J118" s="44">
        <f t="shared" si="2"/>
        <v>158911.329525779</v>
      </c>
      <c r="K118" s="16"/>
    </row>
    <row r="119" spans="1:11">
      <c r="A119" t="s">
        <v>180</v>
      </c>
      <c r="B119" t="s">
        <v>181</v>
      </c>
      <c r="D119" s="3">
        <f>+assessment!H119</f>
        <v>6.0164021145425219E-3</v>
      </c>
      <c r="F119" s="16">
        <f>+assessment!J119</f>
        <v>293084.0654781945</v>
      </c>
      <c r="H119" s="175">
        <v>-219819.3</v>
      </c>
      <c r="I119" s="41"/>
      <c r="J119" s="44">
        <f t="shared" si="2"/>
        <v>73264.765478194517</v>
      </c>
      <c r="K119" s="16"/>
    </row>
    <row r="120" spans="1:11">
      <c r="A120" t="s">
        <v>182</v>
      </c>
      <c r="B120" s="37" t="s">
        <v>569</v>
      </c>
      <c r="D120" s="3">
        <f>+assessment!H120</f>
        <v>1.1536651136134184E-2</v>
      </c>
      <c r="F120" s="16">
        <f>+assessment!J120</f>
        <v>561998.44235958951</v>
      </c>
      <c r="H120" s="175">
        <v>-421510.12</v>
      </c>
      <c r="I120" s="41"/>
      <c r="J120" s="44">
        <f t="shared" si="2"/>
        <v>140488.32235958951</v>
      </c>
      <c r="K120" s="16"/>
    </row>
    <row r="121" spans="1:11">
      <c r="A121" t="s">
        <v>183</v>
      </c>
      <c r="B121" t="s">
        <v>184</v>
      </c>
      <c r="D121" s="3">
        <f>+assessment!H121</f>
        <v>5.0086559633766596E-3</v>
      </c>
      <c r="F121" s="16">
        <f>+assessment!J121</f>
        <v>243992.54311472422</v>
      </c>
      <c r="H121" s="175">
        <v>-182999.07</v>
      </c>
      <c r="I121" s="41"/>
      <c r="J121" s="44">
        <f t="shared" si="2"/>
        <v>60993.473114724213</v>
      </c>
      <c r="K121" s="16"/>
    </row>
    <row r="122" spans="1:11">
      <c r="A122" t="s">
        <v>185</v>
      </c>
      <c r="B122" t="s">
        <v>186</v>
      </c>
      <c r="D122" s="3">
        <f>+assessment!H122</f>
        <v>1.5636068396176718E-3</v>
      </c>
      <c r="F122" s="16">
        <f>+assessment!J122</f>
        <v>76169.817216332201</v>
      </c>
      <c r="H122" s="175">
        <v>-57128.51</v>
      </c>
      <c r="I122" s="41"/>
      <c r="J122" s="44">
        <f t="shared" si="2"/>
        <v>19041.307216332199</v>
      </c>
      <c r="K122" s="16"/>
    </row>
    <row r="123" spans="1:11">
      <c r="A123" t="s">
        <v>187</v>
      </c>
      <c r="B123" t="s">
        <v>545</v>
      </c>
      <c r="D123" s="3">
        <f>+assessment!H123</f>
        <v>6.0099285262275005E-5</v>
      </c>
      <c r="F123" s="16">
        <f>+assessment!J123</f>
        <v>2927.6870996413859</v>
      </c>
      <c r="H123" s="175">
        <v>-2195.9299999999998</v>
      </c>
      <c r="I123" s="41"/>
      <c r="J123" s="44">
        <f t="shared" si="2"/>
        <v>731.75709964138605</v>
      </c>
      <c r="K123" s="16"/>
    </row>
    <row r="124" spans="1:11">
      <c r="A124" t="s">
        <v>188</v>
      </c>
      <c r="B124" t="s">
        <v>189</v>
      </c>
      <c r="D124" s="3">
        <f>+assessment!H124</f>
        <v>3.0441336692620105E-3</v>
      </c>
      <c r="F124" s="16">
        <f>+assessment!J124</f>
        <v>148292.46028782171</v>
      </c>
      <c r="H124" s="175">
        <v>-111222.11</v>
      </c>
      <c r="I124" s="41"/>
      <c r="J124" s="44">
        <f t="shared" si="2"/>
        <v>37070.350287821711</v>
      </c>
      <c r="K124" s="16"/>
    </row>
    <row r="125" spans="1:11">
      <c r="A125" t="s">
        <v>190</v>
      </c>
      <c r="B125" t="s">
        <v>191</v>
      </c>
      <c r="D125" s="3">
        <f>+assessment!H125</f>
        <v>4.9934204090944572E-3</v>
      </c>
      <c r="F125" s="16">
        <f>+assessment!J125</f>
        <v>243250.35565719902</v>
      </c>
      <c r="H125" s="175">
        <v>-182444.26</v>
      </c>
      <c r="I125" s="41"/>
      <c r="J125" s="44">
        <f t="shared" si="2"/>
        <v>60806.09565719901</v>
      </c>
      <c r="K125" s="16"/>
    </row>
    <row r="126" spans="1:11">
      <c r="A126" t="s">
        <v>192</v>
      </c>
      <c r="B126" t="s">
        <v>546</v>
      </c>
      <c r="D126" s="3">
        <f>+assessment!H126</f>
        <v>1.1794175866976235E-3</v>
      </c>
      <c r="F126" s="16">
        <f>+assessment!J126</f>
        <v>57454.354716465714</v>
      </c>
      <c r="H126" s="175">
        <v>-43092.01</v>
      </c>
      <c r="I126" s="41"/>
      <c r="J126" s="44">
        <f t="shared" si="2"/>
        <v>14362.344716465712</v>
      </c>
      <c r="K126" s="16"/>
    </row>
    <row r="127" spans="1:11">
      <c r="A127" t="s">
        <v>481</v>
      </c>
      <c r="B127" t="s">
        <v>482</v>
      </c>
      <c r="D127" s="3">
        <f>+assessment!H127</f>
        <v>8.7051112557247432E-4</v>
      </c>
      <c r="F127" s="16">
        <f>+assessment!J127</f>
        <v>42406.231310584495</v>
      </c>
      <c r="H127" s="175">
        <v>-31805.71</v>
      </c>
      <c r="I127" s="41"/>
      <c r="J127" s="44">
        <f t="shared" si="2"/>
        <v>10600.521310584496</v>
      </c>
      <c r="K127" s="16"/>
    </row>
    <row r="128" spans="1:11">
      <c r="A128" t="s">
        <v>193</v>
      </c>
      <c r="B128" t="s">
        <v>505</v>
      </c>
      <c r="D128" s="3">
        <f>+assessment!H128</f>
        <v>1.844014884632943E-3</v>
      </c>
      <c r="F128" s="16">
        <f>+assessment!J128</f>
        <v>89829.66379261401</v>
      </c>
      <c r="H128" s="175">
        <v>-67373.16</v>
      </c>
      <c r="I128" s="41"/>
      <c r="J128" s="44">
        <f t="shared" si="2"/>
        <v>22456.503792614007</v>
      </c>
      <c r="K128" s="16"/>
    </row>
    <row r="129" spans="1:11">
      <c r="A129" t="s">
        <v>194</v>
      </c>
      <c r="B129" t="s">
        <v>195</v>
      </c>
      <c r="D129" s="3">
        <f>+assessment!H129</f>
        <v>2.9713203880455301E-3</v>
      </c>
      <c r="F129" s="16">
        <f>+assessment!J129</f>
        <v>144745.42136431788</v>
      </c>
      <c r="H129" s="175">
        <v>-108560.1</v>
      </c>
      <c r="I129" s="41"/>
      <c r="J129" s="44">
        <f t="shared" si="2"/>
        <v>36185.321364317875</v>
      </c>
      <c r="K129" s="16"/>
    </row>
    <row r="130" spans="1:11">
      <c r="A130" t="s">
        <v>557</v>
      </c>
      <c r="B130" t="s">
        <v>558</v>
      </c>
      <c r="D130" s="3">
        <f>+assessment!H130</f>
        <v>3.8471767217603935E-4</v>
      </c>
      <c r="F130" s="16">
        <f>+assessment!J130</f>
        <v>18741.204007976216</v>
      </c>
      <c r="H130" s="175">
        <v>-14056.44</v>
      </c>
      <c r="I130" s="41"/>
      <c r="J130" s="44">
        <f t="shared" si="2"/>
        <v>4684.764007976215</v>
      </c>
      <c r="K130" s="16"/>
    </row>
    <row r="131" spans="1:11" s="102" customFormat="1">
      <c r="A131" s="104" t="s">
        <v>582</v>
      </c>
      <c r="B131" s="104" t="s">
        <v>578</v>
      </c>
      <c r="D131" s="123">
        <f>+assessment!H131</f>
        <v>4.6690662598582594E-3</v>
      </c>
      <c r="F131" s="16">
        <f>+assessment!J131</f>
        <v>227449.71086933077</v>
      </c>
      <c r="H131" s="44">
        <v>-170592.34</v>
      </c>
      <c r="I131" s="41"/>
      <c r="J131" s="44">
        <f t="shared" si="2"/>
        <v>56857.370869330771</v>
      </c>
      <c r="K131" s="16"/>
    </row>
    <row r="132" spans="1:11">
      <c r="A132" t="s">
        <v>196</v>
      </c>
      <c r="B132" t="s">
        <v>197</v>
      </c>
      <c r="D132" s="3">
        <f>+assessment!H132</f>
        <v>5.4020848807619592E-4</v>
      </c>
      <c r="F132" s="16">
        <f>+assessment!J132</f>
        <v>26315.810824629225</v>
      </c>
      <c r="H132" s="175">
        <v>-19737.689999999999</v>
      </c>
      <c r="I132" s="41"/>
      <c r="J132" s="44">
        <f t="shared" si="2"/>
        <v>6578.1208246292263</v>
      </c>
      <c r="K132" s="16"/>
    </row>
    <row r="133" spans="1:11">
      <c r="A133" t="s">
        <v>198</v>
      </c>
      <c r="B133" t="s">
        <v>547</v>
      </c>
      <c r="D133" s="3">
        <f>+assessment!H133</f>
        <v>2.578457248764188E-4</v>
      </c>
      <c r="F133" s="16">
        <f>+assessment!J133</f>
        <v>12560.741764631721</v>
      </c>
      <c r="H133" s="175">
        <v>-9420.9599999999991</v>
      </c>
      <c r="I133" s="41"/>
      <c r="J133" s="44">
        <f t="shared" si="2"/>
        <v>3139.7817646317217</v>
      </c>
      <c r="K133" s="16"/>
    </row>
    <row r="134" spans="1:11">
      <c r="A134" t="s">
        <v>199</v>
      </c>
      <c r="B134" t="s">
        <v>200</v>
      </c>
      <c r="D134" s="3">
        <f>+assessment!H134</f>
        <v>2.2054996889113924E-3</v>
      </c>
      <c r="F134" s="16">
        <f>+assessment!J134</f>
        <v>107439.09780807515</v>
      </c>
      <c r="H134" s="175">
        <v>-80589.47</v>
      </c>
      <c r="I134" s="41"/>
      <c r="J134" s="44">
        <f t="shared" si="2"/>
        <v>26849.627808075151</v>
      </c>
      <c r="K134" s="16"/>
    </row>
    <row r="135" spans="1:11">
      <c r="A135" t="s">
        <v>201</v>
      </c>
      <c r="B135" t="s">
        <v>548</v>
      </c>
      <c r="D135" s="3">
        <f>+assessment!H135</f>
        <v>5.1911118551660929E-4</v>
      </c>
      <c r="F135" s="16">
        <f>+assessment!J135</f>
        <v>25288.073135713574</v>
      </c>
      <c r="H135" s="175">
        <v>-18966.5</v>
      </c>
      <c r="I135" s="41"/>
      <c r="J135" s="44">
        <f t="shared" si="2"/>
        <v>6321.5731357135737</v>
      </c>
      <c r="K135" s="16"/>
    </row>
    <row r="136" spans="1:11">
      <c r="A136" t="s">
        <v>202</v>
      </c>
      <c r="B136" t="s">
        <v>549</v>
      </c>
      <c r="D136" s="3">
        <f>+assessment!H136</f>
        <v>5.3093949948519877E-4</v>
      </c>
      <c r="F136" s="16">
        <f>+assessment!J136</f>
        <v>25864.279692334389</v>
      </c>
      <c r="H136" s="175">
        <v>-19398.759999999998</v>
      </c>
      <c r="I136" s="41"/>
      <c r="J136" s="44">
        <f t="shared" si="2"/>
        <v>6465.5196923343901</v>
      </c>
      <c r="K136" s="16"/>
    </row>
    <row r="137" spans="1:11">
      <c r="A137" t="s">
        <v>203</v>
      </c>
      <c r="B137" t="s">
        <v>506</v>
      </c>
      <c r="D137" s="3">
        <f>+assessment!H137</f>
        <v>5.1355293484368566E-4</v>
      </c>
      <c r="F137" s="16">
        <f>+assessment!J137</f>
        <v>25017.307539738904</v>
      </c>
      <c r="H137" s="175">
        <v>-18763.54</v>
      </c>
      <c r="I137" s="41"/>
      <c r="J137" s="44">
        <f t="shared" si="2"/>
        <v>6253.767539738903</v>
      </c>
      <c r="K137" s="16"/>
    </row>
    <row r="138" spans="1:11">
      <c r="A138" t="s">
        <v>204</v>
      </c>
      <c r="B138" t="s">
        <v>550</v>
      </c>
      <c r="D138" s="3">
        <f>+assessment!H138</f>
        <v>1.692801927497407E-2</v>
      </c>
      <c r="F138" s="16">
        <f>+assessment!J138</f>
        <v>824634.49336446007</v>
      </c>
      <c r="H138" s="175">
        <v>-618483.26</v>
      </c>
      <c r="I138" s="41"/>
      <c r="J138" s="44">
        <f t="shared" si="2"/>
        <v>206151.23336446006</v>
      </c>
      <c r="K138" s="16"/>
    </row>
    <row r="139" spans="1:11">
      <c r="A139" t="s">
        <v>205</v>
      </c>
      <c r="B139" t="s">
        <v>206</v>
      </c>
      <c r="D139" s="3">
        <f>+assessment!H139</f>
        <v>7.9144597151958353E-4</v>
      </c>
      <c r="F139" s="16">
        <f>+assessment!J139</f>
        <v>38554.637559650015</v>
      </c>
      <c r="H139" s="175">
        <v>-28916.42</v>
      </c>
      <c r="I139" s="41"/>
      <c r="J139" s="44">
        <f t="shared" si="2"/>
        <v>9638.2175596500165</v>
      </c>
      <c r="K139" s="16"/>
    </row>
    <row r="140" spans="1:11">
      <c r="A140" t="s">
        <v>207</v>
      </c>
      <c r="B140" t="s">
        <v>208</v>
      </c>
      <c r="D140" s="3">
        <f>+assessment!H140</f>
        <v>8.090963192748967E-4</v>
      </c>
      <c r="F140" s="16">
        <f>+assessment!J140</f>
        <v>39414.459689013194</v>
      </c>
      <c r="H140" s="175">
        <v>-29561.26</v>
      </c>
      <c r="I140" s="41"/>
      <c r="J140" s="44">
        <f t="shared" si="2"/>
        <v>9853.1996890131959</v>
      </c>
      <c r="K140" s="16"/>
    </row>
    <row r="141" spans="1:11">
      <c r="A141" t="s">
        <v>209</v>
      </c>
      <c r="B141" t="s">
        <v>210</v>
      </c>
      <c r="D141" s="3">
        <f>+assessment!H141</f>
        <v>1.9813548028383234E-5</v>
      </c>
      <c r="F141" s="16">
        <f>+assessment!J141</f>
        <v>965.20064602556602</v>
      </c>
      <c r="H141" s="175">
        <v>-723.94</v>
      </c>
      <c r="I141" s="41"/>
      <c r="J141" s="44">
        <f t="shared" si="2"/>
        <v>241.26064602556596</v>
      </c>
      <c r="K141" s="16"/>
    </row>
    <row r="142" spans="1:11">
      <c r="A142" t="s">
        <v>211</v>
      </c>
      <c r="B142" t="s">
        <v>462</v>
      </c>
      <c r="D142" s="3">
        <f>+assessment!H142</f>
        <v>3.0714888727320582E-5</v>
      </c>
      <c r="F142" s="16">
        <f>+assessment!J142</f>
        <v>1496.2504645682222</v>
      </c>
      <c r="H142" s="175">
        <v>-1122.26</v>
      </c>
      <c r="I142" s="41"/>
      <c r="J142" s="44">
        <f t="shared" si="2"/>
        <v>373.99046456822225</v>
      </c>
      <c r="K142" s="16"/>
    </row>
    <row r="143" spans="1:11" hidden="1" outlineLevel="1">
      <c r="A143" t="s">
        <v>212</v>
      </c>
      <c r="B143" t="s">
        <v>213</v>
      </c>
      <c r="D143" s="3">
        <f>+assessment!H143</f>
        <v>3.2339441876332721E-5</v>
      </c>
      <c r="F143" s="16">
        <f>+assessment!J143</f>
        <v>1575.3892309660007</v>
      </c>
      <c r="H143" s="175">
        <v>-1181.58834201678</v>
      </c>
      <c r="I143" s="41"/>
      <c r="J143" s="44">
        <f t="shared" si="2"/>
        <v>393.80088894922073</v>
      </c>
      <c r="K143" s="16"/>
    </row>
    <row r="144" spans="1:11" hidden="1" outlineLevel="1">
      <c r="A144" t="s">
        <v>214</v>
      </c>
      <c r="B144" t="s">
        <v>215</v>
      </c>
      <c r="D144" s="3">
        <f>+assessment!H144</f>
        <v>6.6870965271821524E-6</v>
      </c>
      <c r="F144" s="16">
        <f>+assessment!J144</f>
        <v>325.75639046704367</v>
      </c>
      <c r="H144" s="175">
        <v>-244.32825844634201</v>
      </c>
      <c r="I144" s="41"/>
      <c r="J144" s="44">
        <f t="shared" si="2"/>
        <v>81.428132020701668</v>
      </c>
      <c r="K144" s="16"/>
    </row>
    <row r="145" spans="1:13" hidden="1" outlineLevel="1">
      <c r="A145" t="s">
        <v>216</v>
      </c>
      <c r="B145" t="s">
        <v>217</v>
      </c>
      <c r="D145" s="3">
        <f>+assessment!H145</f>
        <v>5.2995882225298854E-5</v>
      </c>
      <c r="F145" s="16">
        <f>+assessment!J145</f>
        <v>2581.650681002598</v>
      </c>
      <c r="H145" s="175">
        <v>-1936.30743104004</v>
      </c>
      <c r="I145" s="41"/>
      <c r="J145" s="44">
        <f t="shared" si="2"/>
        <v>645.34324996255805</v>
      </c>
      <c r="K145" s="16"/>
    </row>
    <row r="146" spans="1:13" hidden="1" outlineLevel="1">
      <c r="A146" t="s">
        <v>509</v>
      </c>
      <c r="B146" t="s">
        <v>507</v>
      </c>
      <c r="D146" s="3">
        <f>+assessment!H146</f>
        <v>4.0367895909902758E-5</v>
      </c>
      <c r="F146" s="16">
        <f>+assessment!J146</f>
        <v>1966.4887457367875</v>
      </c>
      <c r="H146" s="175">
        <v>-1474.9211560715</v>
      </c>
      <c r="I146" s="41"/>
      <c r="J146" s="44">
        <f t="shared" si="2"/>
        <v>491.56758966528741</v>
      </c>
      <c r="K146" s="16"/>
    </row>
    <row r="147" spans="1:13" hidden="1" outlineLevel="1">
      <c r="A147" t="s">
        <v>218</v>
      </c>
      <c r="B147" t="s">
        <v>219</v>
      </c>
      <c r="D147" s="3">
        <f>+assessment!H147</f>
        <v>6.3767705859689344E-5</v>
      </c>
      <c r="F147" s="16">
        <f>+assessment!J147</f>
        <v>3106.3911825974328</v>
      </c>
      <c r="H147" s="175">
        <v>-2329.873975273325</v>
      </c>
      <c r="I147" s="41"/>
      <c r="J147" s="44">
        <f t="shared" si="2"/>
        <v>776.51720732410786</v>
      </c>
      <c r="K147" s="16"/>
    </row>
    <row r="148" spans="1:13" hidden="1" outlineLevel="1">
      <c r="A148" t="s">
        <v>220</v>
      </c>
      <c r="B148" t="s">
        <v>221</v>
      </c>
      <c r="D148" s="3">
        <f>+assessment!H148</f>
        <v>4.0553065572847766E-6</v>
      </c>
      <c r="F148" s="16">
        <f>+assessment!J148</f>
        <v>197.55091331021816</v>
      </c>
      <c r="H148" s="175">
        <v>-148.17024963382693</v>
      </c>
      <c r="I148" s="41"/>
      <c r="J148" s="44">
        <f t="shared" si="2"/>
        <v>49.380663676391237</v>
      </c>
      <c r="K148" s="16"/>
      <c r="M148" s="171"/>
    </row>
    <row r="149" spans="1:13" hidden="1" outlineLevel="1">
      <c r="A149" t="s">
        <v>222</v>
      </c>
      <c r="B149" t="s">
        <v>223</v>
      </c>
      <c r="D149" s="3">
        <f>+assessment!H149</f>
        <v>1.283643743432892E-4</v>
      </c>
      <c r="F149" s="16">
        <f>+assessment!J149</f>
        <v>6253.1645955245012</v>
      </c>
      <c r="H149" s="175">
        <v>-4690.0367710867031</v>
      </c>
      <c r="I149" s="41"/>
      <c r="J149" s="44">
        <f t="shared" si="2"/>
        <v>1563.1278244377982</v>
      </c>
      <c r="K149" s="16"/>
      <c r="M149" s="171"/>
    </row>
    <row r="150" spans="1:13" hidden="1" outlineLevel="1">
      <c r="A150" t="s">
        <v>224</v>
      </c>
      <c r="B150" t="s">
        <v>225</v>
      </c>
      <c r="D150" s="3">
        <f>+assessment!H150</f>
        <v>4.0902434631380439E-3</v>
      </c>
      <c r="F150" s="16">
        <f>+assessment!J150</f>
        <v>199252.83585591274</v>
      </c>
      <c r="H150" s="175">
        <v>-149440.55554536261</v>
      </c>
      <c r="I150" s="41"/>
      <c r="J150" s="44">
        <f t="shared" si="2"/>
        <v>49812.280310550123</v>
      </c>
      <c r="K150" s="16"/>
      <c r="M150" s="171"/>
    </row>
    <row r="151" spans="1:13" hidden="1" outlineLevel="1">
      <c r="A151" t="s">
        <v>226</v>
      </c>
      <c r="B151" t="s">
        <v>227</v>
      </c>
      <c r="D151" s="3">
        <f>+assessment!H151</f>
        <v>5.1858990838906467E-4</v>
      </c>
      <c r="F151" s="16">
        <f>+assessment!J151</f>
        <v>25262.67955049887</v>
      </c>
      <c r="H151" s="175">
        <v>-18947.161523554973</v>
      </c>
      <c r="I151" s="41"/>
      <c r="J151" s="44">
        <f t="shared" si="2"/>
        <v>6315.518026943897</v>
      </c>
      <c r="K151" s="16"/>
      <c r="M151" s="171"/>
    </row>
    <row r="152" spans="1:13" hidden="1" outlineLevel="1">
      <c r="A152" t="s">
        <v>228</v>
      </c>
      <c r="B152" t="s">
        <v>229</v>
      </c>
      <c r="D152" s="3">
        <f>+assessment!H152</f>
        <v>1.8140311672176041E-4</v>
      </c>
      <c r="F152" s="16">
        <f>+assessment!J152</f>
        <v>8836.9031735292647</v>
      </c>
      <c r="H152" s="175">
        <v>-6627.8306019006995</v>
      </c>
      <c r="I152" s="41"/>
      <c r="J152" s="44">
        <f t="shared" ref="J152:J214" si="3">SUM(F152:H152)</f>
        <v>2209.0725716285651</v>
      </c>
      <c r="M152" s="171"/>
    </row>
    <row r="153" spans="1:13" hidden="1" outlineLevel="1">
      <c r="A153" t="s">
        <v>230</v>
      </c>
      <c r="B153" t="s">
        <v>231</v>
      </c>
      <c r="D153" s="3">
        <f>+assessment!H153</f>
        <v>6.2648975440459526E-5</v>
      </c>
      <c r="F153" s="16">
        <f>+assessment!J153</f>
        <v>3051.8931531772478</v>
      </c>
      <c r="H153" s="175">
        <v>-2289.0353629459264</v>
      </c>
      <c r="I153" s="41"/>
      <c r="J153" s="44">
        <f t="shared" si="3"/>
        <v>762.85779023132136</v>
      </c>
      <c r="M153" s="171"/>
    </row>
    <row r="154" spans="1:13" hidden="1" outlineLevel="1">
      <c r="A154" t="s">
        <v>232</v>
      </c>
      <c r="B154" t="s">
        <v>233</v>
      </c>
      <c r="D154" s="3">
        <f>+assessment!H154</f>
        <v>2.8979569270368534E-5</v>
      </c>
      <c r="F154" s="16">
        <f>+assessment!J154</f>
        <v>1411.7158088613553</v>
      </c>
      <c r="H154" s="175">
        <v>-1058.8173256704956</v>
      </c>
      <c r="I154" s="41"/>
      <c r="J154" s="44">
        <f t="shared" si="3"/>
        <v>352.89848319085968</v>
      </c>
      <c r="M154" s="171"/>
    </row>
    <row r="155" spans="1:13" hidden="1" outlineLevel="1">
      <c r="A155" t="s">
        <v>234</v>
      </c>
      <c r="B155" t="s">
        <v>235</v>
      </c>
      <c r="D155" s="3">
        <f>+assessment!H155</f>
        <v>4.9090467196221142E-5</v>
      </c>
      <c r="F155" s="16">
        <f>+assessment!J155</f>
        <v>2391.4016098284765</v>
      </c>
      <c r="H155" s="175">
        <v>-1793.633714800297</v>
      </c>
      <c r="I155" s="41"/>
      <c r="J155" s="44">
        <f t="shared" si="3"/>
        <v>597.76789502817951</v>
      </c>
      <c r="M155" s="171"/>
    </row>
    <row r="156" spans="1:13" hidden="1" outlineLevel="1">
      <c r="A156" t="s">
        <v>236</v>
      </c>
      <c r="B156" t="s">
        <v>237</v>
      </c>
      <c r="D156" s="3">
        <f>+assessment!H156</f>
        <v>1.5378467747017329E-4</v>
      </c>
      <c r="F156" s="16">
        <f>+assessment!J156</f>
        <v>7491.4936906005805</v>
      </c>
      <c r="H156" s="175">
        <v>-5618.8294669040606</v>
      </c>
      <c r="I156" s="41"/>
      <c r="J156" s="44">
        <f t="shared" si="3"/>
        <v>1872.6642236965199</v>
      </c>
      <c r="M156" s="171"/>
    </row>
    <row r="157" spans="1:13" hidden="1" outlineLevel="1">
      <c r="A157" t="s">
        <v>238</v>
      </c>
      <c r="B157" t="s">
        <v>239</v>
      </c>
      <c r="D157" s="3">
        <f>+assessment!H157</f>
        <v>2.3135453731841304E-4</v>
      </c>
      <c r="F157" s="16">
        <f>+assessment!J157</f>
        <v>11270.245417973205</v>
      </c>
      <c r="H157" s="175">
        <v>-8452.9947263742561</v>
      </c>
      <c r="I157" s="41"/>
      <c r="J157" s="44">
        <f t="shared" si="3"/>
        <v>2817.2506915989488</v>
      </c>
      <c r="M157" s="171"/>
    </row>
    <row r="158" spans="1:13" hidden="1" outlineLevel="1">
      <c r="A158" t="s">
        <v>240</v>
      </c>
      <c r="B158" t="s">
        <v>241</v>
      </c>
      <c r="D158" s="3">
        <f>+assessment!H158</f>
        <v>4.9069940128861161E-5</v>
      </c>
      <c r="F158" s="16">
        <f>+assessment!J158</f>
        <v>2390.4016506768653</v>
      </c>
      <c r="H158" s="175">
        <v>-1792.8334427371124</v>
      </c>
      <c r="I158" s="41"/>
      <c r="J158" s="44">
        <f t="shared" si="3"/>
        <v>597.56820793975294</v>
      </c>
      <c r="M158" s="171"/>
    </row>
    <row r="159" spans="1:13" hidden="1" outlineLevel="1">
      <c r="A159" t="s">
        <v>242</v>
      </c>
      <c r="B159" t="s">
        <v>243</v>
      </c>
      <c r="D159" s="3">
        <f>+assessment!H159</f>
        <v>1.6077704125129675E-5</v>
      </c>
      <c r="F159" s="16">
        <f>+assessment!J159</f>
        <v>783.21209234978903</v>
      </c>
      <c r="H159" s="175">
        <v>-587.43373036036178</v>
      </c>
      <c r="I159" s="41"/>
      <c r="J159" s="44">
        <f t="shared" si="3"/>
        <v>195.77836198942725</v>
      </c>
      <c r="M159" s="171"/>
    </row>
    <row r="160" spans="1:13" hidden="1" outlineLevel="1">
      <c r="A160" t="s">
        <v>244</v>
      </c>
      <c r="B160" t="s">
        <v>245</v>
      </c>
      <c r="D160" s="3">
        <f>+assessment!H160</f>
        <v>1.0736248519097832E-5</v>
      </c>
      <c r="F160" s="16">
        <f>+assessment!J160</f>
        <v>523.00748920282274</v>
      </c>
      <c r="H160" s="175">
        <v>-392.27526304182459</v>
      </c>
      <c r="I160" s="41"/>
      <c r="J160" s="44">
        <f t="shared" si="3"/>
        <v>130.73222616099815</v>
      </c>
      <c r="M160" s="171"/>
    </row>
    <row r="161" spans="1:13" hidden="1" outlineLevel="1">
      <c r="A161" t="s">
        <v>246</v>
      </c>
      <c r="B161" t="s">
        <v>247</v>
      </c>
      <c r="D161" s="3">
        <f>+assessment!H161</f>
        <v>1.5442267431130203E-4</v>
      </c>
      <c r="F161" s="16">
        <f>+assessment!J161</f>
        <v>7522.5731803687731</v>
      </c>
      <c r="H161" s="175">
        <v>-5642.1674159064505</v>
      </c>
      <c r="I161" s="41"/>
      <c r="J161" s="44">
        <f t="shared" si="3"/>
        <v>1880.4057644623226</v>
      </c>
      <c r="M161" s="171"/>
    </row>
    <row r="162" spans="1:13" hidden="1" outlineLevel="1">
      <c r="A162" t="s">
        <v>248</v>
      </c>
      <c r="B162" t="s">
        <v>249</v>
      </c>
      <c r="D162" s="3">
        <f>+assessment!H162</f>
        <v>1.0910498920090868E-5</v>
      </c>
      <c r="F162" s="16">
        <f>+assessment!J162</f>
        <v>531.49595373061766</v>
      </c>
      <c r="H162" s="175">
        <v>-398.64040616965303</v>
      </c>
      <c r="I162" s="41"/>
      <c r="J162" s="44">
        <f t="shared" si="3"/>
        <v>132.85554756096462</v>
      </c>
      <c r="M162" s="171"/>
    </row>
    <row r="163" spans="1:13" hidden="1" outlineLevel="1">
      <c r="A163" t="s">
        <v>250</v>
      </c>
      <c r="B163" t="s">
        <v>251</v>
      </c>
      <c r="D163" s="3">
        <f>+assessment!H163</f>
        <v>1.0002152343426247E-5</v>
      </c>
      <c r="F163" s="16">
        <f>+assessment!J163</f>
        <v>487.24659963432634</v>
      </c>
      <c r="H163" s="175">
        <v>-365.45436585173474</v>
      </c>
      <c r="I163" s="41"/>
      <c r="J163" s="44">
        <f t="shared" si="3"/>
        <v>121.79223378259161</v>
      </c>
      <c r="M163" s="171"/>
    </row>
    <row r="164" spans="1:13" hidden="1" outlineLevel="1">
      <c r="A164" t="s">
        <v>252</v>
      </c>
      <c r="B164" t="s">
        <v>253</v>
      </c>
      <c r="D164" s="3">
        <f>+assessment!H164</f>
        <v>1.2713081248272924E-5</v>
      </c>
      <c r="F164" s="16">
        <f>+assessment!J164</f>
        <v>619.30726471758578</v>
      </c>
      <c r="H164" s="175">
        <v>-464.50241692486645</v>
      </c>
      <c r="I164" s="41"/>
      <c r="J164" s="44">
        <f t="shared" si="3"/>
        <v>154.80484779271933</v>
      </c>
      <c r="M164" s="171"/>
    </row>
    <row r="165" spans="1:13" hidden="1" outlineLevel="1">
      <c r="A165" t="s">
        <v>500</v>
      </c>
      <c r="B165" t="s">
        <v>501</v>
      </c>
      <c r="D165" s="3">
        <f>+assessment!H165</f>
        <v>1.9606427633576797E-6</v>
      </c>
      <c r="F165" s="16">
        <f>+assessment!J165</f>
        <v>95.511094686689617</v>
      </c>
      <c r="H165" s="175">
        <v>-71.635583987749129</v>
      </c>
      <c r="I165" s="41"/>
      <c r="J165" s="44">
        <f t="shared" si="3"/>
        <v>23.875510698940488</v>
      </c>
      <c r="M165" s="171"/>
    </row>
    <row r="166" spans="1:13" hidden="1" outlineLevel="1">
      <c r="A166" t="s">
        <v>254</v>
      </c>
      <c r="B166" t="s">
        <v>255</v>
      </c>
      <c r="D166" s="3">
        <f>+assessment!H166</f>
        <v>1.3691513025159863E-3</v>
      </c>
      <c r="F166" s="16">
        <f>+assessment!J166</f>
        <v>66697.076152241701</v>
      </c>
      <c r="H166" s="175">
        <v>-50024.32781231351</v>
      </c>
      <c r="I166" s="41"/>
      <c r="J166" s="44">
        <f t="shared" si="3"/>
        <v>16672.748339928192</v>
      </c>
      <c r="M166" s="171"/>
    </row>
    <row r="167" spans="1:13" hidden="1" outlineLevel="1">
      <c r="A167" t="s">
        <v>256</v>
      </c>
      <c r="B167" t="s">
        <v>257</v>
      </c>
      <c r="D167" s="3">
        <f>+assessment!H167</f>
        <v>1.6043930187564681E-5</v>
      </c>
      <c r="F167" s="16">
        <f>+assessment!J167</f>
        <v>781.56682284480883</v>
      </c>
      <c r="H167" s="175">
        <v>-586.20231702073681</v>
      </c>
      <c r="I167" s="41"/>
      <c r="J167" s="44">
        <f t="shared" si="3"/>
        <v>195.36450582407201</v>
      </c>
      <c r="M167" s="171"/>
    </row>
    <row r="168" spans="1:13" hidden="1" outlineLevel="1">
      <c r="A168" t="s">
        <v>258</v>
      </c>
      <c r="B168" t="s">
        <v>259</v>
      </c>
      <c r="D168" s="3">
        <f>+assessment!H168</f>
        <v>1.3898025406823075E-5</v>
      </c>
      <c r="F168" s="16">
        <f>+assessment!J168</f>
        <v>677.0308418224256</v>
      </c>
      <c r="H168" s="175">
        <v>-507.79923323382184</v>
      </c>
      <c r="I168" s="41"/>
      <c r="J168" s="44">
        <f t="shared" si="3"/>
        <v>169.23160858860376</v>
      </c>
      <c r="M168" s="171"/>
    </row>
    <row r="169" spans="1:13" hidden="1" outlineLevel="1">
      <c r="A169" t="s">
        <v>260</v>
      </c>
      <c r="B169" t="s">
        <v>261</v>
      </c>
      <c r="D169" s="3">
        <f>+assessment!H169</f>
        <v>1.2684795493735318E-4</v>
      </c>
      <c r="F169" s="16">
        <f>+assessment!J169</f>
        <v>6179.2934752103374</v>
      </c>
      <c r="H169" s="175">
        <v>-4634.6594103414072</v>
      </c>
      <c r="I169" s="41"/>
      <c r="J169" s="44">
        <f t="shared" si="3"/>
        <v>1544.6340648689302</v>
      </c>
      <c r="M169" s="171"/>
    </row>
    <row r="170" spans="1:13" hidden="1" outlineLevel="1">
      <c r="A170" t="s">
        <v>262</v>
      </c>
      <c r="B170" t="s">
        <v>263</v>
      </c>
      <c r="D170" s="3">
        <f>+assessment!H170</f>
        <v>8.700780370495889E-6</v>
      </c>
      <c r="F170" s="16">
        <f>+assessment!J170</f>
        <v>423.85133760490163</v>
      </c>
      <c r="H170" s="175">
        <v>-317.90766045385561</v>
      </c>
      <c r="I170" s="41"/>
      <c r="J170" s="44">
        <f t="shared" si="3"/>
        <v>105.94367715104602</v>
      </c>
      <c r="M170" s="171"/>
    </row>
    <row r="171" spans="1:13" hidden="1" outlineLevel="1">
      <c r="A171" t="s">
        <v>264</v>
      </c>
      <c r="B171" t="s">
        <v>265</v>
      </c>
      <c r="D171" s="3">
        <f>+assessment!H171</f>
        <v>5.8421310433664331E-5</v>
      </c>
      <c r="F171" s="16">
        <f>+assessment!J171</f>
        <v>2845.9459401948507</v>
      </c>
      <c r="H171" s="175">
        <v>-2134.5294707746002</v>
      </c>
      <c r="I171" s="41"/>
      <c r="J171" s="44">
        <f t="shared" si="3"/>
        <v>711.41646942025045</v>
      </c>
      <c r="M171" s="171"/>
    </row>
    <row r="172" spans="1:13" hidden="1" outlineLevel="1">
      <c r="A172" t="s">
        <v>266</v>
      </c>
      <c r="B172" t="s">
        <v>267</v>
      </c>
      <c r="D172" s="3">
        <f>+assessment!H172</f>
        <v>4.5930557612697772E-5</v>
      </c>
      <c r="F172" s="16">
        <f>+assessment!J172</f>
        <v>2237.4692213925418</v>
      </c>
      <c r="H172" s="175">
        <v>-1678.1729043838686</v>
      </c>
      <c r="I172" s="41"/>
      <c r="J172" s="44">
        <f t="shared" si="3"/>
        <v>559.29631700867321</v>
      </c>
      <c r="M172" s="171"/>
    </row>
    <row r="173" spans="1:13" hidden="1" outlineLevel="1">
      <c r="A173" t="s">
        <v>268</v>
      </c>
      <c r="B173" t="s">
        <v>269</v>
      </c>
      <c r="D173" s="3">
        <f>+assessment!H173</f>
        <v>1.6459241788777217E-3</v>
      </c>
      <c r="F173" s="16">
        <f>+assessment!J173</f>
        <v>80179.838486580644</v>
      </c>
      <c r="H173" s="175">
        <v>-60135.325768905706</v>
      </c>
      <c r="I173" s="41"/>
      <c r="J173" s="44">
        <f t="shared" si="3"/>
        <v>20044.512717674937</v>
      </c>
      <c r="M173" s="171"/>
    </row>
    <row r="174" spans="1:13" hidden="1" outlineLevel="1">
      <c r="A174" t="s">
        <v>270</v>
      </c>
      <c r="B174" t="s">
        <v>271</v>
      </c>
      <c r="D174" s="3">
        <f>+assessment!H174</f>
        <v>7.8117345255914347E-6</v>
      </c>
      <c r="F174" s="16">
        <f>+assessment!J174</f>
        <v>380.54220273320317</v>
      </c>
      <c r="H174" s="175">
        <v>-285.42132553193119</v>
      </c>
      <c r="I174" s="41"/>
      <c r="J174" s="44">
        <f t="shared" si="3"/>
        <v>95.120877201271981</v>
      </c>
      <c r="M174" s="171"/>
    </row>
    <row r="175" spans="1:13" hidden="1" outlineLevel="1">
      <c r="A175" t="s">
        <v>272</v>
      </c>
      <c r="B175" t="s">
        <v>273</v>
      </c>
      <c r="D175" s="3">
        <f>+assessment!H175</f>
        <v>1.389014371489604E-5</v>
      </c>
      <c r="F175" s="16">
        <f>+assessment!J175</f>
        <v>676.64689170259589</v>
      </c>
      <c r="H175" s="175">
        <v>-507.50980816549782</v>
      </c>
      <c r="I175" s="41"/>
      <c r="J175" s="44">
        <f t="shared" si="3"/>
        <v>169.13708353709808</v>
      </c>
      <c r="M175" s="171"/>
    </row>
    <row r="176" spans="1:13" hidden="1" outlineLevel="1">
      <c r="A176" t="s">
        <v>274</v>
      </c>
      <c r="B176" t="s">
        <v>275</v>
      </c>
      <c r="D176" s="3">
        <f>+assessment!H176</f>
        <v>1.2453457346281087E-5</v>
      </c>
      <c r="F176" s="16">
        <f>+assessment!J176</f>
        <v>606.65990052177256</v>
      </c>
      <c r="H176" s="175">
        <v>-455.01840088854209</v>
      </c>
      <c r="I176" s="41"/>
      <c r="J176" s="44">
        <f t="shared" si="3"/>
        <v>151.64149963323047</v>
      </c>
      <c r="M176" s="171"/>
    </row>
    <row r="177" spans="1:13" hidden="1" outlineLevel="1">
      <c r="A177" t="s">
        <v>276</v>
      </c>
      <c r="B177" t="s">
        <v>277</v>
      </c>
      <c r="D177" s="3">
        <f>+assessment!H177</f>
        <v>2.2963268792156173E-5</v>
      </c>
      <c r="F177" s="16">
        <f>+assessment!J177</f>
        <v>1118.6366945131347</v>
      </c>
      <c r="H177" s="175">
        <v>-839.02022310321672</v>
      </c>
      <c r="I177" s="41"/>
      <c r="J177" s="44">
        <f t="shared" si="3"/>
        <v>279.61647140991795</v>
      </c>
      <c r="M177" s="171"/>
    </row>
    <row r="178" spans="1:13" hidden="1" outlineLevel="1">
      <c r="A178" t="s">
        <v>278</v>
      </c>
      <c r="B178" t="s">
        <v>279</v>
      </c>
      <c r="D178" s="3">
        <f>+assessment!H178</f>
        <v>3.8942642330353004E-6</v>
      </c>
      <c r="F178" s="16">
        <f>+assessment!J178</f>
        <v>189.70586934432242</v>
      </c>
      <c r="H178" s="175">
        <v>-142.28526264634942</v>
      </c>
      <c r="I178" s="41"/>
      <c r="J178" s="44">
        <f t="shared" si="3"/>
        <v>47.420606697973</v>
      </c>
      <c r="M178" s="171"/>
    </row>
    <row r="179" spans="1:13" hidden="1" outlineLevel="1">
      <c r="A179" t="s">
        <v>280</v>
      </c>
      <c r="B179" t="s">
        <v>281</v>
      </c>
      <c r="D179" s="3">
        <f>+assessment!H179</f>
        <v>2.5280279376879792E-4</v>
      </c>
      <c r="F179" s="16">
        <f>+assessment!J179</f>
        <v>12315.079536142133</v>
      </c>
      <c r="H179" s="175">
        <v>-9236.5014715467551</v>
      </c>
      <c r="I179" s="41"/>
      <c r="J179" s="44">
        <f t="shared" si="3"/>
        <v>3078.5780645953782</v>
      </c>
      <c r="M179" s="171"/>
    </row>
    <row r="180" spans="1:13" hidden="1" outlineLevel="1">
      <c r="A180" t="s">
        <v>282</v>
      </c>
      <c r="B180" t="s">
        <v>283</v>
      </c>
      <c r="D180" s="3">
        <f>+assessment!H180</f>
        <v>8.0051711428723383E-5</v>
      </c>
      <c r="F180" s="16">
        <f>+assessment!J180</f>
        <v>3899.6530795883314</v>
      </c>
      <c r="H180" s="175">
        <v>-2924.8411151624377</v>
      </c>
      <c r="I180" s="41"/>
      <c r="J180" s="44">
        <f t="shared" si="3"/>
        <v>974.81196442589362</v>
      </c>
      <c r="M180" s="171"/>
    </row>
    <row r="181" spans="1:13" hidden="1" outlineLevel="1">
      <c r="A181" t="s">
        <v>284</v>
      </c>
      <c r="B181" t="s">
        <v>285</v>
      </c>
      <c r="D181" s="3">
        <f>+assessment!H181</f>
        <v>7.7687428530313844E-6</v>
      </c>
      <c r="F181" s="16">
        <f>+assessment!J181</f>
        <v>378.44789887257019</v>
      </c>
      <c r="H181" s="175">
        <v>-283.84962102387885</v>
      </c>
      <c r="I181" s="41"/>
      <c r="J181" s="44">
        <f t="shared" si="3"/>
        <v>94.598277848691339</v>
      </c>
      <c r="M181" s="171"/>
    </row>
    <row r="182" spans="1:13" hidden="1" outlineLevel="1">
      <c r="A182" t="s">
        <v>286</v>
      </c>
      <c r="B182" t="s">
        <v>287</v>
      </c>
      <c r="D182" s="3">
        <f>+assessment!H182</f>
        <v>2.7994716235546209E-4</v>
      </c>
      <c r="F182" s="16">
        <f>+assessment!J182</f>
        <v>13637.395057737394</v>
      </c>
      <c r="H182" s="175">
        <v>-10228.115776803033</v>
      </c>
      <c r="I182" s="41"/>
      <c r="J182" s="44">
        <f t="shared" si="3"/>
        <v>3409.2792809343609</v>
      </c>
      <c r="M182" s="171"/>
    </row>
    <row r="183" spans="1:13" hidden="1" outlineLevel="1">
      <c r="A183" t="s">
        <v>288</v>
      </c>
      <c r="B183" t="s">
        <v>289</v>
      </c>
      <c r="D183" s="3">
        <f>+assessment!H183</f>
        <v>6.0957894773788265E-5</v>
      </c>
      <c r="F183" s="16">
        <f>+assessment!J183</f>
        <v>2969.5135536419075</v>
      </c>
      <c r="H183" s="175">
        <v>-2227.2105921119919</v>
      </c>
      <c r="I183" s="41"/>
      <c r="J183" s="44">
        <f t="shared" si="3"/>
        <v>742.30296152991559</v>
      </c>
      <c r="M183" s="171"/>
    </row>
    <row r="184" spans="1:13" hidden="1" outlineLevel="1">
      <c r="A184" t="s">
        <v>290</v>
      </c>
      <c r="B184" t="s">
        <v>291</v>
      </c>
      <c r="D184" s="3">
        <f>+assessment!H184</f>
        <v>4.8600908828543098E-5</v>
      </c>
      <c r="F184" s="16">
        <f>+assessment!J184</f>
        <v>2367.553177832694</v>
      </c>
      <c r="H184" s="175">
        <v>-1775.7179002670607</v>
      </c>
      <c r="I184" s="41"/>
      <c r="J184" s="44">
        <f t="shared" si="3"/>
        <v>591.83527756563331</v>
      </c>
      <c r="M184" s="171"/>
    </row>
    <row r="185" spans="1:13" hidden="1" outlineLevel="1">
      <c r="A185" t="s">
        <v>292</v>
      </c>
      <c r="B185" t="s">
        <v>293</v>
      </c>
      <c r="D185" s="3">
        <f>+assessment!H185</f>
        <v>1.6568052561082055E-5</v>
      </c>
      <c r="F185" s="16">
        <f>+assessment!J185</f>
        <v>807.09901186974957</v>
      </c>
      <c r="H185" s="175">
        <v>-605.35132965946048</v>
      </c>
      <c r="I185" s="41"/>
      <c r="J185" s="44">
        <f t="shared" si="3"/>
        <v>201.7476822102891</v>
      </c>
      <c r="M185" s="171"/>
    </row>
    <row r="186" spans="1:13" hidden="1" outlineLevel="1">
      <c r="A186" t="s">
        <v>294</v>
      </c>
      <c r="B186" t="s">
        <v>295</v>
      </c>
      <c r="D186" s="3">
        <f>+assessment!H186</f>
        <v>1.6796111728787145E-5</v>
      </c>
      <c r="F186" s="16">
        <f>+assessment!J186</f>
        <v>818.20872607568958</v>
      </c>
      <c r="H186" s="175">
        <v>-613.68547429346336</v>
      </c>
      <c r="I186" s="41"/>
      <c r="J186" s="44">
        <f t="shared" si="3"/>
        <v>204.52325178222623</v>
      </c>
      <c r="M186" s="171"/>
    </row>
    <row r="187" spans="1:13" hidden="1" outlineLevel="1">
      <c r="A187" t="s">
        <v>296</v>
      </c>
      <c r="B187" t="s">
        <v>297</v>
      </c>
      <c r="D187" s="3">
        <f>+assessment!H187</f>
        <v>2.1798613429261965E-3</v>
      </c>
      <c r="F187" s="16">
        <f>+assessment!J187</f>
        <v>106190.14693504176</v>
      </c>
      <c r="H187" s="175">
        <v>-79644.421871374972</v>
      </c>
      <c r="I187" s="41"/>
      <c r="J187" s="44">
        <f t="shared" si="3"/>
        <v>26545.725063666789</v>
      </c>
      <c r="M187" s="171"/>
    </row>
    <row r="188" spans="1:13" hidden="1" outlineLevel="1">
      <c r="A188" t="s">
        <v>298</v>
      </c>
      <c r="B188" t="s">
        <v>299</v>
      </c>
      <c r="D188" s="3">
        <f>+assessment!H188</f>
        <v>2.2160642981241558E-5</v>
      </c>
      <c r="F188" s="16">
        <f>+assessment!J188</f>
        <v>1079.5374403007231</v>
      </c>
      <c r="H188" s="175">
        <v>-809.68025537125027</v>
      </c>
      <c r="I188" s="41"/>
      <c r="J188" s="44">
        <f t="shared" si="3"/>
        <v>269.85718492947285</v>
      </c>
      <c r="M188" s="171"/>
    </row>
    <row r="189" spans="1:13" hidden="1" outlineLevel="1">
      <c r="A189" t="s">
        <v>300</v>
      </c>
      <c r="B189" t="s">
        <v>301</v>
      </c>
      <c r="D189" s="3">
        <f>+assessment!H189</f>
        <v>4.0989070833990188E-6</v>
      </c>
      <c r="F189" s="16">
        <f>+assessment!J189</f>
        <v>199.67487696943942</v>
      </c>
      <c r="H189" s="175">
        <v>-149.76276759771002</v>
      </c>
      <c r="I189" s="41"/>
      <c r="J189" s="44">
        <f t="shared" si="3"/>
        <v>49.9121093717294</v>
      </c>
      <c r="M189" s="171"/>
    </row>
    <row r="190" spans="1:13" hidden="1" outlineLevel="1">
      <c r="A190" t="s">
        <v>302</v>
      </c>
      <c r="B190" t="s">
        <v>303</v>
      </c>
      <c r="D190" s="3">
        <f>+assessment!H190</f>
        <v>1.8563347367131636E-5</v>
      </c>
      <c r="F190" s="16">
        <f>+assessment!J190</f>
        <v>904.29815222823993</v>
      </c>
      <c r="H190" s="175">
        <v>-678.25799004433213</v>
      </c>
      <c r="I190" s="41"/>
      <c r="J190" s="44">
        <f t="shared" si="3"/>
        <v>226.0401621839078</v>
      </c>
      <c r="M190" s="171"/>
    </row>
    <row r="191" spans="1:13" hidden="1" outlineLevel="1">
      <c r="A191" t="s">
        <v>304</v>
      </c>
      <c r="B191" t="s">
        <v>305</v>
      </c>
      <c r="D191" s="3">
        <f>+assessment!H191</f>
        <v>6.6897540252102003E-4</v>
      </c>
      <c r="F191" s="16">
        <f>+assessment!J191</f>
        <v>32588.584829104417</v>
      </c>
      <c r="H191" s="175">
        <v>-24441.920128742204</v>
      </c>
      <c r="I191" s="41"/>
      <c r="J191" s="44">
        <f t="shared" si="3"/>
        <v>8146.6647003622129</v>
      </c>
      <c r="M191" s="171"/>
    </row>
    <row r="192" spans="1:13" hidden="1" outlineLevel="1">
      <c r="A192" t="s">
        <v>306</v>
      </c>
      <c r="B192" t="s">
        <v>307</v>
      </c>
      <c r="D192" s="3">
        <f>+assessment!H192</f>
        <v>5.4305672819355333E-5</v>
      </c>
      <c r="F192" s="16">
        <f>+assessment!J192</f>
        <v>2645.4560492148194</v>
      </c>
      <c r="H192" s="175">
        <v>-1984.1237108160612</v>
      </c>
      <c r="I192" s="41"/>
      <c r="J192" s="44">
        <f t="shared" si="3"/>
        <v>661.33233839875811</v>
      </c>
      <c r="M192" s="171"/>
    </row>
    <row r="193" spans="1:14" hidden="1" outlineLevel="1">
      <c r="A193" t="s">
        <v>308</v>
      </c>
      <c r="B193" t="s">
        <v>309</v>
      </c>
      <c r="D193" s="3">
        <f>+assessment!H193</f>
        <v>8.1754862883263696E-6</v>
      </c>
      <c r="F193" s="16">
        <f>+assessment!J193</f>
        <v>398.26206975963129</v>
      </c>
      <c r="H193" s="175">
        <v>-298.71296716560335</v>
      </c>
      <c r="I193" s="41"/>
      <c r="J193" s="44">
        <f t="shared" si="3"/>
        <v>99.549102594027943</v>
      </c>
      <c r="M193" s="171"/>
    </row>
    <row r="194" spans="1:14" hidden="1" outlineLevel="1">
      <c r="A194" t="s">
        <v>310</v>
      </c>
      <c r="B194" t="s">
        <v>311</v>
      </c>
      <c r="D194" s="3">
        <f>+assessment!H194</f>
        <v>3.0651830656892142E-5</v>
      </c>
      <c r="F194" s="16">
        <f>+assessment!J194</f>
        <v>1493.178642690209</v>
      </c>
      <c r="H194" s="175">
        <v>-1119.9252461921096</v>
      </c>
      <c r="I194" s="41"/>
      <c r="J194" s="44">
        <f t="shared" si="3"/>
        <v>373.25339649809939</v>
      </c>
      <c r="M194" s="171"/>
    </row>
    <row r="195" spans="1:14" hidden="1" outlineLevel="1">
      <c r="A195" t="s">
        <v>312</v>
      </c>
      <c r="B195" t="s">
        <v>313</v>
      </c>
      <c r="D195" s="3">
        <f>+assessment!H195</f>
        <v>2.480940125756242E-5</v>
      </c>
      <c r="F195" s="16">
        <f>+assessment!J195</f>
        <v>1208.5695145061161</v>
      </c>
      <c r="H195" s="175">
        <v>-906.47741631778331</v>
      </c>
      <c r="I195" s="41"/>
      <c r="J195" s="44">
        <f t="shared" si="3"/>
        <v>302.09209818833278</v>
      </c>
      <c r="M195" s="171"/>
    </row>
    <row r="196" spans="1:14" hidden="1" outlineLevel="1">
      <c r="A196" t="s">
        <v>314</v>
      </c>
      <c r="B196" t="s">
        <v>315</v>
      </c>
      <c r="D196" s="3">
        <f>+assessment!H196</f>
        <v>3.019637228363744E-5</v>
      </c>
      <c r="F196" s="16">
        <f>+assessment!J196</f>
        <v>1470.9913637902641</v>
      </c>
      <c r="H196" s="175">
        <v>-1103.2647403956728</v>
      </c>
      <c r="I196" s="41"/>
      <c r="J196" s="44">
        <f t="shared" si="3"/>
        <v>367.72662339459134</v>
      </c>
      <c r="M196" s="171"/>
    </row>
    <row r="197" spans="1:14" hidden="1" outlineLevel="1">
      <c r="A197" t="s">
        <v>316</v>
      </c>
      <c r="B197" t="s">
        <v>317</v>
      </c>
      <c r="D197" s="3">
        <f>+assessment!H197</f>
        <v>3.00764628842112E-5</v>
      </c>
      <c r="F197" s="16">
        <f>+assessment!J197</f>
        <v>1465.1500763224694</v>
      </c>
      <c r="H197" s="175">
        <v>-1098.9177850724366</v>
      </c>
      <c r="I197" s="41"/>
      <c r="J197" s="44">
        <f t="shared" si="3"/>
        <v>366.23229125003286</v>
      </c>
      <c r="M197" s="171"/>
    </row>
    <row r="198" spans="1:14" hidden="1" outlineLevel="1">
      <c r="A198" t="s">
        <v>318</v>
      </c>
      <c r="B198" t="s">
        <v>319</v>
      </c>
      <c r="D198" s="3">
        <f>+assessment!H198</f>
        <v>8.360737948432536E-6</v>
      </c>
      <c r="F198" s="16">
        <f>+assessment!J198</f>
        <v>407.28645154908361</v>
      </c>
      <c r="H198" s="175">
        <v>-305.4786548949408</v>
      </c>
      <c r="I198" s="41"/>
      <c r="J198" s="44">
        <f t="shared" si="3"/>
        <v>101.80779665414281</v>
      </c>
      <c r="M198" s="171"/>
    </row>
    <row r="199" spans="1:14" hidden="1" outlineLevel="1">
      <c r="A199" t="s">
        <v>590</v>
      </c>
      <c r="B199" t="s">
        <v>591</v>
      </c>
      <c r="D199" s="3">
        <f>+assessment!H199</f>
        <v>2.8182208450192256E-5</v>
      </c>
      <c r="F199" s="16">
        <f>+assessment!J199</f>
        <v>1372.8730343291445</v>
      </c>
      <c r="H199" s="175">
        <v>-1029.7083932701055</v>
      </c>
      <c r="I199" s="41"/>
      <c r="J199" s="44">
        <f t="shared" si="3"/>
        <v>343.16464105903901</v>
      </c>
      <c r="M199" s="171"/>
    </row>
    <row r="200" spans="1:14" hidden="1" outlineLevel="1">
      <c r="A200" t="s">
        <v>320</v>
      </c>
      <c r="B200" t="s">
        <v>321</v>
      </c>
      <c r="D200" s="3">
        <f>+assessment!H200</f>
        <v>2.0622056606504037E-5</v>
      </c>
      <c r="F200" s="16">
        <f>+assessment!J200</f>
        <v>1004.586474389144</v>
      </c>
      <c r="H200" s="175">
        <v>-753.47603446320431</v>
      </c>
      <c r="I200" s="41"/>
      <c r="J200" s="44">
        <f t="shared" si="3"/>
        <v>251.11043992593966</v>
      </c>
      <c r="M200" s="171"/>
    </row>
    <row r="201" spans="1:14" hidden="1" outlineLevel="1">
      <c r="A201" t="s">
        <v>322</v>
      </c>
      <c r="B201" t="s">
        <v>323</v>
      </c>
      <c r="D201" s="3">
        <f>+assessment!H201</f>
        <v>1.3505885202211925E-4</v>
      </c>
      <c r="F201" s="16">
        <f>+assessment!J201</f>
        <v>6579.2805527046221</v>
      </c>
      <c r="H201" s="175">
        <v>-4934.7019561946272</v>
      </c>
      <c r="I201" s="41"/>
      <c r="J201" s="44">
        <f t="shared" si="3"/>
        <v>1644.5785965099949</v>
      </c>
      <c r="M201" s="171"/>
    </row>
    <row r="202" spans="1:14" hidden="1" outlineLevel="1">
      <c r="A202" t="s">
        <v>324</v>
      </c>
      <c r="B202" t="s">
        <v>325</v>
      </c>
      <c r="D202" s="3">
        <f>+assessment!H202</f>
        <v>3.8617744392494232E-5</v>
      </c>
      <c r="F202" s="16">
        <f>+assessment!J202</f>
        <v>1881.2315584412331</v>
      </c>
      <c r="H202" s="175">
        <v>-1410.9634693923681</v>
      </c>
      <c r="I202" s="41"/>
      <c r="J202" s="44">
        <f t="shared" si="3"/>
        <v>470.26808904886502</v>
      </c>
      <c r="M202" s="171"/>
    </row>
    <row r="203" spans="1:14" hidden="1" outlineLevel="1">
      <c r="A203" t="s">
        <v>326</v>
      </c>
      <c r="B203" t="s">
        <v>327</v>
      </c>
      <c r="D203" s="3">
        <f>+assessment!H203</f>
        <v>1.259705565168943E-4</v>
      </c>
      <c r="F203" s="16">
        <f>+assessment!J203</f>
        <v>6136.5517350113805</v>
      </c>
      <c r="H203" s="175">
        <v>-4602.5536752361932</v>
      </c>
      <c r="I203" s="41"/>
      <c r="J203" s="44">
        <f t="shared" si="3"/>
        <v>1533.9980597751874</v>
      </c>
      <c r="M203" s="171"/>
      <c r="N203" s="104" t="s">
        <v>581</v>
      </c>
    </row>
    <row r="204" spans="1:14" hidden="1" outlineLevel="1">
      <c r="A204" t="s">
        <v>328</v>
      </c>
      <c r="B204" t="s">
        <v>329</v>
      </c>
      <c r="D204" s="3">
        <f>+assessment!H204</f>
        <v>7.1376606943769544E-6</v>
      </c>
      <c r="F204" s="16">
        <f>+assessment!J204</f>
        <v>347.70525215650053</v>
      </c>
      <c r="H204" s="175">
        <v>-260.79155430601537</v>
      </c>
      <c r="I204" s="41"/>
      <c r="J204" s="44">
        <f t="shared" si="3"/>
        <v>86.913697850485164</v>
      </c>
      <c r="M204" s="171"/>
    </row>
    <row r="205" spans="1:14" hidden="1" outlineLevel="1">
      <c r="A205" t="s">
        <v>330</v>
      </c>
      <c r="B205" t="s">
        <v>331</v>
      </c>
      <c r="D205" s="3">
        <f>+assessment!H205</f>
        <v>3.4966323337653754E-5</v>
      </c>
      <c r="F205" s="16">
        <f>+assessment!J205</f>
        <v>1703.3555941770494</v>
      </c>
      <c r="H205" s="175">
        <v>-1277.5634869141118</v>
      </c>
      <c r="I205" s="41"/>
      <c r="J205" s="44">
        <f t="shared" si="3"/>
        <v>425.79210726293763</v>
      </c>
      <c r="M205" s="171"/>
    </row>
    <row r="206" spans="1:14" hidden="1" outlineLevel="1">
      <c r="A206" t="s">
        <v>510</v>
      </c>
      <c r="B206" t="s">
        <v>508</v>
      </c>
      <c r="D206" s="3">
        <f>+assessment!H206</f>
        <v>6.172304499257319E-6</v>
      </c>
      <c r="F206" s="16">
        <f>+assessment!J206</f>
        <v>300.67872153010848</v>
      </c>
      <c r="H206" s="175">
        <v>-225.52098924631707</v>
      </c>
      <c r="I206" s="41"/>
      <c r="J206" s="44">
        <f t="shared" si="3"/>
        <v>75.157732283791404</v>
      </c>
      <c r="M206" s="171"/>
    </row>
    <row r="207" spans="1:14" hidden="1" outlineLevel="1">
      <c r="A207" t="s">
        <v>332</v>
      </c>
      <c r="B207" t="s">
        <v>333</v>
      </c>
      <c r="D207" s="3">
        <f>+assessment!H207</f>
        <v>3.7381223366505779E-5</v>
      </c>
      <c r="F207" s="16">
        <f>+assessment!J207</f>
        <v>1820.995456790052</v>
      </c>
      <c r="H207" s="175">
        <v>-1365.8017541001188</v>
      </c>
      <c r="I207" s="41"/>
      <c r="J207" s="44">
        <f t="shared" si="3"/>
        <v>455.19370268993316</v>
      </c>
      <c r="M207" s="171"/>
    </row>
    <row r="208" spans="1:14" hidden="1" outlineLevel="1">
      <c r="A208" t="s">
        <v>334</v>
      </c>
      <c r="B208" t="s">
        <v>335</v>
      </c>
      <c r="D208" s="3">
        <f>+assessment!H208</f>
        <v>4.9153795922217628E-5</v>
      </c>
      <c r="F208" s="16">
        <f>+assessment!J208</f>
        <v>2394.4866164691962</v>
      </c>
      <c r="H208" s="175">
        <v>-1795.9075061301842</v>
      </c>
      <c r="I208" s="41"/>
      <c r="J208" s="44">
        <f t="shared" si="3"/>
        <v>598.579110339012</v>
      </c>
      <c r="M208" s="171"/>
    </row>
    <row r="209" spans="1:13" hidden="1" outlineLevel="1">
      <c r="A209" t="s">
        <v>336</v>
      </c>
      <c r="B209" t="s">
        <v>337</v>
      </c>
      <c r="D209" s="3">
        <f>+assessment!H209</f>
        <v>1.8535181036523684E-5</v>
      </c>
      <c r="F209" s="16">
        <f>+assessment!J209</f>
        <v>902.92605266989631</v>
      </c>
      <c r="H209" s="175">
        <v>-677.23004107286658</v>
      </c>
      <c r="I209" s="41"/>
      <c r="J209" s="44">
        <f t="shared" si="3"/>
        <v>225.69601159702972</v>
      </c>
      <c r="M209" s="171"/>
    </row>
    <row r="210" spans="1:13" hidden="1" outlineLevel="1">
      <c r="A210" t="s">
        <v>338</v>
      </c>
      <c r="B210" t="s">
        <v>339</v>
      </c>
      <c r="D210" s="3">
        <f>+assessment!H210</f>
        <v>3.8392307306240802E-6</v>
      </c>
      <c r="F210" s="16">
        <f>+assessment!J210</f>
        <v>187.02495767699932</v>
      </c>
      <c r="H210" s="175">
        <v>-140.27540142465651</v>
      </c>
      <c r="I210" s="41"/>
      <c r="J210" s="44">
        <f t="shared" si="3"/>
        <v>46.749556252342813</v>
      </c>
      <c r="M210" s="171"/>
    </row>
    <row r="211" spans="1:13" hidden="1" outlineLevel="1">
      <c r="A211" t="s">
        <v>340</v>
      </c>
      <c r="B211" t="s">
        <v>341</v>
      </c>
      <c r="D211" s="3">
        <f>+assessment!H211</f>
        <v>6.4659039446726259E-5</v>
      </c>
      <c r="F211" s="16">
        <f>+assessment!J211</f>
        <v>3149.8117629397266</v>
      </c>
      <c r="H211" s="175">
        <v>-2362.4490202230691</v>
      </c>
      <c r="I211" s="41"/>
      <c r="J211" s="44">
        <f t="shared" si="3"/>
        <v>787.36274271665752</v>
      </c>
      <c r="M211" s="171"/>
    </row>
    <row r="212" spans="1:13" hidden="1" outlineLevel="1">
      <c r="A212" t="s">
        <v>342</v>
      </c>
      <c r="B212" t="s">
        <v>343</v>
      </c>
      <c r="D212" s="3">
        <f>+assessment!H212</f>
        <v>6.6758936200867291E-5</v>
      </c>
      <c r="F212" s="16">
        <f>+assessment!J212</f>
        <v>3252.1065009028848</v>
      </c>
      <c r="H212" s="175">
        <v>-2439.1523139254346</v>
      </c>
      <c r="I212" s="41"/>
      <c r="J212" s="44">
        <f t="shared" si="3"/>
        <v>812.95418697745026</v>
      </c>
      <c r="M212" s="171"/>
    </row>
    <row r="213" spans="1:13" hidden="1" outlineLevel="1">
      <c r="A213" t="s">
        <v>344</v>
      </c>
      <c r="B213" t="s">
        <v>345</v>
      </c>
      <c r="D213" s="3">
        <f>+assessment!H213</f>
        <v>3.3235464400076652E-5</v>
      </c>
      <c r="F213" s="16">
        <f>+assessment!J213</f>
        <v>1619.0382289916042</v>
      </c>
      <c r="H213" s="175">
        <v>-1214.3084122959162</v>
      </c>
      <c r="I213" s="41"/>
      <c r="J213" s="44">
        <f t="shared" si="3"/>
        <v>404.72981669568799</v>
      </c>
      <c r="M213" s="171"/>
    </row>
    <row r="214" spans="1:13" hidden="1" outlineLevel="1">
      <c r="A214" t="s">
        <v>346</v>
      </c>
      <c r="B214" t="s">
        <v>347</v>
      </c>
      <c r="D214" s="3">
        <f>+assessment!H214</f>
        <v>4.0826021095526993E-4</v>
      </c>
      <c r="F214" s="16">
        <f>+assessment!J214</f>
        <v>19888.05936201194</v>
      </c>
      <c r="H214" s="175">
        <v>-14916.36868395521</v>
      </c>
      <c r="I214" s="41"/>
      <c r="J214" s="44">
        <f t="shared" si="3"/>
        <v>4971.6906780567297</v>
      </c>
      <c r="M214" s="171"/>
    </row>
    <row r="215" spans="1:13" hidden="1" outlineLevel="1">
      <c r="A215" t="s">
        <v>489</v>
      </c>
      <c r="B215" t="s">
        <v>351</v>
      </c>
      <c r="D215" s="3">
        <f>+assessment!H215</f>
        <v>2.6490648045456821E-5</v>
      </c>
      <c r="F215" s="16">
        <f>+assessment!J215</f>
        <v>1290.4700647497916</v>
      </c>
      <c r="H215" s="175">
        <v>-967.89710574879302</v>
      </c>
      <c r="I215" s="41"/>
      <c r="J215" s="44">
        <f t="shared" ref="J215:J263" si="4">SUM(F215:H215)</f>
        <v>322.57295900099859</v>
      </c>
      <c r="M215" s="171"/>
    </row>
    <row r="216" spans="1:13" hidden="1" outlineLevel="1">
      <c r="A216" t="s">
        <v>490</v>
      </c>
      <c r="B216" t="s">
        <v>352</v>
      </c>
      <c r="D216" s="3">
        <f>+assessment!H216</f>
        <v>1.3357641972632595E-5</v>
      </c>
      <c r="F216" s="16">
        <f>+assessment!J216</f>
        <v>650.70650864216952</v>
      </c>
      <c r="H216" s="175">
        <v>-488.05420971550518</v>
      </c>
      <c r="I216" s="41"/>
      <c r="J216" s="44">
        <f t="shared" si="4"/>
        <v>162.65229892666434</v>
      </c>
      <c r="M216" s="171"/>
    </row>
    <row r="217" spans="1:13" hidden="1" outlineLevel="1">
      <c r="A217" t="s">
        <v>491</v>
      </c>
      <c r="B217" t="s">
        <v>348</v>
      </c>
      <c r="D217" s="3">
        <f>+assessment!H217</f>
        <v>7.8775921284055314E-6</v>
      </c>
      <c r="F217" s="16">
        <f>+assessment!J217</f>
        <v>383.75040152176956</v>
      </c>
      <c r="H217" s="175">
        <v>-287.82689652661725</v>
      </c>
      <c r="I217" s="41"/>
      <c r="J217" s="44">
        <f t="shared" si="4"/>
        <v>95.923504995152314</v>
      </c>
      <c r="M217" s="171"/>
    </row>
    <row r="218" spans="1:13" hidden="1" outlineLevel="1">
      <c r="A218" t="s">
        <v>350</v>
      </c>
      <c r="B218" t="s">
        <v>349</v>
      </c>
      <c r="D218" s="3">
        <f>+assessment!H218</f>
        <v>4.2852995991585284E-4</v>
      </c>
      <c r="F218" s="16">
        <f>+assessment!J218</f>
        <v>20875.483460083844</v>
      </c>
      <c r="H218" s="175">
        <v>-15656.77012307684</v>
      </c>
      <c r="I218" s="41"/>
      <c r="J218" s="44">
        <f t="shared" si="4"/>
        <v>5218.7133370070042</v>
      </c>
      <c r="M218" s="171"/>
    </row>
    <row r="219" spans="1:13" hidden="1" outlineLevel="1">
      <c r="A219" t="s">
        <v>353</v>
      </c>
      <c r="B219" t="s">
        <v>354</v>
      </c>
      <c r="D219" s="3">
        <f>+assessment!H219</f>
        <v>2.6792734346953878E-4</v>
      </c>
      <c r="F219" s="16">
        <f>+assessment!J219</f>
        <v>13051.859497060221</v>
      </c>
      <c r="H219" s="175">
        <v>-9789.0055621245829</v>
      </c>
      <c r="I219" s="41"/>
      <c r="J219" s="44">
        <f t="shared" si="4"/>
        <v>3262.8539349356379</v>
      </c>
      <c r="M219" s="171"/>
    </row>
    <row r="220" spans="1:13" hidden="1" outlineLevel="1">
      <c r="A220" t="s">
        <v>355</v>
      </c>
      <c r="B220" t="s">
        <v>356</v>
      </c>
      <c r="D220" s="3">
        <f>+assessment!H220</f>
        <v>9.1666685204285343E-6</v>
      </c>
      <c r="F220" s="16">
        <f>+assessment!J220</f>
        <v>446.54669447114674</v>
      </c>
      <c r="H220" s="175">
        <v>-334.92596852363636</v>
      </c>
      <c r="I220" s="41"/>
      <c r="J220" s="44">
        <f t="shared" si="4"/>
        <v>111.62072594751038</v>
      </c>
      <c r="M220" s="171"/>
    </row>
    <row r="221" spans="1:13" hidden="1" outlineLevel="1">
      <c r="A221" t="s">
        <v>357</v>
      </c>
      <c r="B221" t="s">
        <v>358</v>
      </c>
      <c r="D221" s="3">
        <f>+assessment!H221</f>
        <v>1.6702941679975453E-4</v>
      </c>
      <c r="F221" s="16">
        <f>+assessment!J221</f>
        <v>8136.7002401311838</v>
      </c>
      <c r="H221" s="175">
        <v>-6102.5468037386254</v>
      </c>
      <c r="I221" s="41"/>
      <c r="J221" s="44">
        <f t="shared" si="4"/>
        <v>2034.1534363925584</v>
      </c>
      <c r="M221" s="171"/>
    </row>
    <row r="222" spans="1:13" hidden="1" outlineLevel="1">
      <c r="A222" t="s">
        <v>359</v>
      </c>
      <c r="B222" t="s">
        <v>360</v>
      </c>
      <c r="D222" s="3">
        <f>+assessment!H222</f>
        <v>4.6012595864469859E-4</v>
      </c>
      <c r="F222" s="16">
        <f>+assessment!J222</f>
        <v>22414.656471460614</v>
      </c>
      <c r="H222" s="175">
        <v>-16811.164915387453</v>
      </c>
      <c r="I222" s="41"/>
      <c r="J222" s="44">
        <f t="shared" si="4"/>
        <v>5603.4915560731606</v>
      </c>
      <c r="M222" s="171"/>
    </row>
    <row r="223" spans="1:13" hidden="1" outlineLevel="1">
      <c r="A223" t="s">
        <v>361</v>
      </c>
      <c r="B223" t="s">
        <v>362</v>
      </c>
      <c r="D223" s="3">
        <f>+assessment!H223</f>
        <v>1.3449443264660721E-5</v>
      </c>
      <c r="F223" s="16">
        <f>+assessment!J223</f>
        <v>655.17853284725379</v>
      </c>
      <c r="H223" s="175">
        <v>-491.40856396957065</v>
      </c>
      <c r="I223" s="41"/>
      <c r="J223" s="44">
        <f t="shared" si="4"/>
        <v>163.76996887768314</v>
      </c>
      <c r="M223" s="171"/>
    </row>
    <row r="224" spans="1:13" hidden="1" outlineLevel="1">
      <c r="A224" t="s">
        <v>363</v>
      </c>
      <c r="B224" t="s">
        <v>364</v>
      </c>
      <c r="D224" s="3">
        <f>+assessment!H224</f>
        <v>1.9943830572872078E-5</v>
      </c>
      <c r="F224" s="16">
        <f>+assessment!J224</f>
        <v>971.54725269724076</v>
      </c>
      <c r="H224" s="175">
        <v>-728.6947495021393</v>
      </c>
      <c r="I224" s="41"/>
      <c r="J224" s="44">
        <f t="shared" si="4"/>
        <v>242.85250319510146</v>
      </c>
      <c r="M224" s="171"/>
    </row>
    <row r="225" spans="1:13" hidden="1" outlineLevel="1">
      <c r="A225" t="s">
        <v>365</v>
      </c>
      <c r="B225" t="s">
        <v>366</v>
      </c>
      <c r="D225" s="3">
        <f>+assessment!H225</f>
        <v>4.564655289629992E-5</v>
      </c>
      <c r="F225" s="16">
        <f>+assessment!J225</f>
        <v>2223.6341659371114</v>
      </c>
      <c r="H225" s="175">
        <v>-1667.7724393037111</v>
      </c>
      <c r="I225" s="41"/>
      <c r="J225" s="44">
        <f t="shared" si="4"/>
        <v>555.86172663340039</v>
      </c>
      <c r="M225" s="171"/>
    </row>
    <row r="226" spans="1:13" hidden="1" outlineLevel="1">
      <c r="A226" t="s">
        <v>367</v>
      </c>
      <c r="B226" t="s">
        <v>368</v>
      </c>
      <c r="D226" s="3">
        <f>+assessment!H226</f>
        <v>2.3676880336245702E-5</v>
      </c>
      <c r="F226" s="16">
        <f>+assessment!J226</f>
        <v>1153.3996921539322</v>
      </c>
      <c r="H226" s="175">
        <v>-865.09467438154206</v>
      </c>
      <c r="I226" s="41"/>
      <c r="J226" s="44">
        <f t="shared" si="4"/>
        <v>288.3050177723901</v>
      </c>
      <c r="M226" s="171"/>
    </row>
    <row r="227" spans="1:13" hidden="1" outlineLevel="1">
      <c r="A227" t="s">
        <v>369</v>
      </c>
      <c r="B227" t="s">
        <v>370</v>
      </c>
      <c r="D227" s="3">
        <f>+assessment!H227</f>
        <v>1.173614214045342E-5</v>
      </c>
      <c r="F227" s="16">
        <f>+assessment!J227</f>
        <v>571.71648205492261</v>
      </c>
      <c r="H227" s="175">
        <v>-428.80739161188552</v>
      </c>
      <c r="I227" s="41"/>
      <c r="J227" s="44">
        <f t="shared" si="4"/>
        <v>142.90909044303709</v>
      </c>
      <c r="M227" s="171"/>
    </row>
    <row r="228" spans="1:13" hidden="1" outlineLevel="1">
      <c r="A228" t="s">
        <v>371</v>
      </c>
      <c r="B228" t="s">
        <v>372</v>
      </c>
      <c r="D228" s="3">
        <f>+assessment!H228</f>
        <v>6.7100531984685702E-4</v>
      </c>
      <c r="F228" s="16">
        <f>+assessment!J228</f>
        <v>32687.470576950771</v>
      </c>
      <c r="H228" s="175">
        <v>-24515.926393812035</v>
      </c>
      <c r="I228" s="41"/>
      <c r="J228" s="44">
        <f t="shared" si="4"/>
        <v>8171.5441831387361</v>
      </c>
      <c r="M228" s="171"/>
    </row>
    <row r="229" spans="1:13" hidden="1" outlineLevel="1">
      <c r="A229" t="s">
        <v>373</v>
      </c>
      <c r="B229" t="s">
        <v>374</v>
      </c>
      <c r="D229" s="3">
        <f>+assessment!H229</f>
        <v>2.9519051101589208E-5</v>
      </c>
      <c r="F229" s="16">
        <f>+assessment!J229</f>
        <v>1437.9962211967597</v>
      </c>
      <c r="H229" s="175">
        <v>-1078.5507625545051</v>
      </c>
      <c r="I229" s="41"/>
      <c r="J229" s="44">
        <f t="shared" si="4"/>
        <v>359.44545864225461</v>
      </c>
      <c r="M229" s="171"/>
    </row>
    <row r="230" spans="1:13" hidden="1" outlineLevel="1">
      <c r="A230" t="s">
        <v>375</v>
      </c>
      <c r="B230" t="s">
        <v>376</v>
      </c>
      <c r="D230" s="3">
        <f>+assessment!H230</f>
        <v>1.4546475073899842E-5</v>
      </c>
      <c r="F230" s="16">
        <f>+assessment!J230</f>
        <v>708.61953238309491</v>
      </c>
      <c r="H230" s="175">
        <v>-531.4904627983301</v>
      </c>
      <c r="I230" s="41"/>
      <c r="J230" s="44">
        <f t="shared" si="4"/>
        <v>177.12906958476481</v>
      </c>
      <c r="M230" s="171"/>
    </row>
    <row r="231" spans="1:13" hidden="1" outlineLevel="1">
      <c r="A231" t="s">
        <v>377</v>
      </c>
      <c r="B231" t="s">
        <v>378</v>
      </c>
      <c r="D231" s="3">
        <f>+assessment!H231</f>
        <v>1.6995623951643319E-5</v>
      </c>
      <c r="F231" s="16">
        <f>+assessment!J231</f>
        <v>827.92779941454432</v>
      </c>
      <c r="H231" s="175">
        <v>-620.9730521079166</v>
      </c>
      <c r="I231" s="41"/>
      <c r="J231" s="44">
        <f t="shared" si="4"/>
        <v>206.95474730662772</v>
      </c>
      <c r="M231" s="171"/>
    </row>
    <row r="232" spans="1:13" hidden="1" outlineLevel="1">
      <c r="A232" t="s">
        <v>379</v>
      </c>
      <c r="B232" t="s">
        <v>380</v>
      </c>
      <c r="D232" s="3">
        <f>+assessment!H232</f>
        <v>4.3118510755078859E-5</v>
      </c>
      <c r="F232" s="16">
        <f>+assessment!J232</f>
        <v>2100.4826786622939</v>
      </c>
      <c r="H232" s="175">
        <v>-1575.4389759948992</v>
      </c>
      <c r="I232" s="41"/>
      <c r="J232" s="44">
        <f t="shared" si="4"/>
        <v>525.04370266739465</v>
      </c>
      <c r="M232" s="171"/>
    </row>
    <row r="233" spans="1:13" hidden="1" outlineLevel="1">
      <c r="A233" t="s">
        <v>516</v>
      </c>
      <c r="B233" t="s">
        <v>517</v>
      </c>
      <c r="D233" s="3">
        <f>+assessment!H233</f>
        <v>6.1908177803849517E-6</v>
      </c>
      <c r="F233" s="16">
        <f>+assessment!J233</f>
        <v>301.58058074678416</v>
      </c>
      <c r="H233" s="175">
        <v>-226.19560821053824</v>
      </c>
      <c r="I233" s="41"/>
      <c r="J233" s="44">
        <f t="shared" si="4"/>
        <v>75.384972536245925</v>
      </c>
      <c r="M233" s="171"/>
    </row>
    <row r="234" spans="1:13" hidden="1" outlineLevel="1">
      <c r="A234" t="s">
        <v>381</v>
      </c>
      <c r="B234" t="s">
        <v>382</v>
      </c>
      <c r="D234" s="3">
        <f>+assessment!H234</f>
        <v>7.731647991677348E-5</v>
      </c>
      <c r="F234" s="16">
        <f>+assessment!J234</f>
        <v>3766.4085330496891</v>
      </c>
      <c r="H234" s="175">
        <v>-2824.8490786795001</v>
      </c>
      <c r="I234" s="41"/>
      <c r="J234" s="44">
        <f t="shared" si="4"/>
        <v>941.55945437018909</v>
      </c>
      <c r="M234" s="171"/>
    </row>
    <row r="235" spans="1:13" hidden="1" outlineLevel="1">
      <c r="A235" t="s">
        <v>383</v>
      </c>
      <c r="B235" t="s">
        <v>384</v>
      </c>
      <c r="D235" s="3">
        <f>+assessment!H235</f>
        <v>2.6004578253627162E-5</v>
      </c>
      <c r="F235" s="16">
        <f>+assessment!J235</f>
        <v>1266.7915758483882</v>
      </c>
      <c r="H235" s="175">
        <v>-950.13809791338986</v>
      </c>
      <c r="I235" s="41"/>
      <c r="J235" s="44">
        <f t="shared" si="4"/>
        <v>316.65347793499836</v>
      </c>
      <c r="M235" s="171"/>
    </row>
    <row r="236" spans="1:13" hidden="1" outlineLevel="1">
      <c r="A236" t="s">
        <v>385</v>
      </c>
      <c r="B236" t="s">
        <v>386</v>
      </c>
      <c r="D236" s="3">
        <f>+assessment!H236</f>
        <v>1.1177368482744555E-4</v>
      </c>
      <c r="F236" s="16">
        <f>+assessment!J236</f>
        <v>5444.9628430790281</v>
      </c>
      <c r="H236" s="175">
        <v>-4083.9044015987211</v>
      </c>
      <c r="I236" s="41"/>
      <c r="J236" s="44">
        <f t="shared" si="4"/>
        <v>1361.058441480307</v>
      </c>
      <c r="M236" s="171"/>
    </row>
    <row r="237" spans="1:13" s="102" customFormat="1" hidden="1" outlineLevel="1">
      <c r="A237" s="104" t="s">
        <v>579</v>
      </c>
      <c r="B237" s="104" t="s">
        <v>580</v>
      </c>
      <c r="D237" s="3">
        <f>+assessment!H237</f>
        <v>3.8826567241626204E-6</v>
      </c>
      <c r="F237" s="16">
        <f>+assessment!J237</f>
        <v>189.14041912578466</v>
      </c>
      <c r="H237" s="175">
        <v>-141.86215650124507</v>
      </c>
      <c r="I237" s="41"/>
      <c r="J237" s="44">
        <f t="shared" si="4"/>
        <v>47.278262624539593</v>
      </c>
      <c r="M237" s="171"/>
    </row>
    <row r="238" spans="1:13" hidden="1" outlineLevel="1">
      <c r="A238" t="s">
        <v>387</v>
      </c>
      <c r="B238" t="s">
        <v>388</v>
      </c>
      <c r="D238" s="3">
        <f>+assessment!H238</f>
        <v>1.3077835306067378E-5</v>
      </c>
      <c r="F238" s="16">
        <f>+assessment!J238</f>
        <v>637.07595772094487</v>
      </c>
      <c r="H238" s="175">
        <v>-477.83150092351229</v>
      </c>
      <c r="I238" s="41"/>
      <c r="J238" s="44">
        <f t="shared" si="4"/>
        <v>159.24445679743258</v>
      </c>
      <c r="M238" s="171"/>
    </row>
    <row r="239" spans="1:13" hidden="1" outlineLevel="1">
      <c r="A239" t="s">
        <v>389</v>
      </c>
      <c r="B239" t="s">
        <v>390</v>
      </c>
      <c r="D239" s="3">
        <f>+assessment!H239</f>
        <v>1.8323400754178195E-5</v>
      </c>
      <c r="F239" s="16">
        <f>+assessment!J239</f>
        <v>892.60935093416867</v>
      </c>
      <c r="H239" s="175">
        <v>-669.49337783259011</v>
      </c>
      <c r="I239" s="41"/>
      <c r="J239" s="44">
        <f t="shared" si="4"/>
        <v>223.11597310157856</v>
      </c>
      <c r="M239" s="171"/>
    </row>
    <row r="240" spans="1:13" hidden="1" outlineLevel="1">
      <c r="A240" t="s">
        <v>391</v>
      </c>
      <c r="B240" t="s">
        <v>392</v>
      </c>
      <c r="D240" s="3">
        <f>+assessment!H240</f>
        <v>1.8868024615291182E-5</v>
      </c>
      <c r="F240" s="16">
        <f>+assessment!J240</f>
        <v>919.14025301360243</v>
      </c>
      <c r="H240" s="175">
        <v>-689.37658739843869</v>
      </c>
      <c r="I240" s="41"/>
      <c r="J240" s="44">
        <f t="shared" si="4"/>
        <v>229.76366561516375</v>
      </c>
      <c r="M240" s="171"/>
    </row>
    <row r="241" spans="1:13" hidden="1" outlineLevel="1">
      <c r="A241" t="s">
        <v>393</v>
      </c>
      <c r="B241" t="s">
        <v>394</v>
      </c>
      <c r="D241" s="3">
        <f>+assessment!H241</f>
        <v>2.2101477683348069E-4</v>
      </c>
      <c r="F241" s="16">
        <f>+assessment!J241</f>
        <v>10766.552516252126</v>
      </c>
      <c r="H241" s="175">
        <v>-8075.0299648914879</v>
      </c>
      <c r="I241" s="41"/>
      <c r="J241" s="44">
        <f t="shared" si="4"/>
        <v>2691.5225513606383</v>
      </c>
      <c r="M241" s="171"/>
    </row>
    <row r="242" spans="1:13" hidden="1" outlineLevel="1">
      <c r="A242" t="s">
        <v>395</v>
      </c>
      <c r="B242" t="s">
        <v>396</v>
      </c>
      <c r="D242" s="3">
        <f>+assessment!H242</f>
        <v>1.3559986705418292E-5</v>
      </c>
      <c r="F242" s="16">
        <f>+assessment!J242</f>
        <v>660.56356536542023</v>
      </c>
      <c r="H242" s="175">
        <v>-495.44282780045489</v>
      </c>
      <c r="I242" s="41"/>
      <c r="J242" s="44">
        <f t="shared" si="4"/>
        <v>165.12073756496534</v>
      </c>
      <c r="M242" s="171"/>
    </row>
    <row r="243" spans="1:13" hidden="1" outlineLevel="1">
      <c r="A243" t="s">
        <v>397</v>
      </c>
      <c r="B243" t="s">
        <v>398</v>
      </c>
      <c r="D243" s="3">
        <f>+assessment!H243</f>
        <v>1.5546113611832765E-4</v>
      </c>
      <c r="F243" s="16">
        <f>+assessment!J243</f>
        <v>7573.1609905670348</v>
      </c>
      <c r="H243" s="175">
        <v>-5680.0118318218538</v>
      </c>
      <c r="I243" s="41"/>
      <c r="J243" s="44">
        <f t="shared" si="4"/>
        <v>1893.149158745181</v>
      </c>
      <c r="M243" s="171"/>
    </row>
    <row r="244" spans="1:13" hidden="1" outlineLevel="1">
      <c r="A244" t="s">
        <v>399</v>
      </c>
      <c r="B244" t="s">
        <v>400</v>
      </c>
      <c r="D244" s="3">
        <f>+assessment!H244</f>
        <v>2.7677193918732369E-5</v>
      </c>
      <c r="F244" s="16">
        <f>+assessment!J244</f>
        <v>1348.2716680660646</v>
      </c>
      <c r="H244" s="175">
        <v>-1011.2522427772994</v>
      </c>
      <c r="I244" s="41"/>
      <c r="J244" s="44">
        <f t="shared" si="4"/>
        <v>337.01942528876521</v>
      </c>
      <c r="M244" s="171"/>
    </row>
    <row r="245" spans="1:13" hidden="1" outlineLevel="1">
      <c r="A245" t="s">
        <v>401</v>
      </c>
      <c r="B245" t="s">
        <v>402</v>
      </c>
      <c r="D245" s="3">
        <f>+assessment!H245</f>
        <v>7.5039141326910599E-4</v>
      </c>
      <c r="F245" s="16">
        <f>+assessment!J245</f>
        <v>36554.698624488556</v>
      </c>
      <c r="H245" s="175">
        <v>-27416.80931563511</v>
      </c>
      <c r="I245" s="41"/>
      <c r="J245" s="44">
        <f t="shared" si="4"/>
        <v>9137.889308853446</v>
      </c>
      <c r="M245" s="171"/>
    </row>
    <row r="246" spans="1:13" hidden="1" outlineLevel="1">
      <c r="A246" t="s">
        <v>403</v>
      </c>
      <c r="B246" t="s">
        <v>404</v>
      </c>
      <c r="D246" s="3">
        <f>+assessment!H246</f>
        <v>1.7585200237656373E-4</v>
      </c>
      <c r="F246" s="16">
        <f>+assessment!J246</f>
        <v>8566.4852178723431</v>
      </c>
      <c r="H246" s="175">
        <v>-6425.0512514969041</v>
      </c>
      <c r="I246" s="41"/>
      <c r="J246" s="44">
        <f t="shared" si="4"/>
        <v>2141.433966375439</v>
      </c>
      <c r="M246" s="171"/>
    </row>
    <row r="247" spans="1:13" hidden="1" outlineLevel="1">
      <c r="A247" t="s">
        <v>405</v>
      </c>
      <c r="B247" t="s">
        <v>406</v>
      </c>
      <c r="D247" s="3">
        <f>+assessment!H247</f>
        <v>3.5680343588100548E-5</v>
      </c>
      <c r="F247" s="16">
        <f>+assessment!J247</f>
        <v>1738.1385016108582</v>
      </c>
      <c r="H247" s="175">
        <v>-1303.6575020627783</v>
      </c>
      <c r="I247" s="41"/>
      <c r="J247" s="44">
        <f t="shared" si="4"/>
        <v>434.48099954807981</v>
      </c>
      <c r="M247" s="171"/>
    </row>
    <row r="248" spans="1:13" hidden="1" outlineLevel="1">
      <c r="A248" t="s">
        <v>407</v>
      </c>
      <c r="B248" t="s">
        <v>408</v>
      </c>
      <c r="D248" s="3">
        <f>+assessment!H248</f>
        <v>6.419567790007213E-4</v>
      </c>
      <c r="F248" s="16">
        <f>+assessment!J248</f>
        <v>31272.394874677466</v>
      </c>
      <c r="H248" s="175">
        <v>-23454.643577352141</v>
      </c>
      <c r="I248" s="41"/>
      <c r="J248" s="44">
        <f t="shared" si="4"/>
        <v>7817.7512973253251</v>
      </c>
      <c r="M248" s="171"/>
    </row>
    <row r="249" spans="1:13" hidden="1" outlineLevel="1">
      <c r="A249" t="s">
        <v>409</v>
      </c>
      <c r="B249" t="s">
        <v>410</v>
      </c>
      <c r="D249" s="3">
        <f>+assessment!H249</f>
        <v>4.5967788660924048E-4</v>
      </c>
      <c r="F249" s="16">
        <f>+assessment!J249</f>
        <v>22392.829011912701</v>
      </c>
      <c r="H249" s="175">
        <v>-16795.260755710369</v>
      </c>
      <c r="I249" s="41"/>
      <c r="J249" s="44">
        <f t="shared" si="4"/>
        <v>5597.5682562023321</v>
      </c>
      <c r="M249" s="171"/>
    </row>
    <row r="250" spans="1:13" hidden="1" outlineLevel="1">
      <c r="A250" t="s">
        <v>411</v>
      </c>
      <c r="B250" t="s">
        <v>412</v>
      </c>
      <c r="D250" s="3">
        <f>+assessment!H250</f>
        <v>7.8038153429544254E-6</v>
      </c>
      <c r="F250" s="16">
        <f>+assessment!J250</f>
        <v>380.15642628436694</v>
      </c>
      <c r="H250" s="175">
        <v>-285.13012097324173</v>
      </c>
      <c r="I250" s="41"/>
      <c r="J250" s="44">
        <f t="shared" si="4"/>
        <v>95.026305311125213</v>
      </c>
      <c r="M250" s="171"/>
    </row>
    <row r="251" spans="1:13" hidden="1" outlineLevel="1">
      <c r="A251" t="s">
        <v>413</v>
      </c>
      <c r="B251" t="s">
        <v>414</v>
      </c>
      <c r="D251" s="3">
        <f>+assessment!H251</f>
        <v>1.8552199299847135E-5</v>
      </c>
      <c r="F251" s="16">
        <f>+assessment!J251</f>
        <v>903.75508332763093</v>
      </c>
      <c r="H251" s="175">
        <v>-677.85146676659349</v>
      </c>
      <c r="I251" s="41"/>
      <c r="J251" s="44">
        <f t="shared" si="4"/>
        <v>225.90361656103744</v>
      </c>
      <c r="M251" s="171"/>
    </row>
    <row r="252" spans="1:13" hidden="1" outlineLevel="1">
      <c r="A252" t="s">
        <v>415</v>
      </c>
      <c r="B252" t="s">
        <v>416</v>
      </c>
      <c r="D252" s="3">
        <f>+assessment!H252</f>
        <v>2.1877710379637191E-4</v>
      </c>
      <c r="F252" s="16">
        <f>+assessment!J252</f>
        <v>10657.546120329627</v>
      </c>
      <c r="H252" s="175">
        <v>-7993.2640696866911</v>
      </c>
      <c r="I252" s="41"/>
      <c r="J252" s="44">
        <f t="shared" si="4"/>
        <v>2664.2820506429362</v>
      </c>
      <c r="M252" s="171"/>
    </row>
    <row r="253" spans="1:13" hidden="1" outlineLevel="1">
      <c r="A253" t="s">
        <v>417</v>
      </c>
      <c r="B253" t="s">
        <v>418</v>
      </c>
      <c r="D253" s="3">
        <f>+assessment!H253</f>
        <v>9.2486011947654897E-6</v>
      </c>
      <c r="F253" s="16">
        <f>+assessment!J253</f>
        <v>450.53797710701519</v>
      </c>
      <c r="H253" s="175">
        <v>-337.92177850184424</v>
      </c>
      <c r="I253" s="41"/>
      <c r="J253" s="44">
        <f t="shared" si="4"/>
        <v>112.61619860517095</v>
      </c>
      <c r="M253" s="171"/>
    </row>
    <row r="254" spans="1:13" hidden="1" outlineLevel="1">
      <c r="A254" t="s">
        <v>419</v>
      </c>
      <c r="B254" t="s">
        <v>420</v>
      </c>
      <c r="D254" s="3">
        <f>+assessment!H254</f>
        <v>1.5680410832262828E-5</v>
      </c>
      <c r="F254" s="16">
        <f>+assessment!J254</f>
        <v>763.8582773547472</v>
      </c>
      <c r="H254" s="175">
        <v>-572.91916739022292</v>
      </c>
      <c r="I254" s="41"/>
      <c r="J254" s="44">
        <f t="shared" si="4"/>
        <v>190.93910996452428</v>
      </c>
      <c r="M254" s="171"/>
    </row>
    <row r="255" spans="1:13" hidden="1" outlineLevel="1">
      <c r="A255" t="s">
        <v>421</v>
      </c>
      <c r="B255" t="s">
        <v>422</v>
      </c>
      <c r="D255" s="3">
        <f>+assessment!H255</f>
        <v>9.6275083631894903E-5</v>
      </c>
      <c r="F255" s="16">
        <f>+assessment!J255</f>
        <v>4689.9612721837648</v>
      </c>
      <c r="H255" s="175">
        <v>-3517.6234101914265</v>
      </c>
      <c r="I255" s="41"/>
      <c r="J255" s="44">
        <f t="shared" si="4"/>
        <v>1172.3378619923383</v>
      </c>
      <c r="M255" s="171"/>
    </row>
    <row r="256" spans="1:13" hidden="1" outlineLevel="1">
      <c r="A256" t="s">
        <v>423</v>
      </c>
      <c r="B256" t="s">
        <v>424</v>
      </c>
      <c r="D256" s="3">
        <f>+assessment!H256</f>
        <v>5.1345474114526051E-5</v>
      </c>
      <c r="F256" s="16">
        <f>+assessment!J256</f>
        <v>2501.2524114729927</v>
      </c>
      <c r="H256" s="175">
        <v>-1875.9981176169656</v>
      </c>
      <c r="I256" s="41"/>
      <c r="J256" s="44">
        <f t="shared" si="4"/>
        <v>625.25429385602706</v>
      </c>
      <c r="M256" s="171"/>
    </row>
    <row r="257" spans="1:13" hidden="1" outlineLevel="1">
      <c r="A257" t="s">
        <v>425</v>
      </c>
      <c r="B257" t="s">
        <v>426</v>
      </c>
      <c r="D257" s="3">
        <f>+assessment!H257</f>
        <v>7.3690187942806548E-5</v>
      </c>
      <c r="F257" s="16">
        <f>+assessment!J257</f>
        <v>3589.7567112287688</v>
      </c>
      <c r="H257" s="175">
        <v>-2692.4236047475501</v>
      </c>
      <c r="I257" s="41"/>
      <c r="J257" s="44">
        <f t="shared" si="4"/>
        <v>897.33310648121869</v>
      </c>
      <c r="M257" s="171"/>
    </row>
    <row r="258" spans="1:13" hidden="1" outlineLevel="1">
      <c r="A258" t="s">
        <v>427</v>
      </c>
      <c r="B258" t="s">
        <v>428</v>
      </c>
      <c r="D258" s="3">
        <f>+assessment!H258</f>
        <v>3.3573956313310596E-6</v>
      </c>
      <c r="F258" s="16">
        <f>+assessment!J258</f>
        <v>163.55275832889674</v>
      </c>
      <c r="H258" s="175">
        <v>-122.67030704546235</v>
      </c>
      <c r="I258" s="41"/>
      <c r="J258" s="44">
        <f t="shared" si="4"/>
        <v>40.882451283434392</v>
      </c>
      <c r="M258" s="171"/>
    </row>
    <row r="259" spans="1:13" hidden="1" outlineLevel="1">
      <c r="A259" t="s">
        <v>429</v>
      </c>
      <c r="B259" t="s">
        <v>430</v>
      </c>
      <c r="D259" s="3">
        <f>+assessment!H259</f>
        <v>3.9026473656091137E-5</v>
      </c>
      <c r="F259" s="16">
        <f>+assessment!J259</f>
        <v>1901.1424673157137</v>
      </c>
      <c r="H259" s="175">
        <v>-1425.9125962126648</v>
      </c>
      <c r="I259" s="41"/>
      <c r="J259" s="44">
        <f t="shared" si="4"/>
        <v>475.22987110304894</v>
      </c>
      <c r="M259" s="171"/>
    </row>
    <row r="260" spans="1:13" hidden="1" outlineLevel="1">
      <c r="A260" t="s">
        <v>431</v>
      </c>
      <c r="B260" t="s">
        <v>432</v>
      </c>
      <c r="D260" s="3">
        <f>+assessment!H260</f>
        <v>6.40012505496461E-6</v>
      </c>
      <c r="F260" s="16">
        <f>+assessment!J260</f>
        <v>311.77681194943068</v>
      </c>
      <c r="H260" s="175">
        <v>-233.84395752865262</v>
      </c>
      <c r="I260" s="41"/>
      <c r="J260" s="44">
        <f t="shared" si="4"/>
        <v>77.932854420778057</v>
      </c>
      <c r="M260" s="171"/>
    </row>
    <row r="261" spans="1:13" hidden="1" outlineLevel="1">
      <c r="A261" t="s">
        <v>433</v>
      </c>
      <c r="B261" t="s">
        <v>434</v>
      </c>
      <c r="D261" s="3">
        <f>+assessment!H261</f>
        <v>2.1645825314500376E-4</v>
      </c>
      <c r="F261" s="16">
        <f>+assessment!J261</f>
        <v>10544.585223900016</v>
      </c>
      <c r="H261" s="175">
        <v>-7908.6770709675366</v>
      </c>
      <c r="I261" s="41"/>
      <c r="J261" s="44">
        <f t="shared" si="4"/>
        <v>2635.9081529324794</v>
      </c>
      <c r="M261" s="171"/>
    </row>
    <row r="262" spans="1:13" hidden="1" outlineLevel="1">
      <c r="A262" t="s">
        <v>435</v>
      </c>
      <c r="B262" t="s">
        <v>436</v>
      </c>
      <c r="D262" s="3">
        <f>+assessment!H262</f>
        <v>4.753742958057506E-6</v>
      </c>
      <c r="F262" s="16">
        <f>+assessment!J262</f>
        <v>231.57466636383106</v>
      </c>
      <c r="H262" s="175">
        <v>-173.68734466850964</v>
      </c>
      <c r="I262" s="41"/>
      <c r="J262" s="44">
        <f t="shared" si="4"/>
        <v>57.887321695321418</v>
      </c>
      <c r="M262" s="171"/>
    </row>
    <row r="263" spans="1:13" hidden="1" outlineLevel="1">
      <c r="A263" t="s">
        <v>437</v>
      </c>
      <c r="B263" t="s">
        <v>438</v>
      </c>
      <c r="D263" s="3">
        <f>+assessment!H263</f>
        <v>1.1640494412669497E-5</v>
      </c>
      <c r="F263" s="16">
        <f>+assessment!J263</f>
        <v>567.05708190530413</v>
      </c>
      <c r="H263" s="175">
        <v>-425.31412974236247</v>
      </c>
      <c r="I263" s="41"/>
      <c r="J263" s="44">
        <f t="shared" si="4"/>
        <v>141.74295216294166</v>
      </c>
      <c r="M263" s="171"/>
    </row>
    <row r="264" spans="1:13" hidden="1" outlineLevel="1">
      <c r="A264" t="s">
        <v>439</v>
      </c>
      <c r="B264" t="s">
        <v>440</v>
      </c>
      <c r="D264" s="24">
        <f>+assessment!H264</f>
        <v>1.0549258825023158E-5</v>
      </c>
      <c r="F264" s="20">
        <f>+assessment!J264</f>
        <v>513.89844052247258</v>
      </c>
      <c r="H264" s="177">
        <v>-385.44217752074161</v>
      </c>
      <c r="I264" s="41"/>
      <c r="J264" s="64">
        <f>SUM(F264:H264)</f>
        <v>128.45626300173097</v>
      </c>
      <c r="M264" s="171"/>
    </row>
    <row r="265" spans="1:13" collapsed="1">
      <c r="B265" t="s">
        <v>484</v>
      </c>
      <c r="D265" s="3">
        <f>SUBTOTAL(9,D143:D264)</f>
        <v>1.9989186719323773E-2</v>
      </c>
      <c r="F265" s="16">
        <f>SUBTOTAL(9,F143:F264)</f>
        <v>973756.73995281372</v>
      </c>
      <c r="H265" s="44">
        <f>SUBTOTAL(9,H143:H264)</f>
        <v>-730332.034629873</v>
      </c>
      <c r="I265" s="41"/>
      <c r="J265" s="44">
        <f>SUBTOTAL(9,J143:J264)</f>
        <v>243424.70532294078</v>
      </c>
    </row>
    <row r="266" spans="1:13">
      <c r="D266" s="7"/>
      <c r="F266" s="20"/>
      <c r="H266" s="40"/>
      <c r="I266" s="41"/>
      <c r="J266" s="40"/>
    </row>
    <row r="267" spans="1:13">
      <c r="D267" s="8">
        <f>SUBTOTAL(9,D4:D266)</f>
        <v>1.0000000000000004</v>
      </c>
      <c r="F267" s="16">
        <f>SUBTOTAL(9,F4:F266)</f>
        <v>48714175.00000003</v>
      </c>
      <c r="H267" s="16">
        <f>SUBTOTAL(9,H4:H266)</f>
        <v>-36535638.254629865</v>
      </c>
      <c r="J267" s="16">
        <f>SUBTOTAL(9,J4:J266)</f>
        <v>12178536.745370131</v>
      </c>
    </row>
    <row r="268" spans="1:13">
      <c r="F268" s="16"/>
    </row>
    <row r="269" spans="1:13">
      <c r="F269" s="16"/>
    </row>
    <row r="270" spans="1:13">
      <c r="D270" s="36" t="s">
        <v>576</v>
      </c>
      <c r="F270" s="181">
        <v>40748281.170000002</v>
      </c>
      <c r="H270" s="16">
        <f>+$H$267*(F270/$F$275)</f>
        <v>-30561216.73671094</v>
      </c>
      <c r="J270" s="16">
        <f>SUM(F270:H270)</f>
        <v>10187064.433289062</v>
      </c>
    </row>
    <row r="271" spans="1:13">
      <c r="D271" s="9" t="s">
        <v>512</v>
      </c>
      <c r="F271" s="181">
        <v>-3131997.3</v>
      </c>
      <c r="H271" s="16">
        <f>+$H$267*(F271/$F$275)</f>
        <v>2348998.4253510898</v>
      </c>
      <c r="J271" s="16">
        <f>SUM(F271:H271)</f>
        <v>-782998.87464891002</v>
      </c>
    </row>
    <row r="272" spans="1:13">
      <c r="D272" s="36" t="s">
        <v>573</v>
      </c>
      <c r="F272" s="181">
        <f>10262366+197207.7+1761505+308661</f>
        <v>12529739.699999999</v>
      </c>
      <c r="H272" s="16">
        <f>+$H$267*(F272/$F$275)</f>
        <v>-9397306.5766560659</v>
      </c>
      <c r="J272" s="16">
        <f>SUM(F272:H272)</f>
        <v>3132433.1233439334</v>
      </c>
    </row>
    <row r="273" spans="4:10">
      <c r="D273" s="9" t="s">
        <v>512</v>
      </c>
      <c r="F273" s="181">
        <v>-1431848.57</v>
      </c>
      <c r="H273" s="16">
        <f t="shared" ref="H273" si="5">+$H$267*(F273/$F$275)</f>
        <v>1073886.6333860538</v>
      </c>
      <c r="J273" s="16">
        <f>SUM(F273:H273)</f>
        <v>-357961.93661394622</v>
      </c>
    </row>
    <row r="274" spans="4:10">
      <c r="F274" s="16"/>
      <c r="H274" s="16"/>
    </row>
    <row r="275" spans="4:10" ht="13.5" thickBot="1">
      <c r="F275" s="17">
        <f>SUM(F270:F274)</f>
        <v>48714175.000000007</v>
      </c>
      <c r="H275" s="17">
        <f>SUM(H270:H274)</f>
        <v>-36535638.254629858</v>
      </c>
      <c r="J275" s="17">
        <f>SUM(J270:J274)</f>
        <v>12178536.745370138</v>
      </c>
    </row>
    <row r="276" spans="4:10" ht="13.5" thickTop="1"/>
    <row r="278" spans="4:10">
      <c r="F278" s="16"/>
    </row>
    <row r="279" spans="4:10">
      <c r="F279" s="16"/>
    </row>
    <row r="280" spans="4:10">
      <c r="F280" s="16"/>
    </row>
    <row r="281" spans="4:10">
      <c r="F281" s="16"/>
    </row>
    <row r="282" spans="4:10">
      <c r="F282" s="16"/>
    </row>
    <row r="284" spans="4:10">
      <c r="F284" s="16"/>
    </row>
  </sheetData>
  <phoneticPr fontId="10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2015  Assessment Final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7"/>
  <sheetViews>
    <sheetView workbookViewId="0">
      <pane xSplit="2" ySplit="3" topLeftCell="C139" activePane="bottomRight" state="frozen"/>
      <selection activeCell="D52" sqref="D52"/>
      <selection pane="topRight" activeCell="D52" sqref="D52"/>
      <selection pane="bottomLeft" activeCell="D52" sqref="D52"/>
      <selection pane="bottomRight" activeCell="H39" sqref="H39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41" customWidth="1"/>
    <col min="16" max="16" width="12.85546875" bestFit="1" customWidth="1"/>
    <col min="17" max="17" width="1.5703125" customWidth="1"/>
    <col min="18" max="18" width="10" style="41" customWidth="1"/>
    <col min="19" max="19" width="10.140625" customWidth="1"/>
    <col min="20" max="20" width="1.5703125" customWidth="1"/>
    <col min="21" max="21" width="6.42578125" customWidth="1"/>
  </cols>
  <sheetData>
    <row r="1" spans="1:24">
      <c r="F1" s="1" t="s">
        <v>457</v>
      </c>
      <c r="H1" s="1" t="s">
        <v>0</v>
      </c>
      <c r="J1" s="1"/>
      <c r="O1" s="1" t="s">
        <v>584</v>
      </c>
      <c r="R1" s="1" t="s">
        <v>584</v>
      </c>
    </row>
    <row r="2" spans="1:24">
      <c r="A2" s="19" t="s">
        <v>461</v>
      </c>
      <c r="B2" s="19"/>
      <c r="C2" s="1" t="s">
        <v>513</v>
      </c>
      <c r="D2" s="1" t="s">
        <v>470</v>
      </c>
      <c r="E2" s="1" t="s">
        <v>469</v>
      </c>
      <c r="F2" s="1" t="s">
        <v>458</v>
      </c>
      <c r="H2" s="1" t="s">
        <v>3</v>
      </c>
      <c r="J2" s="1" t="s">
        <v>3</v>
      </c>
      <c r="L2" s="1" t="s">
        <v>4</v>
      </c>
      <c r="O2" s="1" t="s">
        <v>583</v>
      </c>
      <c r="R2" s="1" t="s">
        <v>583</v>
      </c>
    </row>
    <row r="3" spans="1:24">
      <c r="A3" s="11" t="s">
        <v>459</v>
      </c>
      <c r="B3" s="11" t="s">
        <v>460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467</v>
      </c>
      <c r="Q3" s="11"/>
      <c r="R3" s="11" t="s">
        <v>5</v>
      </c>
      <c r="S3" s="11" t="s">
        <v>467</v>
      </c>
      <c r="T3" s="11"/>
      <c r="U3" s="11"/>
      <c r="V3" s="11"/>
      <c r="W3" s="11"/>
      <c r="X3" s="11"/>
    </row>
    <row r="4" spans="1:24" ht="6.75" customHeight="1">
      <c r="C4" s="3"/>
      <c r="D4" s="3"/>
      <c r="E4" s="3"/>
      <c r="F4" s="3"/>
      <c r="H4" s="4"/>
      <c r="J4" s="5"/>
      <c r="O4" s="38"/>
      <c r="R4" s="38"/>
    </row>
    <row r="5" spans="1:24">
      <c r="A5" t="s">
        <v>7</v>
      </c>
      <c r="B5" t="s">
        <v>520</v>
      </c>
      <c r="C5" s="3">
        <f>+payroll!G5</f>
        <v>3.017915705231103E-3</v>
      </c>
      <c r="D5" s="3">
        <f>+IFR!T5</f>
        <v>2.948275404199356E-3</v>
      </c>
      <c r="E5" s="3">
        <f>+claims!R5</f>
        <v>1.3589483170497958E-4</v>
      </c>
      <c r="F5" s="3">
        <f>+costs!L5</f>
        <v>1.5513573298116896E-4</v>
      </c>
      <c r="H5" s="3">
        <f>(C5*$C$3)+(D5*$D$3)+(E5*$E$3)+(F5*$F$3)</f>
        <v>8.5923955322325565E-4</v>
      </c>
      <c r="J5" s="16">
        <f>(+H5*$J$275)</f>
        <v>41857.145962639494</v>
      </c>
      <c r="L5" s="6">
        <f>+J5/payroll!F5</f>
        <v>1.6472478396570938E-3</v>
      </c>
      <c r="O5" s="178">
        <v>41858.987480348202</v>
      </c>
      <c r="P5" s="44">
        <f t="shared" ref="P5:P65" si="0">+J5-O5</f>
        <v>-1.8415177087081247</v>
      </c>
      <c r="R5" s="183">
        <v>8.5927735572547835E-4</v>
      </c>
      <c r="S5" s="3">
        <f t="shared" ref="S5:S54" si="1">+H5-R5</f>
        <v>-3.7802502222700901E-8</v>
      </c>
    </row>
    <row r="6" spans="1:24">
      <c r="A6" t="s">
        <v>8</v>
      </c>
      <c r="B6" t="s">
        <v>521</v>
      </c>
      <c r="C6" s="3">
        <f>+payroll!G6</f>
        <v>3.2961933876550411E-3</v>
      </c>
      <c r="D6" s="3">
        <f>+IFR!T6</f>
        <v>4.3347576306662951E-3</v>
      </c>
      <c r="E6" s="3">
        <f>+claims!R6</f>
        <v>4.5298277234993194E-5</v>
      </c>
      <c r="F6" s="3">
        <f>+costs!L6</f>
        <v>0</v>
      </c>
      <c r="H6" s="3">
        <f t="shared" ref="H6:H55" si="2">(C6*$C$3)+(D6*$D$3)+(E6*$E$3)+(F6*$F$3)</f>
        <v>9.6066361887541603E-4</v>
      </c>
      <c r="J6" s="16">
        <f t="shared" ref="J6:J36" si="3">(+H6*$J$275)</f>
        <v>46797.935646030324</v>
      </c>
      <c r="L6" s="6">
        <f>+J6/payroll!F6</f>
        <v>1.6862053048051838E-3</v>
      </c>
      <c r="O6" s="178">
        <v>46799.946967448006</v>
      </c>
      <c r="P6" s="44">
        <f t="shared" si="0"/>
        <v>-2.0113214176817564</v>
      </c>
      <c r="R6" s="183">
        <v>9.6070490709219665E-4</v>
      </c>
      <c r="S6" s="3">
        <f t="shared" si="1"/>
        <v>-4.1288216780623402E-8</v>
      </c>
    </row>
    <row r="7" spans="1:24">
      <c r="A7" t="s">
        <v>9</v>
      </c>
      <c r="B7" t="s">
        <v>10</v>
      </c>
      <c r="C7" s="3">
        <f>+payroll!G7</f>
        <v>3.0369533636204283E-3</v>
      </c>
      <c r="D7" s="3">
        <f>+IFR!T7</f>
        <v>2.4380316111322678E-3</v>
      </c>
      <c r="E7" s="3">
        <f>+claims!R7</f>
        <v>4.5298277234993194E-5</v>
      </c>
      <c r="F7" s="3">
        <f>+costs!L7</f>
        <v>7.9854526498222815E-6</v>
      </c>
      <c r="H7" s="3">
        <f t="shared" si="2"/>
        <v>6.9595913501922931E-4</v>
      </c>
      <c r="J7" s="16">
        <f t="shared" si="3"/>
        <v>33903.075096175373</v>
      </c>
      <c r="L7" s="6">
        <f>+J7/payroll!F7</f>
        <v>1.3258592046911997E-3</v>
      </c>
      <c r="O7" s="178">
        <v>33904.928230572048</v>
      </c>
      <c r="P7" s="44">
        <f t="shared" si="0"/>
        <v>-1.8531343966751592</v>
      </c>
      <c r="R7" s="183">
        <v>6.9599717598772934E-4</v>
      </c>
      <c r="S7" s="3">
        <f t="shared" si="1"/>
        <v>-3.8040968500024572E-8</v>
      </c>
    </row>
    <row r="8" spans="1:24">
      <c r="A8" t="s">
        <v>11</v>
      </c>
      <c r="B8" t="s">
        <v>12</v>
      </c>
      <c r="C8" s="3">
        <f>+payroll!G8</f>
        <v>1.4799378072325358E-3</v>
      </c>
      <c r="D8" s="3">
        <f>+IFR!T8</f>
        <v>8.1340114839590532E-4</v>
      </c>
      <c r="E8" s="3">
        <f>+claims!R8</f>
        <v>0</v>
      </c>
      <c r="F8" s="3">
        <f>+costs!L8</f>
        <v>0</v>
      </c>
      <c r="H8" s="3">
        <f t="shared" si="2"/>
        <v>2.8666736945355515E-4</v>
      </c>
      <c r="J8" s="16">
        <f t="shared" si="3"/>
        <v>13964.764402350142</v>
      </c>
      <c r="L8" s="6">
        <f>+J8/payroll!F8</f>
        <v>1.1206928144322989E-3</v>
      </c>
      <c r="O8" s="178">
        <v>13965.667453311797</v>
      </c>
      <c r="P8" s="44">
        <f t="shared" si="0"/>
        <v>-0.90305096165502619</v>
      </c>
      <c r="R8" s="183">
        <v>2.8668590719871162E-4</v>
      </c>
      <c r="S8" s="3">
        <f t="shared" si="1"/>
        <v>-1.853774515646724E-8</v>
      </c>
    </row>
    <row r="9" spans="1:24">
      <c r="A9" t="s">
        <v>13</v>
      </c>
      <c r="B9" t="s">
        <v>14</v>
      </c>
      <c r="C9" s="3">
        <f>+payroll!G9</f>
        <v>1.3047772126392442E-4</v>
      </c>
      <c r="D9" s="3">
        <f>+IFR!T9</f>
        <v>1.3559358048786341E-4</v>
      </c>
      <c r="E9" s="3">
        <f>+claims!R9</f>
        <v>0</v>
      </c>
      <c r="F9" s="3">
        <f>+costs!L9</f>
        <v>0</v>
      </c>
      <c r="H9" s="3">
        <f t="shared" si="2"/>
        <v>3.3258912718973479E-5</v>
      </c>
      <c r="J9" s="16">
        <f t="shared" si="3"/>
        <v>1620.1804945018</v>
      </c>
      <c r="L9" s="6">
        <f>+J9/payroll!F9</f>
        <v>1.4747672178491887E-3</v>
      </c>
      <c r="O9" s="178">
        <v>1620.2601113823785</v>
      </c>
      <c r="P9" s="44">
        <f t="shared" si="0"/>
        <v>-7.9616880578441851E-2</v>
      </c>
      <c r="R9" s="183">
        <v>3.32605470868054E-5</v>
      </c>
      <c r="S9" s="3">
        <f t="shared" si="1"/>
        <v>-1.6343678319209872E-9</v>
      </c>
    </row>
    <row r="10" spans="1:24">
      <c r="A10" t="s">
        <v>15</v>
      </c>
      <c r="B10" t="s">
        <v>16</v>
      </c>
      <c r="C10" s="3">
        <f>+payroll!G10</f>
        <v>2.3054076771200494E-4</v>
      </c>
      <c r="D10" s="3">
        <f>+IFR!T10</f>
        <v>1.5474134960304035E-4</v>
      </c>
      <c r="E10" s="3">
        <f>+claims!R10</f>
        <v>0</v>
      </c>
      <c r="F10" s="3">
        <f>+costs!L10</f>
        <v>0</v>
      </c>
      <c r="H10" s="3">
        <f t="shared" si="2"/>
        <v>4.8160264664380662E-5</v>
      </c>
      <c r="J10" s="16">
        <f t="shared" si="3"/>
        <v>2346.0875609069562</v>
      </c>
      <c r="L10" s="6">
        <f>+J10/payroll!F10</f>
        <v>1.2086287508684826E-3</v>
      </c>
      <c r="O10" s="178">
        <v>2346.2282357792146</v>
      </c>
      <c r="P10" s="44">
        <f t="shared" si="0"/>
        <v>-0.14067487225838704</v>
      </c>
      <c r="R10" s="183">
        <v>4.8163152424919745E-5</v>
      </c>
      <c r="S10" s="3">
        <f t="shared" si="1"/>
        <v>-2.8877605390831827E-9</v>
      </c>
    </row>
    <row r="11" spans="1:24">
      <c r="A11" t="s">
        <v>17</v>
      </c>
      <c r="B11" t="s">
        <v>18</v>
      </c>
      <c r="C11" s="3">
        <f>+payroll!G11</f>
        <v>6.0183993408157528E-4</v>
      </c>
      <c r="D11" s="3">
        <f>+IFR!T11</f>
        <v>3.9231278623112417E-4</v>
      </c>
      <c r="E11" s="3">
        <f>+claims!R11</f>
        <v>9.0596554469986388E-5</v>
      </c>
      <c r="F11" s="3">
        <f>+costs!L11</f>
        <v>3.2926671992610623E-6</v>
      </c>
      <c r="H11" s="3">
        <f t="shared" si="2"/>
        <v>1.3983417352914204E-4</v>
      </c>
      <c r="J11" s="16">
        <f t="shared" si="3"/>
        <v>6811.9064002789937</v>
      </c>
      <c r="L11" s="6">
        <f>+J11/payroll!F11</f>
        <v>1.3442625812910144E-3</v>
      </c>
      <c r="O11" s="178">
        <v>6812.2736401241937</v>
      </c>
      <c r="P11" s="44">
        <f t="shared" si="0"/>
        <v>-0.36723984519994701</v>
      </c>
      <c r="R11" s="183">
        <v>1.3984171219412407E-4</v>
      </c>
      <c r="S11" s="3">
        <f t="shared" si="1"/>
        <v>-7.538664982033056E-9</v>
      </c>
      <c r="V11" t="s">
        <v>581</v>
      </c>
    </row>
    <row r="12" spans="1:24">
      <c r="A12" t="s">
        <v>19</v>
      </c>
      <c r="B12" t="s">
        <v>20</v>
      </c>
      <c r="C12" s="3">
        <f>+payroll!G12</f>
        <v>1.3374312586391233E-4</v>
      </c>
      <c r="D12" s="3">
        <f>+IFR!T12</f>
        <v>1.1076955107147029E-4</v>
      </c>
      <c r="E12" s="3">
        <f>+claims!R12</f>
        <v>0</v>
      </c>
      <c r="F12" s="3">
        <f>+costs!L12</f>
        <v>0</v>
      </c>
      <c r="H12" s="3">
        <f t="shared" si="2"/>
        <v>3.0564084616922831E-5</v>
      </c>
      <c r="J12" s="16">
        <f t="shared" si="3"/>
        <v>1488.904166743587</v>
      </c>
      <c r="L12" s="6">
        <f>+J12/payroll!F12</f>
        <v>1.322183445218731E-3</v>
      </c>
      <c r="O12" s="178">
        <v>1488.9857761584126</v>
      </c>
      <c r="P12" s="44">
        <f t="shared" si="0"/>
        <v>-8.1609414825607018E-2</v>
      </c>
      <c r="R12" s="183">
        <v>3.0565759887310264E-5</v>
      </c>
      <c r="S12" s="3">
        <f t="shared" si="1"/>
        <v>-1.6752703874334989E-9</v>
      </c>
    </row>
    <row r="13" spans="1:24">
      <c r="A13" t="s">
        <v>21</v>
      </c>
      <c r="B13" t="s">
        <v>22</v>
      </c>
      <c r="C13" s="3">
        <f>+payroll!G13</f>
        <v>6.0179944318330253E-4</v>
      </c>
      <c r="D13" s="3">
        <f>+IFR!T13</f>
        <v>3.6686490479886246E-4</v>
      </c>
      <c r="E13" s="3">
        <f>+claims!R13</f>
        <v>0</v>
      </c>
      <c r="F13" s="3">
        <f>+costs!L13</f>
        <v>0</v>
      </c>
      <c r="H13" s="3">
        <f t="shared" si="2"/>
        <v>1.2108304349777062E-4</v>
      </c>
      <c r="J13" s="16">
        <f t="shared" si="3"/>
        <v>5898.460570483011</v>
      </c>
      <c r="L13" s="6">
        <f>+J13/payroll!F13</f>
        <v>1.1640813685316258E-3</v>
      </c>
      <c r="O13" s="178">
        <v>5898.8277856208615</v>
      </c>
      <c r="P13" s="44">
        <f t="shared" si="0"/>
        <v>-0.36721513785050774</v>
      </c>
      <c r="R13" s="183">
        <v>1.2109058165556249E-4</v>
      </c>
      <c r="S13" s="3">
        <f t="shared" si="1"/>
        <v>-7.5381577918772966E-9</v>
      </c>
    </row>
    <row r="14" spans="1:24">
      <c r="A14" t="s">
        <v>23</v>
      </c>
      <c r="B14" t="s">
        <v>24</v>
      </c>
      <c r="C14" s="3">
        <f>+payroll!G14</f>
        <v>1.6246771336500695E-3</v>
      </c>
      <c r="D14" s="3">
        <f>+IFR!T14</f>
        <v>1.0620312343700834E-3</v>
      </c>
      <c r="E14" s="3">
        <f>+claims!R14</f>
        <v>1.8119310893997278E-4</v>
      </c>
      <c r="F14" s="3">
        <f>+costs!L14</f>
        <v>2.4521666724209895E-4</v>
      </c>
      <c r="H14" s="3">
        <f t="shared" si="2"/>
        <v>5.1014751268877443E-4</v>
      </c>
      <c r="J14" s="16">
        <f t="shared" si="3"/>
        <v>24851.415208935683</v>
      </c>
      <c r="L14" s="6">
        <f>+J14/payroll!F14</f>
        <v>1.8166886237061914E-3</v>
      </c>
      <c r="O14" s="178">
        <v>24852.406579141072</v>
      </c>
      <c r="P14" s="44">
        <f t="shared" si="0"/>
        <v>-0.99137020538910292</v>
      </c>
      <c r="R14" s="183">
        <v>5.1016786344305475E-4</v>
      </c>
      <c r="S14" s="3">
        <f t="shared" si="1"/>
        <v>-2.0350754280319336E-8</v>
      </c>
    </row>
    <row r="15" spans="1:24">
      <c r="A15" t="s">
        <v>25</v>
      </c>
      <c r="B15" t="s">
        <v>26</v>
      </c>
      <c r="C15" s="3">
        <f>+payroll!G15</f>
        <v>4.2912911009408744E-5</v>
      </c>
      <c r="D15" s="3">
        <f>+IFR!T15</f>
        <v>2.1577666053621101E-5</v>
      </c>
      <c r="E15" s="3">
        <f>+claims!R15</f>
        <v>0</v>
      </c>
      <c r="F15" s="3">
        <f>+costs!L15</f>
        <v>0</v>
      </c>
      <c r="H15" s="3">
        <f t="shared" si="2"/>
        <v>8.0613221328787311E-6</v>
      </c>
      <c r="J15" s="16">
        <f t="shared" si="3"/>
        <v>392.70065711242779</v>
      </c>
      <c r="L15" s="6">
        <f>+J15/payroll!F15</f>
        <v>1.086851204919629E-3</v>
      </c>
      <c r="O15" s="178">
        <v>392.7268423651899</v>
      </c>
      <c r="P15" s="44">
        <f t="shared" si="0"/>
        <v>-2.6185252762104483E-2</v>
      </c>
      <c r="R15" s="183">
        <v>8.0618596612831868E-6</v>
      </c>
      <c r="S15" s="3">
        <f t="shared" si="1"/>
        <v>-5.3752840445570082E-10</v>
      </c>
    </row>
    <row r="16" spans="1:24">
      <c r="A16" t="s">
        <v>554</v>
      </c>
      <c r="B16" t="s">
        <v>555</v>
      </c>
      <c r="C16" s="3">
        <f>+payroll!G16</f>
        <v>6.9921325924862155E-5</v>
      </c>
      <c r="D16" s="3">
        <f>+IFR!T16</f>
        <v>4.6504580619494812E-5</v>
      </c>
      <c r="E16" s="3">
        <f>+claims!R16</f>
        <v>1.3589483170497958E-4</v>
      </c>
      <c r="F16" s="3">
        <f>+costs!L16</f>
        <v>1.5817723138722202E-6</v>
      </c>
      <c r="H16" s="3">
        <f>(C16*$C$3)+(D16*$D$3)+(E16*$E$3)+(F16*$F$3)</f>
        <v>3.5886526462114891E-5</v>
      </c>
      <c r="J16" s="16">
        <f t="shared" si="3"/>
        <v>1748.182530217596</v>
      </c>
      <c r="L16" s="6">
        <f>+J16/payroll!F16</f>
        <v>2.9694332001943108E-3</v>
      </c>
      <c r="O16" s="178">
        <v>1748.2251958757797</v>
      </c>
      <c r="P16" s="44">
        <f>+J16-O16</f>
        <v>-4.2665658183750566E-2</v>
      </c>
      <c r="R16" s="183">
        <v>3.5887402298730906E-5</v>
      </c>
      <c r="S16" s="3">
        <f>+H16-R16</f>
        <v>-8.7583661601432078E-10</v>
      </c>
    </row>
    <row r="17" spans="1:19">
      <c r="A17" t="s">
        <v>27</v>
      </c>
      <c r="B17" t="s">
        <v>522</v>
      </c>
      <c r="C17" s="3">
        <f>+payroll!G17</f>
        <v>4.1640573804519208E-4</v>
      </c>
      <c r="D17" s="3">
        <f>+IFR!T17</f>
        <v>2.3678110027795462E-4</v>
      </c>
      <c r="E17" s="3">
        <f>+claims!R17</f>
        <v>4.5298277234993194E-5</v>
      </c>
      <c r="F17" s="3">
        <f>+costs!L17</f>
        <v>6.8265963019748436E-8</v>
      </c>
      <c r="H17" s="3">
        <f t="shared" si="2"/>
        <v>8.8484055953454166E-5</v>
      </c>
      <c r="J17" s="16">
        <f t="shared" si="3"/>
        <v>4310.4277864263586</v>
      </c>
      <c r="L17" s="6">
        <f>+J17/payroll!F17</f>
        <v>1.2294195288722856E-3</v>
      </c>
      <c r="O17" s="178">
        <v>4310.6818752132949</v>
      </c>
      <c r="P17" s="44">
        <f t="shared" si="0"/>
        <v>-0.25408878693633596</v>
      </c>
      <c r="R17" s="183">
        <v>8.8489271864160591E-5</v>
      </c>
      <c r="S17" s="3">
        <f t="shared" si="1"/>
        <v>-5.2159107064253486E-9</v>
      </c>
    </row>
    <row r="18" spans="1:19">
      <c r="A18" t="s">
        <v>28</v>
      </c>
      <c r="B18" t="s">
        <v>523</v>
      </c>
      <c r="C18" s="3">
        <f>+payroll!G18</f>
        <v>3.1454471764221534E-4</v>
      </c>
      <c r="D18" s="3">
        <f>+IFR!T18</f>
        <v>2.0145703885288054E-4</v>
      </c>
      <c r="E18" s="3">
        <f>+claims!R18</f>
        <v>0</v>
      </c>
      <c r="F18" s="3">
        <f>+costs!L18</f>
        <v>0</v>
      </c>
      <c r="H18" s="3">
        <f t="shared" si="2"/>
        <v>6.4500219561886978E-5</v>
      </c>
      <c r="J18" s="16">
        <f t="shared" si="3"/>
        <v>3142.0749832761862</v>
      </c>
      <c r="L18" s="6">
        <f>+J18/payroll!F18</f>
        <v>1.1863984973938884E-3</v>
      </c>
      <c r="O18" s="178">
        <v>3142.2669169563469</v>
      </c>
      <c r="P18" s="44">
        <f t="shared" si="0"/>
        <v>-0.19193368016067325</v>
      </c>
      <c r="R18" s="183">
        <v>6.4504159558410813E-5</v>
      </c>
      <c r="S18" s="3">
        <f t="shared" si="1"/>
        <v>-3.9399965238355681E-9</v>
      </c>
    </row>
    <row r="19" spans="1:19">
      <c r="A19" t="s">
        <v>29</v>
      </c>
      <c r="B19" t="s">
        <v>524</v>
      </c>
      <c r="C19" s="3">
        <f>+payroll!G19</f>
        <v>3.0768404586631299E-4</v>
      </c>
      <c r="D19" s="3">
        <f>+IFR!T19</f>
        <v>1.7454430922393858E-4</v>
      </c>
      <c r="E19" s="3">
        <f>+claims!R19</f>
        <v>0</v>
      </c>
      <c r="F19" s="3">
        <f>+costs!L19</f>
        <v>0</v>
      </c>
      <c r="H19" s="3">
        <f t="shared" si="2"/>
        <v>6.027854438628145E-5</v>
      </c>
      <c r="J19" s="16">
        <f t="shared" si="3"/>
        <v>2936.4195599785826</v>
      </c>
      <c r="L19" s="6">
        <f>+J19/payroll!F19</f>
        <v>1.1334687992201309E-3</v>
      </c>
      <c r="O19" s="178">
        <v>2936.6073073096854</v>
      </c>
      <c r="P19" s="44">
        <f t="shared" si="0"/>
        <v>-0.18774733110285524</v>
      </c>
      <c r="R19" s="183">
        <v>6.0282398445825789E-5</v>
      </c>
      <c r="S19" s="3">
        <f t="shared" si="1"/>
        <v>-3.8540595443385022E-9</v>
      </c>
    </row>
    <row r="20" spans="1:19">
      <c r="A20" t="s">
        <v>30</v>
      </c>
      <c r="B20" t="s">
        <v>525</v>
      </c>
      <c r="C20" s="3">
        <f>+payroll!G20</f>
        <v>3.1540227348122774E-4</v>
      </c>
      <c r="D20" s="3">
        <f>+IFR!T20</f>
        <v>1.8080896187115897E-4</v>
      </c>
      <c r="E20" s="3">
        <f>+claims!R20</f>
        <v>0</v>
      </c>
      <c r="F20" s="3">
        <f>+costs!L20</f>
        <v>0</v>
      </c>
      <c r="H20" s="3">
        <f t="shared" si="2"/>
        <v>6.2026404419048345E-5</v>
      </c>
      <c r="J20" s="16">
        <f t="shared" si="3"/>
        <v>3021.5651194902948</v>
      </c>
      <c r="L20" s="6">
        <f>+J20/payroll!F20</f>
        <v>1.1377938399450582E-3</v>
      </c>
      <c r="O20" s="178">
        <v>3021.7575764469207</v>
      </c>
      <c r="P20" s="44">
        <f t="shared" si="0"/>
        <v>-0.19245695662584694</v>
      </c>
      <c r="R20" s="183">
        <v>6.2030355157342203E-5</v>
      </c>
      <c r="S20" s="3">
        <f t="shared" si="1"/>
        <v>-3.9507382938578674E-9</v>
      </c>
    </row>
    <row r="21" spans="1:19">
      <c r="A21" t="s">
        <v>31</v>
      </c>
      <c r="B21" t="s">
        <v>526</v>
      </c>
      <c r="C21" s="3">
        <f>+payroll!G21</f>
        <v>5.6141792057448365E-4</v>
      </c>
      <c r="D21" s="3">
        <f>+IFR!T21</f>
        <v>3.1012292626390311E-4</v>
      </c>
      <c r="E21" s="3">
        <f>+claims!R21</f>
        <v>0</v>
      </c>
      <c r="F21" s="3">
        <f>+costs!L21</f>
        <v>0</v>
      </c>
      <c r="H21" s="3">
        <f t="shared" si="2"/>
        <v>1.0894260585479835E-4</v>
      </c>
      <c r="J21" s="16">
        <f t="shared" si="3"/>
        <v>5307.0491665666723</v>
      </c>
      <c r="L21" s="6">
        <f>+J21/payroll!F21</f>
        <v>1.1226988532647838E-3</v>
      </c>
      <c r="O21" s="178">
        <v>5307.3917410928361</v>
      </c>
      <c r="P21" s="44">
        <f t="shared" si="0"/>
        <v>-0.34257452616384398</v>
      </c>
      <c r="R21" s="183">
        <v>1.0894963819243242E-4</v>
      </c>
      <c r="S21" s="3">
        <f t="shared" si="1"/>
        <v>-7.0323376340642851E-9</v>
      </c>
    </row>
    <row r="22" spans="1:19">
      <c r="A22" t="s">
        <v>32</v>
      </c>
      <c r="B22" t="s">
        <v>527</v>
      </c>
      <c r="C22" s="3">
        <f>+payroll!G22</f>
        <v>1.4826942069808642E-4</v>
      </c>
      <c r="D22" s="3">
        <f>+IFR!T22</f>
        <v>8.3319733330825541E-5</v>
      </c>
      <c r="E22" s="3">
        <f>+claims!R22</f>
        <v>0</v>
      </c>
      <c r="F22" s="3">
        <f>+costs!L22</f>
        <v>0</v>
      </c>
      <c r="H22" s="3">
        <f t="shared" si="2"/>
        <v>2.8948644253613993E-5</v>
      </c>
      <c r="J22" s="16">
        <f t="shared" si="3"/>
        <v>1410.2093221832968</v>
      </c>
      <c r="L22" s="6">
        <f>+J22/payroll!F22</f>
        <v>1.1296097434670962E-3</v>
      </c>
      <c r="O22" s="178">
        <v>1410.2997954736547</v>
      </c>
      <c r="P22" s="44">
        <f t="shared" si="0"/>
        <v>-9.0473290357977021E-2</v>
      </c>
      <c r="R22" s="183">
        <v>2.8950501480804195E-5</v>
      </c>
      <c r="S22" s="3">
        <f t="shared" si="1"/>
        <v>-1.8572271902011334E-9</v>
      </c>
    </row>
    <row r="23" spans="1:19">
      <c r="A23" t="s">
        <v>33</v>
      </c>
      <c r="B23" t="s">
        <v>528</v>
      </c>
      <c r="C23" s="3">
        <f>+payroll!G23</f>
        <v>1.8723654656180679E-4</v>
      </c>
      <c r="D23" s="3">
        <f>+IFR!T23</f>
        <v>1.0894728374595409E-4</v>
      </c>
      <c r="E23" s="3">
        <f>+claims!R23</f>
        <v>0</v>
      </c>
      <c r="F23" s="3">
        <f>+costs!L23</f>
        <v>0</v>
      </c>
      <c r="H23" s="3">
        <f t="shared" si="2"/>
        <v>3.7022978788470113E-5</v>
      </c>
      <c r="J23" s="16">
        <f t="shared" si="3"/>
        <v>1803.5438677228215</v>
      </c>
      <c r="L23" s="6">
        <f>+J23/payroll!F23</f>
        <v>1.1440171290769991E-3</v>
      </c>
      <c r="O23" s="178">
        <v>1803.6581185667442</v>
      </c>
      <c r="P23" s="44">
        <f t="shared" si="0"/>
        <v>-0.11425084392271856</v>
      </c>
      <c r="R23" s="183">
        <v>3.7025324119042232E-5</v>
      </c>
      <c r="S23" s="3">
        <f t="shared" si="1"/>
        <v>-2.345330572118946E-9</v>
      </c>
    </row>
    <row r="24" spans="1:19">
      <c r="A24" t="s">
        <v>34</v>
      </c>
      <c r="B24" t="s">
        <v>529</v>
      </c>
      <c r="C24" s="3">
        <f>+payroll!G24</f>
        <v>1.4970316342888943E-4</v>
      </c>
      <c r="D24" s="3">
        <f>+IFR!T24</f>
        <v>8.8979096844929255E-5</v>
      </c>
      <c r="E24" s="3">
        <f>+claims!R24</f>
        <v>0</v>
      </c>
      <c r="F24" s="3">
        <f>+costs!L24</f>
        <v>0</v>
      </c>
      <c r="H24" s="3">
        <f t="shared" si="2"/>
        <v>2.9835282534227335E-5</v>
      </c>
      <c r="J24" s="16">
        <f t="shared" si="3"/>
        <v>1453.4011745467942</v>
      </c>
      <c r="L24" s="6">
        <f>+J24/payroll!F24</f>
        <v>1.1530575090340635E-3</v>
      </c>
      <c r="O24" s="178">
        <v>1453.4925227000995</v>
      </c>
      <c r="P24" s="44">
        <f t="shared" si="0"/>
        <v>-9.1348153305261803E-2</v>
      </c>
      <c r="R24" s="183">
        <v>2.9837157720521789E-5</v>
      </c>
      <c r="S24" s="3">
        <f t="shared" si="1"/>
        <v>-1.8751862944535555E-9</v>
      </c>
    </row>
    <row r="25" spans="1:19">
      <c r="A25" t="s">
        <v>35</v>
      </c>
      <c r="B25" t="s">
        <v>530</v>
      </c>
      <c r="C25" s="3">
        <f>+payroll!G25</f>
        <v>1.9392607760473636E-4</v>
      </c>
      <c r="D25" s="3">
        <f>+IFR!T25</f>
        <v>1.0962027595640117E-4</v>
      </c>
      <c r="E25" s="3">
        <f>+claims!R25</f>
        <v>4.5298277234993194E-5</v>
      </c>
      <c r="F25" s="3">
        <f>+costs!L25</f>
        <v>3.1550280326018543E-5</v>
      </c>
      <c r="H25" s="3">
        <f t="shared" si="2"/>
        <v>6.3668203976002295E-5</v>
      </c>
      <c r="J25" s="16">
        <f t="shared" si="3"/>
        <v>3101.5440304226722</v>
      </c>
      <c r="L25" s="6">
        <f>+J25/payroll!F25</f>
        <v>1.8994950963361805E-3</v>
      </c>
      <c r="O25" s="178">
        <v>3101.6623631863968</v>
      </c>
      <c r="P25" s="44">
        <f t="shared" si="0"/>
        <v>-0.11833276372453838</v>
      </c>
      <c r="R25" s="183">
        <v>6.3670633099839974E-5</v>
      </c>
      <c r="S25" s="3">
        <f t="shared" si="1"/>
        <v>-2.429123837678366E-9</v>
      </c>
    </row>
    <row r="26" spans="1:19">
      <c r="A26" t="s">
        <v>36</v>
      </c>
      <c r="B26" t="s">
        <v>531</v>
      </c>
      <c r="C26" s="3">
        <f>+payroll!G26</f>
        <v>1.4432454392336822E-4</v>
      </c>
      <c r="D26" s="3">
        <f>+IFR!T26</f>
        <v>8.3980546692854471E-5</v>
      </c>
      <c r="E26" s="3">
        <f>+claims!R26</f>
        <v>0</v>
      </c>
      <c r="F26" s="3">
        <f>+costs!L26</f>
        <v>0</v>
      </c>
      <c r="H26" s="3">
        <f t="shared" si="2"/>
        <v>2.8538136327027836E-5</v>
      </c>
      <c r="J26" s="16">
        <f t="shared" si="3"/>
        <v>1390.2117672086915</v>
      </c>
      <c r="L26" s="6">
        <f>+J26/payroll!F26</f>
        <v>1.1440294534059122E-3</v>
      </c>
      <c r="O26" s="178">
        <v>1390.2998333541359</v>
      </c>
      <c r="P26" s="44">
        <f t="shared" si="0"/>
        <v>-8.8066145444372523E-2</v>
      </c>
      <c r="R26" s="183">
        <v>2.8539944140573786E-5</v>
      </c>
      <c r="S26" s="3">
        <f t="shared" si="1"/>
        <v>-1.8078135459499993E-9</v>
      </c>
    </row>
    <row r="27" spans="1:19">
      <c r="A27" t="s">
        <v>37</v>
      </c>
      <c r="B27" t="s">
        <v>532</v>
      </c>
      <c r="C27" s="3">
        <f>+payroll!G27</f>
        <v>1.4149840092070467E-4</v>
      </c>
      <c r="D27" s="3">
        <f>+IFR!T27</f>
        <v>9.3848275052621602E-5</v>
      </c>
      <c r="E27" s="3">
        <f>+claims!R27</f>
        <v>4.5298277234993194E-5</v>
      </c>
      <c r="F27" s="3">
        <f>+costs!L27</f>
        <v>6.5768427787318631E-8</v>
      </c>
      <c r="H27" s="3">
        <f t="shared" si="2"/>
        <v>3.6252537138587154E-5</v>
      </c>
      <c r="J27" s="16">
        <f t="shared" si="3"/>
        <v>1766.0124383631342</v>
      </c>
      <c r="L27" s="6">
        <f>+J27/payroll!F27</f>
        <v>1.4823087266099182E-3</v>
      </c>
      <c r="O27" s="178">
        <v>1766.0987800096545</v>
      </c>
      <c r="P27" s="44">
        <f t="shared" si="0"/>
        <v>-8.6341646520395443E-2</v>
      </c>
      <c r="R27" s="183">
        <v>3.6254309551781481E-5</v>
      </c>
      <c r="S27" s="3">
        <f t="shared" si="1"/>
        <v>-1.7724131943274769E-9</v>
      </c>
    </row>
    <row r="28" spans="1:19">
      <c r="A28" t="s">
        <v>38</v>
      </c>
      <c r="B28" t="s">
        <v>533</v>
      </c>
      <c r="C28" s="3">
        <f>+payroll!G28</f>
        <v>1.5189272286648386E-4</v>
      </c>
      <c r="D28" s="3">
        <f>+IFR!T28</f>
        <v>7.9705686141644041E-5</v>
      </c>
      <c r="E28" s="3">
        <f>+claims!R28</f>
        <v>4.5298277234993194E-5</v>
      </c>
      <c r="F28" s="3">
        <f>+costs!L28</f>
        <v>9.741219918220445E-6</v>
      </c>
      <c r="H28" s="3">
        <f t="shared" si="2"/>
        <v>4.1589274662197233E-5</v>
      </c>
      <c r="J28" s="16">
        <f t="shared" si="3"/>
        <v>2025.9872040173423</v>
      </c>
      <c r="L28" s="6">
        <f>+J28/payroll!F28</f>
        <v>1.5841495190884144E-3</v>
      </c>
      <c r="O28" s="178">
        <v>2026.0798882293293</v>
      </c>
      <c r="P28" s="44">
        <f t="shared" si="0"/>
        <v>-9.2684211987034359E-2</v>
      </c>
      <c r="R28" s="183">
        <v>4.1591177274978573E-5</v>
      </c>
      <c r="S28" s="3">
        <f t="shared" si="1"/>
        <v>-1.9026127813401251E-9</v>
      </c>
    </row>
    <row r="29" spans="1:19">
      <c r="A29" t="s">
        <v>39</v>
      </c>
      <c r="B29" t="s">
        <v>534</v>
      </c>
      <c r="C29" s="3">
        <f>+payroll!G29</f>
        <v>2.6564965171730335E-4</v>
      </c>
      <c r="D29" s="3">
        <f>+IFR!T29</f>
        <v>1.7300640219865035E-4</v>
      </c>
      <c r="E29" s="3">
        <f>+claims!R29</f>
        <v>0</v>
      </c>
      <c r="F29" s="3">
        <f>+costs!L29</f>
        <v>0</v>
      </c>
      <c r="H29" s="3">
        <f t="shared" si="2"/>
        <v>5.4832006739494209E-5</v>
      </c>
      <c r="J29" s="16">
        <f t="shared" si="3"/>
        <v>2671.0959719089005</v>
      </c>
      <c r="L29" s="6">
        <f>+J29/payroll!F29</f>
        <v>1.1941989383915184E-3</v>
      </c>
      <c r="O29" s="178">
        <v>2671.258070054022</v>
      </c>
      <c r="P29" s="44">
        <f t="shared" si="0"/>
        <v>-0.16209814512149023</v>
      </c>
      <c r="R29" s="183">
        <v>5.4835334274962514E-5</v>
      </c>
      <c r="S29" s="3">
        <f t="shared" si="1"/>
        <v>-3.3275354683042629E-9</v>
      </c>
    </row>
    <row r="30" spans="1:19">
      <c r="A30" t="s">
        <v>40</v>
      </c>
      <c r="B30" t="s">
        <v>535</v>
      </c>
      <c r="C30" s="3">
        <f>+payroll!G30</f>
        <v>4.1854816334238479E-4</v>
      </c>
      <c r="D30" s="3">
        <f>+IFR!T30</f>
        <v>2.259324444547339E-4</v>
      </c>
      <c r="E30" s="3">
        <f>+claims!R30</f>
        <v>4.5298277234993194E-5</v>
      </c>
      <c r="F30" s="3">
        <f>+costs!L30</f>
        <v>9.7560336321957325E-4</v>
      </c>
      <c r="H30" s="3">
        <f t="shared" si="2"/>
        <v>6.7271683549163276E-4</v>
      </c>
      <c r="J30" s="16">
        <f t="shared" si="3"/>
        <v>32770.845649585615</v>
      </c>
      <c r="L30" s="6">
        <f>+J30/payroll!F30</f>
        <v>9.2990513768261441E-3</v>
      </c>
      <c r="O30" s="178">
        <v>32771.101045670199</v>
      </c>
      <c r="P30" s="44">
        <f t="shared" si="0"/>
        <v>-0.25539608458348084</v>
      </c>
      <c r="R30" s="183">
        <v>6.7272207823842241E-4</v>
      </c>
      <c r="S30" s="3">
        <f t="shared" si="1"/>
        <v>-5.2427467896534741E-9</v>
      </c>
    </row>
    <row r="31" spans="1:19">
      <c r="A31" t="s">
        <v>41</v>
      </c>
      <c r="B31" t="s">
        <v>536</v>
      </c>
      <c r="C31" s="3">
        <f>+payroll!G31</f>
        <v>9.3486047742251752E-3</v>
      </c>
      <c r="D31" s="3">
        <f>+IFR!T31</f>
        <v>3.2741684903063993E-3</v>
      </c>
      <c r="E31" s="3">
        <f>+claims!R31</f>
        <v>1.3589483170497958E-4</v>
      </c>
      <c r="F31" s="3">
        <f>+costs!L31</f>
        <v>1.2342078516220583E-2</v>
      </c>
      <c r="H31" s="3">
        <f t="shared" si="2"/>
        <v>9.0034779925545431E-3</v>
      </c>
      <c r="J31" s="16">
        <f t="shared" si="3"/>
        <v>438597.00253795076</v>
      </c>
      <c r="L31" s="6">
        <f>+J31/payroll!F31</f>
        <v>5.5720537710702575E-3</v>
      </c>
      <c r="O31" s="178">
        <v>438602.70701180777</v>
      </c>
      <c r="P31" s="44">
        <f t="shared" si="0"/>
        <v>-5.7044738570111804</v>
      </c>
      <c r="R31" s="183">
        <v>9.0035950934570438E-3</v>
      </c>
      <c r="S31" s="3">
        <f t="shared" si="1"/>
        <v>-1.1710090250076355E-7</v>
      </c>
    </row>
    <row r="32" spans="1:19">
      <c r="A32" t="s">
        <v>42</v>
      </c>
      <c r="B32" t="s">
        <v>43</v>
      </c>
      <c r="C32" s="3">
        <f>+payroll!G32</f>
        <v>9.4648008372891809E-5</v>
      </c>
      <c r="D32" s="3">
        <f>+IFR!T32</f>
        <v>7.2183617311902913E-5</v>
      </c>
      <c r="E32" s="3">
        <f>+claims!R32</f>
        <v>0</v>
      </c>
      <c r="F32" s="3">
        <f>+costs!L32</f>
        <v>0</v>
      </c>
      <c r="H32" s="3">
        <f t="shared" si="2"/>
        <v>2.0853953210599339E-5</v>
      </c>
      <c r="J32" s="16">
        <f t="shared" si="3"/>
        <v>1015.8831261429482</v>
      </c>
      <c r="L32" s="6">
        <f>+J32/payroll!F32</f>
        <v>1.2747608179376555E-3</v>
      </c>
      <c r="O32" s="178">
        <v>1015.9408799043309</v>
      </c>
      <c r="P32" s="44">
        <f t="shared" si="0"/>
        <v>-5.7753761382741686E-2</v>
      </c>
      <c r="R32" s="183">
        <v>2.0855138774377907E-5</v>
      </c>
      <c r="S32" s="3">
        <f t="shared" si="1"/>
        <v>-1.1855637785684631E-9</v>
      </c>
    </row>
    <row r="33" spans="1:19">
      <c r="A33" t="s">
        <v>44</v>
      </c>
      <c r="B33" t="s">
        <v>45</v>
      </c>
      <c r="C33" s="3">
        <f>+payroll!G33</f>
        <v>5.8807805964654778E-5</v>
      </c>
      <c r="D33" s="3">
        <f>+IFR!T33</f>
        <v>5.3065695808579185E-5</v>
      </c>
      <c r="E33" s="3">
        <f>+claims!R33</f>
        <v>0</v>
      </c>
      <c r="F33" s="3">
        <f>+costs!L33</f>
        <v>0</v>
      </c>
      <c r="H33" s="3">
        <f t="shared" si="2"/>
        <v>1.3984187721654245E-5</v>
      </c>
      <c r="J33" s="16">
        <f t="shared" si="3"/>
        <v>681.22816790551622</v>
      </c>
      <c r="L33" s="6">
        <f>+J33/payroll!F33</f>
        <v>1.3757960543540493E-3</v>
      </c>
      <c r="O33" s="178">
        <v>681.26405214704982</v>
      </c>
      <c r="P33" s="44">
        <f t="shared" si="0"/>
        <v>-3.5884241533608474E-2</v>
      </c>
      <c r="R33" s="183">
        <v>1.3984924349987449E-5</v>
      </c>
      <c r="S33" s="3">
        <f t="shared" si="1"/>
        <v>-7.3662833320427474E-10</v>
      </c>
    </row>
    <row r="34" spans="1:19">
      <c r="A34" t="s">
        <v>46</v>
      </c>
      <c r="B34" t="s">
        <v>47</v>
      </c>
      <c r="C34" s="3">
        <f>+payroll!G34</f>
        <v>1.973236958072745E-3</v>
      </c>
      <c r="D34" s="3">
        <f>+IFR!T34</f>
        <v>1.3742127458077407E-3</v>
      </c>
      <c r="E34" s="3">
        <f>+claims!R34</f>
        <v>1.8119310893997278E-4</v>
      </c>
      <c r="F34" s="3">
        <f>+costs!L34</f>
        <v>2.3227410666294996E-5</v>
      </c>
      <c r="H34" s="3">
        <f t="shared" si="2"/>
        <v>4.5954662572583364E-4</v>
      </c>
      <c r="J34" s="16">
        <f t="shared" si="3"/>
        <v>22386.434746267765</v>
      </c>
      <c r="L34" s="6">
        <f>+J34/payroll!F34</f>
        <v>1.3474173390232804E-3</v>
      </c>
      <c r="O34" s="178">
        <v>22387.638806008556</v>
      </c>
      <c r="P34" s="44">
        <f t="shared" si="0"/>
        <v>-1.2040597407903988</v>
      </c>
      <c r="R34" s="183">
        <v>4.5957134255088087E-4</v>
      </c>
      <c r="S34" s="3">
        <f t="shared" si="1"/>
        <v>-2.4716825047235106E-8</v>
      </c>
    </row>
    <row r="35" spans="1:19">
      <c r="A35" t="s">
        <v>48</v>
      </c>
      <c r="B35" t="s">
        <v>49</v>
      </c>
      <c r="C35" s="3">
        <f>+payroll!G35</f>
        <v>2.3566488425526458E-2</v>
      </c>
      <c r="D35" s="3">
        <f>+IFR!T35</f>
        <v>2.1766056871840578E-2</v>
      </c>
      <c r="E35" s="3">
        <f>+claims!R35</f>
        <v>3.9409501194444078E-3</v>
      </c>
      <c r="F35" s="3">
        <f>+costs!L35</f>
        <v>1.0660654796327933E-2</v>
      </c>
      <c r="H35" s="3">
        <f t="shared" si="2"/>
        <v>1.2654103557884301E-2</v>
      </c>
      <c r="J35" s="16">
        <f t="shared" si="3"/>
        <v>616434.2151868986</v>
      </c>
      <c r="L35" s="6">
        <f>+J35/payroll!F35</f>
        <v>3.1066211962388658E-3</v>
      </c>
      <c r="O35" s="178">
        <v>616448.59534526162</v>
      </c>
      <c r="P35" s="44">
        <f t="shared" si="0"/>
        <v>-14.380158363026567</v>
      </c>
      <c r="R35" s="183">
        <v>1.2654398752421889E-2</v>
      </c>
      <c r="S35" s="3">
        <f t="shared" si="1"/>
        <v>-2.9519453758827807E-7</v>
      </c>
    </row>
    <row r="36" spans="1:19">
      <c r="A36" t="s">
        <v>50</v>
      </c>
      <c r="B36" t="s">
        <v>502</v>
      </c>
      <c r="C36" s="3">
        <f>+payroll!G36</f>
        <v>1.5617769889880449E-3</v>
      </c>
      <c r="D36" s="3">
        <f>+IFR!T36</f>
        <v>1.4221226967719536E-3</v>
      </c>
      <c r="E36" s="3">
        <f>+claims!R36</f>
        <v>9.5126382193485702E-4</v>
      </c>
      <c r="F36" s="3">
        <f>+costs!L36</f>
        <v>1.1174088349023455E-3</v>
      </c>
      <c r="H36" s="3">
        <f t="shared" si="2"/>
        <v>1.1861223349516356E-3</v>
      </c>
      <c r="J36" s="16">
        <f t="shared" si="3"/>
        <v>57780.970996242606</v>
      </c>
      <c r="L36" s="6">
        <f>+J36/payroll!F36</f>
        <v>4.3940222862397958E-3</v>
      </c>
      <c r="O36" s="178">
        <v>57781.923985080983</v>
      </c>
      <c r="P36" s="44">
        <f t="shared" si="0"/>
        <v>-0.9529888383767684</v>
      </c>
      <c r="R36" s="183">
        <v>1.186141897816826E-3</v>
      </c>
      <c r="S36" s="3">
        <f t="shared" si="1"/>
        <v>-1.956286519041138E-8</v>
      </c>
    </row>
    <row r="37" spans="1:19">
      <c r="A37" t="s">
        <v>51</v>
      </c>
      <c r="B37" t="s">
        <v>52</v>
      </c>
      <c r="C37" s="3">
        <f>+payroll!G37</f>
        <v>1.8151843896666586E-2</v>
      </c>
      <c r="D37" s="3">
        <f>+IFR!T37</f>
        <v>1.4342018233506205E-2</v>
      </c>
      <c r="E37" s="3">
        <f>+claims!R37</f>
        <v>2.6273000796296049E-3</v>
      </c>
      <c r="F37" s="3">
        <f>+costs!L37</f>
        <v>1.2255795001029394E-3</v>
      </c>
      <c r="H37" s="3">
        <f t="shared" si="2"/>
        <v>5.1911754782778029E-3</v>
      </c>
      <c r="J37" s="16">
        <f t="shared" ref="J37:J68" si="4">(+H37*$J$275)</f>
        <v>252883.83070453364</v>
      </c>
      <c r="L37" s="6">
        <f>+J37/payroll!F37</f>
        <v>1.6546142215630997E-3</v>
      </c>
      <c r="O37" s="178">
        <v>252894.90687273923</v>
      </c>
      <c r="P37" s="44">
        <f t="shared" si="0"/>
        <v>-11.076168205589056</v>
      </c>
      <c r="R37" s="183">
        <v>5.1914028488163708E-3</v>
      </c>
      <c r="S37" s="3">
        <f t="shared" si="1"/>
        <v>-2.2737053856792394E-7</v>
      </c>
    </row>
    <row r="38" spans="1:19">
      <c r="A38" t="s">
        <v>53</v>
      </c>
      <c r="B38" t="s">
        <v>54</v>
      </c>
      <c r="C38" s="3">
        <f>+payroll!G38</f>
        <v>4.8762167669166752E-3</v>
      </c>
      <c r="D38" s="3">
        <f>+IFR!T38</f>
        <v>3.20263804108117E-3</v>
      </c>
      <c r="E38" s="3">
        <f>+claims!R38</f>
        <v>5.8887760405491147E-4</v>
      </c>
      <c r="F38" s="3">
        <f>+costs!L38</f>
        <v>5.0580116827638507E-4</v>
      </c>
      <c r="H38" s="3">
        <f t="shared" si="2"/>
        <v>1.4016691925737984E-3</v>
      </c>
      <c r="J38" s="16">
        <f t="shared" si="4"/>
        <v>68281.158339148722</v>
      </c>
      <c r="L38" s="6">
        <f>+J38/payroll!F38</f>
        <v>1.6630844992626965E-3</v>
      </c>
      <c r="O38" s="178">
        <v>68284.13378326474</v>
      </c>
      <c r="P38" s="44">
        <f t="shared" si="0"/>
        <v>-2.9754441160184797</v>
      </c>
      <c r="R38" s="183">
        <v>1.4017302722105986E-3</v>
      </c>
      <c r="S38" s="3">
        <f t="shared" si="1"/>
        <v>-6.1079636800177167E-8</v>
      </c>
    </row>
    <row r="39" spans="1:19">
      <c r="A39" t="s">
        <v>55</v>
      </c>
      <c r="B39" t="s">
        <v>56</v>
      </c>
      <c r="C39" s="3">
        <f>+payroll!G39</f>
        <v>7.1569614516758329E-4</v>
      </c>
      <c r="D39" s="3">
        <f>+IFR!T39</f>
        <v>8.1743317763168107E-4</v>
      </c>
      <c r="E39" s="3">
        <f>+claims!R39</f>
        <v>1.3589483170497958E-4</v>
      </c>
      <c r="F39" s="3">
        <f>+costs!L39</f>
        <v>1.6936535671676346E-5</v>
      </c>
      <c r="H39" s="3">
        <f t="shared" si="2"/>
        <v>2.2218731150866079E-4</v>
      </c>
      <c r="J39" s="16">
        <f t="shared" si="4"/>
        <v>10823.671575612418</v>
      </c>
      <c r="L39" s="6">
        <f>+J39/payroll!F39</f>
        <v>1.7961490258665465E-3</v>
      </c>
      <c r="O39" s="178">
        <v>10824.108289972297</v>
      </c>
      <c r="P39" s="44">
        <f t="shared" si="0"/>
        <v>-0.43671435987926088</v>
      </c>
      <c r="R39" s="183">
        <v>2.2219627633994206E-4</v>
      </c>
      <c r="S39" s="3">
        <f t="shared" si="1"/>
        <v>-8.9648312812660221E-9</v>
      </c>
    </row>
    <row r="40" spans="1:19">
      <c r="A40" t="s">
        <v>57</v>
      </c>
      <c r="B40" t="s">
        <v>58</v>
      </c>
      <c r="C40" s="3">
        <f>+payroll!G40</f>
        <v>1.1226910932542896E-3</v>
      </c>
      <c r="D40" s="3">
        <f>+IFR!T40</f>
        <v>1.0300695723214626E-3</v>
      </c>
      <c r="E40" s="3">
        <f>+claims!R40</f>
        <v>2.2649138617496597E-4</v>
      </c>
      <c r="F40" s="3">
        <f>+costs!L40</f>
        <v>4.6454654830241165E-5</v>
      </c>
      <c r="H40" s="3">
        <f t="shared" si="2"/>
        <v>3.3094158402135858E-4</v>
      </c>
      <c r="J40" s="16">
        <f t="shared" si="4"/>
        <v>16121.546238793668</v>
      </c>
      <c r="L40" s="6">
        <f>+J40/payroll!F40</f>
        <v>1.705465173112971E-3</v>
      </c>
      <c r="O40" s="178">
        <v>16122.231299521527</v>
      </c>
      <c r="P40" s="44">
        <f t="shared" si="0"/>
        <v>-0.68506072785930883</v>
      </c>
      <c r="R40" s="183">
        <v>3.3095564688351032E-4</v>
      </c>
      <c r="S40" s="3">
        <f t="shared" si="1"/>
        <v>-1.4062862151739772E-8</v>
      </c>
    </row>
    <row r="41" spans="1:19">
      <c r="A41" t="s">
        <v>59</v>
      </c>
      <c r="B41" t="s">
        <v>60</v>
      </c>
      <c r="C41" s="3">
        <f>+payroll!G41</f>
        <v>1.5503870845411519E-3</v>
      </c>
      <c r="D41" s="3">
        <f>+IFR!T41</f>
        <v>9.7677773625052806E-4</v>
      </c>
      <c r="E41" s="3">
        <f>+claims!R41</f>
        <v>0</v>
      </c>
      <c r="F41" s="3">
        <f>+costs!L41</f>
        <v>0</v>
      </c>
      <c r="H41" s="3">
        <f t="shared" si="2"/>
        <v>3.1589560259896E-4</v>
      </c>
      <c r="J41" s="16">
        <f t="shared" si="4"/>
        <v>15388.593666736195</v>
      </c>
      <c r="L41" s="6">
        <f>+J41/payroll!F41</f>
        <v>1.1788409933113767E-3</v>
      </c>
      <c r="O41" s="178">
        <v>15389.539705509442</v>
      </c>
      <c r="P41" s="44">
        <f t="shared" si="0"/>
        <v>-0.9460387732469826</v>
      </c>
      <c r="R41" s="183">
        <v>3.1591502279386733E-4</v>
      </c>
      <c r="S41" s="3">
        <f t="shared" si="1"/>
        <v>-1.9420194907325983E-8</v>
      </c>
    </row>
    <row r="42" spans="1:19">
      <c r="A42" t="s">
        <v>61</v>
      </c>
      <c r="B42" t="s">
        <v>537</v>
      </c>
      <c r="C42" s="3">
        <f>+payroll!G42</f>
        <v>6.4355055583762604E-4</v>
      </c>
      <c r="D42" s="3">
        <f>+IFR!T42</f>
        <v>5.0644281510590211E-4</v>
      </c>
      <c r="E42" s="3">
        <f>+claims!R42</f>
        <v>9.0596554469986388E-5</v>
      </c>
      <c r="F42" s="3">
        <f>+costs!L42</f>
        <v>5.8589679017571184E-6</v>
      </c>
      <c r="H42" s="3">
        <f t="shared" si="2"/>
        <v>1.6085403527949326E-4</v>
      </c>
      <c r="J42" s="16">
        <f t="shared" si="4"/>
        <v>7835.8716240614103</v>
      </c>
      <c r="L42" s="6">
        <f>+J42/payroll!F42</f>
        <v>1.4461091756866676E-3</v>
      </c>
      <c r="O42" s="178">
        <v>7836.2643155282285</v>
      </c>
      <c r="P42" s="44">
        <f t="shared" si="0"/>
        <v>-0.39269146681817801</v>
      </c>
      <c r="R42" s="183">
        <v>1.6086209641296868E-4</v>
      </c>
      <c r="S42" s="3">
        <f t="shared" si="1"/>
        <v>-8.0611334754153614E-9</v>
      </c>
    </row>
    <row r="43" spans="1:19">
      <c r="A43" t="s">
        <v>62</v>
      </c>
      <c r="B43" t="s">
        <v>63</v>
      </c>
      <c r="C43" s="3">
        <f>+payroll!G43</f>
        <v>1.7009071828607205E-3</v>
      </c>
      <c r="D43" s="3">
        <f>+IFR!T43</f>
        <v>1.001814327116365E-3</v>
      </c>
      <c r="E43" s="3">
        <f>+claims!R43</f>
        <v>4.5298277234993194E-5</v>
      </c>
      <c r="F43" s="3">
        <f>+costs!L43</f>
        <v>9.288691509456488E-5</v>
      </c>
      <c r="H43" s="3">
        <f t="shared" si="2"/>
        <v>4.0036707938912358E-4</v>
      </c>
      <c r="J43" s="16">
        <f t="shared" si="4"/>
        <v>19503.551969600663</v>
      </c>
      <c r="L43" s="6">
        <f>+J43/payroll!F43</f>
        <v>1.3618508178118544E-3</v>
      </c>
      <c r="O43" s="178">
        <v>19504.58985501697</v>
      </c>
      <c r="P43" s="44">
        <f t="shared" si="0"/>
        <v>-1.0378854163063806</v>
      </c>
      <c r="R43" s="183">
        <v>4.0038838500327617E-4</v>
      </c>
      <c r="S43" s="3">
        <f t="shared" si="1"/>
        <v>-2.1305614152588269E-8</v>
      </c>
    </row>
    <row r="44" spans="1:19">
      <c r="A44" t="s">
        <v>64</v>
      </c>
      <c r="B44" t="s">
        <v>538</v>
      </c>
      <c r="C44" s="3">
        <f>+payroll!G44</f>
        <v>1.6265945889700907E-2</v>
      </c>
      <c r="D44" s="3">
        <f>+IFR!T44</f>
        <v>1.8370624305656509E-2</v>
      </c>
      <c r="E44" s="3">
        <f>+claims!R44</f>
        <v>7.2024260803639174E-3</v>
      </c>
      <c r="F44" s="3">
        <f>+costs!L44</f>
        <v>9.8605245122360373E-3</v>
      </c>
      <c r="H44" s="3">
        <f t="shared" si="2"/>
        <v>1.1326249893815886E-2</v>
      </c>
      <c r="J44" s="16">
        <f t="shared" si="4"/>
        <v>551748.91942107852</v>
      </c>
      <c r="L44" s="6">
        <f>+J44/payroll!F44</f>
        <v>4.0286413615284967E-3</v>
      </c>
      <c r="O44" s="178">
        <v>551758.84482335311</v>
      </c>
      <c r="P44" s="44">
        <f t="shared" si="0"/>
        <v>-9.925402274588123</v>
      </c>
      <c r="R44" s="183">
        <v>1.1326453641539717E-2</v>
      </c>
      <c r="S44" s="3">
        <f t="shared" si="1"/>
        <v>-2.0374772383147111E-7</v>
      </c>
    </row>
    <row r="45" spans="1:19">
      <c r="A45" t="s">
        <v>566</v>
      </c>
      <c r="B45" t="s">
        <v>567</v>
      </c>
      <c r="C45" s="3">
        <f>+payroll!G45</f>
        <v>4.7357739409660657E-5</v>
      </c>
      <c r="D45" s="3">
        <f>+IFR!T45</f>
        <v>4.2082092279502658E-5</v>
      </c>
      <c r="E45" s="3">
        <f>+claims!R45</f>
        <v>0</v>
      </c>
      <c r="F45" s="3">
        <f>+costs!L45</f>
        <v>0</v>
      </c>
      <c r="H45" s="3">
        <f t="shared" si="2"/>
        <v>1.1179978961145413E-5</v>
      </c>
      <c r="J45" s="16">
        <f t="shared" si="4"/>
        <v>544.6234516095559</v>
      </c>
      <c r="L45" s="6">
        <f>+J45/payroll!F45</f>
        <v>1.3658462480375208E-3</v>
      </c>
      <c r="O45" s="178">
        <v>544.65234907531885</v>
      </c>
      <c r="P45" s="44">
        <f t="shared" si="0"/>
        <v>-2.8897465762952379E-2</v>
      </c>
      <c r="R45" s="183">
        <v>1.1180572165603109E-5</v>
      </c>
      <c r="S45" s="3">
        <f t="shared" si="1"/>
        <v>-5.932044576959037E-10</v>
      </c>
    </row>
    <row r="46" spans="1:19">
      <c r="A46" t="s">
        <v>65</v>
      </c>
      <c r="B46" t="s">
        <v>66</v>
      </c>
      <c r="C46" s="3">
        <f>+payroll!G46</f>
        <v>5.8368942257172921E-4</v>
      </c>
      <c r="D46" s="3">
        <f>+IFR!T46</f>
        <v>5.3581746467326261E-4</v>
      </c>
      <c r="E46" s="3">
        <f>+claims!R46</f>
        <v>1.3589483170497958E-4</v>
      </c>
      <c r="F46" s="3">
        <f>+costs!L46</f>
        <v>2.2446905930808357E-4</v>
      </c>
      <c r="H46" s="3">
        <f t="shared" si="2"/>
        <v>2.9500402124622106E-4</v>
      </c>
      <c r="J46" s="16">
        <f t="shared" si="4"/>
        <v>14370.877516692133</v>
      </c>
      <c r="L46" s="6">
        <f>+J46/payroll!F46</f>
        <v>2.9241382644747747E-3</v>
      </c>
      <c r="O46" s="178">
        <v>14369.693383295471</v>
      </c>
      <c r="P46" s="44">
        <f t="shared" si="0"/>
        <v>1.1841333966622187</v>
      </c>
      <c r="R46" s="183">
        <v>2.9497971346729101E-4</v>
      </c>
      <c r="S46" s="3">
        <f t="shared" si="1"/>
        <v>2.4307778930053158E-8</v>
      </c>
    </row>
    <row r="47" spans="1:19">
      <c r="A47" t="s">
        <v>67</v>
      </c>
      <c r="B47" t="s">
        <v>68</v>
      </c>
      <c r="C47" s="3">
        <f>+payroll!G47</f>
        <v>2.3367770561597873E-3</v>
      </c>
      <c r="D47" s="3">
        <f>+IFR!T47</f>
        <v>1.7096719615596733E-3</v>
      </c>
      <c r="E47" s="3">
        <f>+claims!R47</f>
        <v>4.0768449511493869E-4</v>
      </c>
      <c r="F47" s="3">
        <f>+costs!L47</f>
        <v>2.9447630389188209E-4</v>
      </c>
      <c r="H47" s="3">
        <f t="shared" si="2"/>
        <v>7.4364458381730256E-4</v>
      </c>
      <c r="J47" s="16">
        <f t="shared" si="4"/>
        <v>36226.032393878253</v>
      </c>
      <c r="L47" s="6">
        <f>+J47/payroll!F47</f>
        <v>1.8411956091567093E-3</v>
      </c>
      <c r="O47" s="178">
        <v>36227.458284045686</v>
      </c>
      <c r="P47" s="44">
        <f t="shared" si="0"/>
        <v>-1.4258901674329536</v>
      </c>
      <c r="R47" s="183">
        <v>7.4367385435647189E-4</v>
      </c>
      <c r="S47" s="3">
        <f t="shared" si="1"/>
        <v>-2.9270539169323415E-8</v>
      </c>
    </row>
    <row r="48" spans="1:19">
      <c r="A48" t="s">
        <v>69</v>
      </c>
      <c r="B48" t="s">
        <v>70</v>
      </c>
      <c r="C48" s="3">
        <f>+payroll!G48</f>
        <v>6.6357884393877632E-5</v>
      </c>
      <c r="D48" s="3">
        <f>+IFR!T48</f>
        <v>5.9930975617995846E-5</v>
      </c>
      <c r="E48" s="3">
        <f>+claims!R48</f>
        <v>0</v>
      </c>
      <c r="F48" s="3">
        <f>+costs!L48</f>
        <v>0</v>
      </c>
      <c r="H48" s="3">
        <f t="shared" si="2"/>
        <v>1.5786107501484183E-5</v>
      </c>
      <c r="J48" s="16">
        <f t="shared" si="4"/>
        <v>769.00720339611337</v>
      </c>
      <c r="L48" s="6">
        <f>+J48/payroll!F48</f>
        <v>1.376367203710637E-3</v>
      </c>
      <c r="O48" s="178">
        <v>769.0476946593426</v>
      </c>
      <c r="P48" s="44">
        <f t="shared" si="0"/>
        <v>-4.0491263229228025E-2</v>
      </c>
      <c r="R48" s="183">
        <v>1.5786938702325198E-5</v>
      </c>
      <c r="S48" s="3">
        <f t="shared" si="1"/>
        <v>-8.3120084101536069E-10</v>
      </c>
    </row>
    <row r="49" spans="1:19">
      <c r="A49" t="s">
        <v>71</v>
      </c>
      <c r="B49" t="s">
        <v>72</v>
      </c>
      <c r="C49" s="3">
        <f>+payroll!G49</f>
        <v>8.9622910854979186E-5</v>
      </c>
      <c r="D49" s="3">
        <f>+IFR!T49</f>
        <v>5.9162329979044259E-5</v>
      </c>
      <c r="E49" s="3">
        <f>+claims!R49</f>
        <v>0</v>
      </c>
      <c r="F49" s="3">
        <f>+costs!L49</f>
        <v>0</v>
      </c>
      <c r="H49" s="3">
        <f t="shared" si="2"/>
        <v>1.8598155104252932E-5</v>
      </c>
      <c r="J49" s="16">
        <f t="shared" si="4"/>
        <v>905.99378242572072</v>
      </c>
      <c r="L49" s="6">
        <f>+J49/payroll!F49</f>
        <v>1.200611810567972E-3</v>
      </c>
      <c r="O49" s="178">
        <v>906.04846989666601</v>
      </c>
      <c r="P49" s="44">
        <f t="shared" si="0"/>
        <v>-5.4687470945282257E-2</v>
      </c>
      <c r="R49" s="183">
        <v>1.8599277723509964E-5</v>
      </c>
      <c r="S49" s="3">
        <f t="shared" si="1"/>
        <v>-1.1226192570320127E-9</v>
      </c>
    </row>
    <row r="50" spans="1:19">
      <c r="A50" t="s">
        <v>73</v>
      </c>
      <c r="B50" t="s">
        <v>74</v>
      </c>
      <c r="C50" s="3">
        <f>+payroll!G50</f>
        <v>5.3119287458239772E-5</v>
      </c>
      <c r="D50" s="3">
        <f>+IFR!T50</f>
        <v>3.9193620521969774E-5</v>
      </c>
      <c r="E50" s="3">
        <f>+claims!R50</f>
        <v>0</v>
      </c>
      <c r="F50" s="3">
        <f>+costs!L50</f>
        <v>0</v>
      </c>
      <c r="H50" s="3">
        <f t="shared" si="2"/>
        <v>1.1539113497526192E-5</v>
      </c>
      <c r="J50" s="16">
        <f t="shared" si="4"/>
        <v>562.11839426335314</v>
      </c>
      <c r="L50" s="6">
        <f>+J50/payroll!F50</f>
        <v>1.256816852401849E-3</v>
      </c>
      <c r="O50" s="178">
        <v>562.15080739813982</v>
      </c>
      <c r="P50" s="44">
        <f t="shared" si="0"/>
        <v>-3.241313478667962E-2</v>
      </c>
      <c r="R50" s="183">
        <v>1.1539778871306756E-5</v>
      </c>
      <c r="S50" s="3">
        <f t="shared" si="1"/>
        <v>-6.6537378056321739E-10</v>
      </c>
    </row>
    <row r="51" spans="1:19">
      <c r="A51" t="s">
        <v>75</v>
      </c>
      <c r="B51" t="s">
        <v>76</v>
      </c>
      <c r="C51" s="3">
        <f>+payroll!G51</f>
        <v>2.0665341766506516E-4</v>
      </c>
      <c r="D51" s="3">
        <f>+IFR!T51</f>
        <v>1.7385933452088785E-4</v>
      </c>
      <c r="E51" s="3">
        <f>+claims!R51</f>
        <v>4.5298277234993194E-5</v>
      </c>
      <c r="F51" s="3">
        <f>+costs!L51</f>
        <v>1.6763289977720132E-5</v>
      </c>
      <c r="H51" s="3">
        <f t="shared" si="2"/>
        <v>6.441680959512518E-5</v>
      </c>
      <c r="J51" s="16">
        <f t="shared" si="4"/>
        <v>3138.0117355586076</v>
      </c>
      <c r="L51" s="6">
        <f>+J51/payroll!F51</f>
        <v>1.803467874463236E-3</v>
      </c>
      <c r="O51" s="178">
        <v>3138.1378344842792</v>
      </c>
      <c r="P51" s="44">
        <f t="shared" si="0"/>
        <v>-0.12609892567161296</v>
      </c>
      <c r="R51" s="183">
        <v>6.441939814200444E-5</v>
      </c>
      <c r="S51" s="3">
        <f t="shared" si="1"/>
        <v>-2.5885468792595252E-9</v>
      </c>
    </row>
    <row r="52" spans="1:19">
      <c r="A52" t="s">
        <v>77</v>
      </c>
      <c r="B52" t="s">
        <v>78</v>
      </c>
      <c r="C52" s="3">
        <f>+payroll!G52</f>
        <v>8.5429973784137918E-5</v>
      </c>
      <c r="D52" s="3">
        <f>+IFR!T52</f>
        <v>5.4172119106796653E-5</v>
      </c>
      <c r="E52" s="3">
        <f>+claims!R52</f>
        <v>0</v>
      </c>
      <c r="F52" s="3">
        <f>+costs!L52</f>
        <v>0</v>
      </c>
      <c r="H52" s="3">
        <f t="shared" si="2"/>
        <v>1.7450261611366821E-5</v>
      </c>
      <c r="J52" s="16">
        <f t="shared" si="4"/>
        <v>850.07509793190536</v>
      </c>
      <c r="L52" s="6">
        <f>+J52/payroll!F52</f>
        <v>1.1817985704029477E-3</v>
      </c>
      <c r="O52" s="178">
        <v>850.12722689273278</v>
      </c>
      <c r="P52" s="44">
        <f t="shared" si="0"/>
        <v>-5.2128960827417359E-2</v>
      </c>
      <c r="R52" s="183">
        <v>1.7451331709768929E-5</v>
      </c>
      <c r="S52" s="3">
        <f t="shared" si="1"/>
        <v>-1.0700984021081729E-9</v>
      </c>
    </row>
    <row r="53" spans="1:19">
      <c r="A53" t="s">
        <v>79</v>
      </c>
      <c r="B53" t="s">
        <v>80</v>
      </c>
      <c r="C53" s="3">
        <f>+payroll!G53</f>
        <v>9.4129610601181369E-4</v>
      </c>
      <c r="D53" s="3">
        <f>+IFR!T53</f>
        <v>5.7554378072294883E-4</v>
      </c>
      <c r="E53" s="3">
        <f>+claims!R53</f>
        <v>0</v>
      </c>
      <c r="F53" s="3">
        <f>+costs!L53</f>
        <v>6.3288375301515811E-5</v>
      </c>
      <c r="H53" s="3">
        <f t="shared" si="2"/>
        <v>2.2757801102275479E-4</v>
      </c>
      <c r="J53" s="16">
        <f t="shared" si="4"/>
        <v>11086.275055114407</v>
      </c>
      <c r="L53" s="6">
        <f>+J53/payroll!F53</f>
        <v>1.3988006535589519E-3</v>
      </c>
      <c r="O53" s="178">
        <v>11086.849429489859</v>
      </c>
      <c r="P53" s="44">
        <f t="shared" si="0"/>
        <v>-0.5743743754519528</v>
      </c>
      <c r="R53" s="183">
        <v>2.275898017258808E-4</v>
      </c>
      <c r="S53" s="3">
        <f t="shared" si="1"/>
        <v>-1.1790703126004923E-8</v>
      </c>
    </row>
    <row r="54" spans="1:19">
      <c r="A54" t="s">
        <v>81</v>
      </c>
      <c r="B54" t="s">
        <v>503</v>
      </c>
      <c r="C54" s="3">
        <f>+payroll!G54</f>
        <v>2.2246537532217199E-3</v>
      </c>
      <c r="D54" s="3">
        <f>+IFR!T54</f>
        <v>1.6363666056035105E-3</v>
      </c>
      <c r="E54" s="3">
        <f>+claims!R54</f>
        <v>4.0768449511493869E-4</v>
      </c>
      <c r="F54" s="3">
        <f>+costs!L54</f>
        <v>2.9302315464248009E-4</v>
      </c>
      <c r="H54" s="3">
        <f t="shared" si="2"/>
        <v>7.1959411190588261E-4</v>
      </c>
      <c r="J54" s="16">
        <f t="shared" si="4"/>
        <v>35054.433496352758</v>
      </c>
      <c r="L54" s="6">
        <f>+J54/payroll!F54</f>
        <v>1.8714445580427373E-3</v>
      </c>
      <c r="O54" s="178">
        <v>35055.790969417758</v>
      </c>
      <c r="P54" s="44">
        <f t="shared" si="0"/>
        <v>-1.3574730649997946</v>
      </c>
      <c r="R54" s="183">
        <v>7.1962197798521184E-4</v>
      </c>
      <c r="S54" s="3">
        <f t="shared" si="1"/>
        <v>-2.7866079329230339E-8</v>
      </c>
    </row>
    <row r="55" spans="1:19">
      <c r="A55" t="s">
        <v>82</v>
      </c>
      <c r="B55" t="s">
        <v>83</v>
      </c>
      <c r="C55" s="3">
        <f>+payroll!G55</f>
        <v>2.9850949768201867E-5</v>
      </c>
      <c r="D55" s="3">
        <f>+IFR!T55</f>
        <v>2.5944624256199174E-5</v>
      </c>
      <c r="E55" s="3">
        <f>+claims!R55</f>
        <v>0</v>
      </c>
      <c r="F55" s="3">
        <f>+costs!L55</f>
        <v>0</v>
      </c>
      <c r="H55" s="3">
        <f t="shared" si="2"/>
        <v>6.9744467530501301E-6</v>
      </c>
      <c r="J55" s="16">
        <f t="shared" si="4"/>
        <v>339.7544196562659</v>
      </c>
      <c r="L55" s="6">
        <f>+J55/payroll!F55</f>
        <v>1.351771857046051E-3</v>
      </c>
      <c r="O55" s="178">
        <v>339.77263456284015</v>
      </c>
      <c r="P55" s="44">
        <f t="shared" si="0"/>
        <v>-1.8214906574257839E-2</v>
      </c>
      <c r="R55" s="183">
        <v>6.9748206669381177E-6</v>
      </c>
      <c r="S55" s="3">
        <f t="shared" ref="S55:S102" si="5">+H55-R55</f>
        <v>-3.739138879875752E-10</v>
      </c>
    </row>
    <row r="56" spans="1:19">
      <c r="A56" t="s">
        <v>84</v>
      </c>
      <c r="B56" s="37" t="s">
        <v>570</v>
      </c>
      <c r="C56" s="3">
        <f>+payroll!G56</f>
        <v>3.1460380328419951E-3</v>
      </c>
      <c r="D56" s="3">
        <f>+IFR!T56</f>
        <v>3.255435476197496E-3</v>
      </c>
      <c r="E56" s="3">
        <f>+claims!R56</f>
        <v>5.4357932681991829E-3</v>
      </c>
      <c r="F56" s="3">
        <f>+costs!L56</f>
        <v>7.7598562863614622E-3</v>
      </c>
      <c r="H56" s="3">
        <f t="shared" ref="H56:H105" si="6">(C56*$C$3)+(D56*$D$3)+(E56*$E$3)+(F56*$F$3)</f>
        <v>6.2714669506766909E-3</v>
      </c>
      <c r="J56" s="16">
        <f t="shared" si="4"/>
        <v>305509.33854198072</v>
      </c>
      <c r="L56" s="6">
        <f>+J56/payroll!F56</f>
        <v>1.1533389540367561E-2</v>
      </c>
      <c r="O56" s="178">
        <v>305511.25823932007</v>
      </c>
      <c r="P56" s="44">
        <f t="shared" si="0"/>
        <v>-1.9196973393554799</v>
      </c>
      <c r="R56" s="183">
        <v>6.2715063580430141E-3</v>
      </c>
      <c r="S56" s="3">
        <f t="shared" si="5"/>
        <v>-3.94073663232547E-8</v>
      </c>
    </row>
    <row r="57" spans="1:19">
      <c r="A57" t="s">
        <v>85</v>
      </c>
      <c r="B57" t="s">
        <v>86</v>
      </c>
      <c r="C57" s="3">
        <f>+payroll!G57</f>
        <v>1.656767908886764E-3</v>
      </c>
      <c r="D57" s="3">
        <f>+IFR!T57</f>
        <v>1.8494754406180249E-3</v>
      </c>
      <c r="E57" s="3">
        <f>+claims!R57</f>
        <v>5.4357932681991833E-4</v>
      </c>
      <c r="F57" s="3">
        <f>+costs!L57</f>
        <v>1.7729952664314653E-4</v>
      </c>
      <c r="H57" s="3">
        <f t="shared" si="6"/>
        <v>6.2619703369697435E-4</v>
      </c>
      <c r="J57" s="16">
        <f t="shared" si="4"/>
        <v>30504.67188399531</v>
      </c>
      <c r="L57" s="6">
        <f>+J57/payroll!F57</f>
        <v>2.1867600108935949E-3</v>
      </c>
      <c r="O57" s="178">
        <v>30505.682835838048</v>
      </c>
      <c r="P57" s="44">
        <f t="shared" si="0"/>
        <v>-1.0109518427379953</v>
      </c>
      <c r="R57" s="183">
        <v>6.2621778642126338E-4</v>
      </c>
      <c r="S57" s="3">
        <f t="shared" si="5"/>
        <v>-2.0752724289030411E-8</v>
      </c>
    </row>
    <row r="58" spans="1:19">
      <c r="A58" t="s">
        <v>87</v>
      </c>
      <c r="B58" t="s">
        <v>88</v>
      </c>
      <c r="C58" s="3">
        <f>+payroll!G58</f>
        <v>5.6677336544427415E-2</v>
      </c>
      <c r="D58" s="3">
        <f>+IFR!T58</f>
        <v>4.5441641552511361E-2</v>
      </c>
      <c r="E58" s="3">
        <f>+claims!R58</f>
        <v>5.5502310212139028E-2</v>
      </c>
      <c r="F58" s="3">
        <f>+costs!L58</f>
        <v>5.11417859442874E-2</v>
      </c>
      <c r="H58" s="3">
        <f t="shared" si="6"/>
        <v>5.1775290360510637E-2</v>
      </c>
      <c r="J58" s="16">
        <f t="shared" si="4"/>
        <v>2522190.5552977286</v>
      </c>
      <c r="L58" s="6">
        <f>+J58/payroll!F58</f>
        <v>5.2852422879291578E-3</v>
      </c>
      <c r="O58" s="178">
        <v>2522225.1395370257</v>
      </c>
      <c r="P58" s="44">
        <f t="shared" si="0"/>
        <v>-34.584239297080785</v>
      </c>
      <c r="R58" s="183">
        <v>5.1776000302520275E-2</v>
      </c>
      <c r="S58" s="3">
        <f t="shared" si="5"/>
        <v>-7.0994200963847565E-7</v>
      </c>
    </row>
    <row r="59" spans="1:19">
      <c r="A59" t="s">
        <v>89</v>
      </c>
      <c r="B59" s="37" t="s">
        <v>568</v>
      </c>
      <c r="C59" s="3">
        <f>+payroll!G59</f>
        <v>2.1392936244358E-4</v>
      </c>
      <c r="D59" s="3">
        <f>+IFR!T59</f>
        <v>2.0298977848585411E-4</v>
      </c>
      <c r="E59" s="3">
        <f>+claims!R59</f>
        <v>0</v>
      </c>
      <c r="F59" s="3">
        <f>+costs!L59</f>
        <v>9.2803580668976131E-5</v>
      </c>
      <c r="H59" s="3">
        <f t="shared" si="6"/>
        <v>1.0779704101756494E-4</v>
      </c>
      <c r="J59" s="16">
        <f t="shared" si="4"/>
        <v>5251.243920611837</v>
      </c>
      <c r="L59" s="6">
        <f>+J59/payroll!F59</f>
        <v>2.9153334395069278E-3</v>
      </c>
      <c r="O59" s="178">
        <v>5251.3744592841631</v>
      </c>
      <c r="P59" s="44">
        <f t="shared" si="0"/>
        <v>-0.13053867232611083</v>
      </c>
      <c r="R59" s="183">
        <v>1.0779972070314571E-4</v>
      </c>
      <c r="S59" s="3">
        <f t="shared" si="5"/>
        <v>-2.679685580771413E-9</v>
      </c>
    </row>
    <row r="60" spans="1:19">
      <c r="A60" t="s">
        <v>90</v>
      </c>
      <c r="B60" t="s">
        <v>91</v>
      </c>
      <c r="C60" s="3">
        <f>+payroll!G60</f>
        <v>7.9752793782308253E-5</v>
      </c>
      <c r="D60" s="3">
        <f>+IFR!T60</f>
        <v>7.6415694884382558E-5</v>
      </c>
      <c r="E60" s="3">
        <f>+claims!R60</f>
        <v>0</v>
      </c>
      <c r="F60" s="3">
        <f>+costs!L60</f>
        <v>0</v>
      </c>
      <c r="H60" s="3">
        <f t="shared" si="6"/>
        <v>1.9521061083336351E-5</v>
      </c>
      <c r="J60" s="16">
        <f t="shared" si="4"/>
        <v>950.95238579933675</v>
      </c>
      <c r="L60" s="6">
        <f>+J60/payroll!F60</f>
        <v>1.4161501608316886E-3</v>
      </c>
      <c r="O60" s="178">
        <v>951.0010505721184</v>
      </c>
      <c r="P60" s="44">
        <f t="shared" si="0"/>
        <v>-4.8664772781648935E-2</v>
      </c>
      <c r="R60" s="183">
        <v>1.9522060069212266E-5</v>
      </c>
      <c r="S60" s="3">
        <f t="shared" si="5"/>
        <v>-9.9898587591475217E-10</v>
      </c>
    </row>
    <row r="61" spans="1:19">
      <c r="A61" t="s">
        <v>92</v>
      </c>
      <c r="B61" t="s">
        <v>93</v>
      </c>
      <c r="C61" s="3">
        <f>+payroll!G61</f>
        <v>1.8769683311684897E-4</v>
      </c>
      <c r="D61" s="3">
        <f>+IFR!T61</f>
        <v>1.5933603880372853E-4</v>
      </c>
      <c r="E61" s="3">
        <f>+claims!R61</f>
        <v>0</v>
      </c>
      <c r="F61" s="3">
        <f>+costs!L61</f>
        <v>0</v>
      </c>
      <c r="H61" s="3">
        <f t="shared" si="6"/>
        <v>4.3379108990072188E-5</v>
      </c>
      <c r="J61" s="16">
        <f t="shared" si="4"/>
        <v>2113.1775066864502</v>
      </c>
      <c r="L61" s="6">
        <f>+J61/payroll!F61</f>
        <v>1.3371356668846826E-3</v>
      </c>
      <c r="O61" s="178">
        <v>2113.2920383950245</v>
      </c>
      <c r="P61" s="44">
        <f t="shared" si="0"/>
        <v>-0.1145317085743045</v>
      </c>
      <c r="R61" s="183">
        <v>4.3381460086207444E-5</v>
      </c>
      <c r="S61" s="3">
        <f t="shared" si="5"/>
        <v>-2.3510961352557263E-9</v>
      </c>
    </row>
    <row r="62" spans="1:19">
      <c r="A62" t="s">
        <v>495</v>
      </c>
      <c r="B62" t="s">
        <v>496</v>
      </c>
      <c r="C62" s="3">
        <f>+payroll!G62</f>
        <v>8.4288213015832171E-4</v>
      </c>
      <c r="D62" s="3">
        <f>+IFR!T62</f>
        <v>8.4108090536590162E-4</v>
      </c>
      <c r="E62" s="3">
        <f>+claims!R62</f>
        <v>5.8887760405491147E-4</v>
      </c>
      <c r="F62" s="3">
        <f>+costs!L62</f>
        <v>3.385021057085853E-4</v>
      </c>
      <c r="H62" s="3">
        <f>(C62*$C$3)+(D62*$D$3)+(E62*$E$3)+(F62*$F$3)</f>
        <v>5.0192828347391579E-4</v>
      </c>
      <c r="J62" s="16">
        <f t="shared" si="4"/>
        <v>24451.022238597947</v>
      </c>
      <c r="L62" s="6">
        <f>+J62/payroll!F62</f>
        <v>3.4452965825449025E-3</v>
      </c>
      <c r="O62" s="178">
        <v>24451.536561236695</v>
      </c>
      <c r="P62" s="44">
        <f t="shared" si="0"/>
        <v>-0.51432263874812634</v>
      </c>
      <c r="R62" s="183">
        <v>5.0193884144064216E-4</v>
      </c>
      <c r="S62" s="3">
        <f t="shared" si="5"/>
        <v>-1.0557966726365206E-8</v>
      </c>
    </row>
    <row r="63" spans="1:19">
      <c r="A63" t="s">
        <v>94</v>
      </c>
      <c r="B63" t="s">
        <v>497</v>
      </c>
      <c r="C63" s="3">
        <f>+payroll!G63</f>
        <v>4.136120135336243E-4</v>
      </c>
      <c r="D63" s="3">
        <f>+IFR!T63</f>
        <v>3.2605803305524501E-4</v>
      </c>
      <c r="E63" s="3">
        <f>+claims!R63</f>
        <v>9.0596554469986388E-5</v>
      </c>
      <c r="F63" s="3">
        <f>+costs!L63</f>
        <v>6.8265963019748436E-8</v>
      </c>
      <c r="H63" s="3">
        <f t="shared" si="6"/>
        <v>1.0608919857191846E-4</v>
      </c>
      <c r="J63" s="16">
        <f t="shared" si="4"/>
        <v>5168.047784842187</v>
      </c>
      <c r="L63" s="6">
        <f>+J63/payroll!F63</f>
        <v>1.4839860391711573E-3</v>
      </c>
      <c r="O63" s="178">
        <v>4559.6452564010779</v>
      </c>
      <c r="P63" s="44">
        <f t="shared" si="0"/>
        <v>608.4025284411091</v>
      </c>
      <c r="R63" s="183">
        <v>9.359996872370471E-5</v>
      </c>
      <c r="S63" s="3">
        <f t="shared" si="5"/>
        <v>1.2489229848213753E-5</v>
      </c>
    </row>
    <row r="64" spans="1:19" ht="13.5" customHeight="1">
      <c r="A64" t="s">
        <v>95</v>
      </c>
      <c r="B64" t="s">
        <v>96</v>
      </c>
      <c r="C64" s="3">
        <f>+payroll!G64</f>
        <v>1.7724923217520921E-3</v>
      </c>
      <c r="D64" s="3">
        <f>+IFR!T64</f>
        <v>9.7881435766493667E-4</v>
      </c>
      <c r="E64" s="3">
        <f>+claims!R64</f>
        <v>4.5298277234993194E-5</v>
      </c>
      <c r="F64" s="3">
        <f>+costs!L64</f>
        <v>6.8178549286613391E-6</v>
      </c>
      <c r="H64" s="3">
        <f t="shared" si="6"/>
        <v>3.5479878946957438E-4</v>
      </c>
      <c r="J64" s="16">
        <f t="shared" si="4"/>
        <v>17283.730320009006</v>
      </c>
      <c r="L64" s="6">
        <f>+J64/payroll!F64</f>
        <v>1.1581093236524879E-3</v>
      </c>
      <c r="O64" s="178">
        <v>17284.811886334202</v>
      </c>
      <c r="P64" s="44">
        <f t="shared" si="0"/>
        <v>-1.0815663251960359</v>
      </c>
      <c r="R64" s="183">
        <v>3.5482099176131386E-4</v>
      </c>
      <c r="S64" s="3">
        <f t="shared" si="5"/>
        <v>-2.2202291739478741E-8</v>
      </c>
    </row>
    <row r="65" spans="1:19" ht="13.5" customHeight="1">
      <c r="A65" t="s">
        <v>97</v>
      </c>
      <c r="B65" t="s">
        <v>98</v>
      </c>
      <c r="C65" s="3">
        <f>+payroll!G65</f>
        <v>2.1369090764096275E-3</v>
      </c>
      <c r="D65" s="3">
        <f>+IFR!T65</f>
        <v>1.9251332692832206E-3</v>
      </c>
      <c r="E65" s="3">
        <f>+claims!R65</f>
        <v>6.3417588128990472E-4</v>
      </c>
      <c r="F65" s="3">
        <f>+costs!L65</f>
        <v>4.2752491754270922E-4</v>
      </c>
      <c r="H65" s="3">
        <f t="shared" si="6"/>
        <v>8.593966259307171E-4</v>
      </c>
      <c r="J65" s="16">
        <f t="shared" si="4"/>
        <v>41864.797629998495</v>
      </c>
      <c r="L65" s="6">
        <f>+J65/payroll!F65</f>
        <v>2.3268018033814624E-3</v>
      </c>
      <c r="O65" s="178">
        <v>41866.101561681979</v>
      </c>
      <c r="P65" s="44">
        <f t="shared" si="0"/>
        <v>-1.3039316834838246</v>
      </c>
      <c r="R65" s="183">
        <v>8.5942339291760514E-4</v>
      </c>
      <c r="S65" s="3">
        <f t="shared" si="5"/>
        <v>-2.6766986888039287E-8</v>
      </c>
    </row>
    <row r="66" spans="1:19">
      <c r="A66" t="s">
        <v>99</v>
      </c>
      <c r="B66" t="s">
        <v>100</v>
      </c>
      <c r="C66" s="3">
        <f>+payroll!G66</f>
        <v>8.5468469548209258E-3</v>
      </c>
      <c r="D66" s="3">
        <f>+IFR!T66</f>
        <v>7.6909919740496451E-3</v>
      </c>
      <c r="E66" s="3">
        <f>+claims!R66</f>
        <v>1.4495448715197822E-3</v>
      </c>
      <c r="F66" s="3">
        <f>+costs!L66</f>
        <v>2.15126787342774E-3</v>
      </c>
      <c r="H66" s="3">
        <f t="shared" si="6"/>
        <v>3.5379223208934331E-3</v>
      </c>
      <c r="J66" s="16">
        <f t="shared" si="4"/>
        <v>172346.96707640888</v>
      </c>
      <c r="L66" s="6">
        <f>+J66/payroll!F66</f>
        <v>2.3949373505240215E-3</v>
      </c>
      <c r="O66" s="178">
        <v>172352.18232148467</v>
      </c>
      <c r="P66" s="44">
        <f t="shared" ref="P66:P129" si="7">+J66-O66</f>
        <v>-5.2152450757857878</v>
      </c>
      <c r="R66" s="183">
        <v>3.5380293789535524E-3</v>
      </c>
      <c r="S66" s="3">
        <f t="shared" si="5"/>
        <v>-1.0705806011927083E-7</v>
      </c>
    </row>
    <row r="67" spans="1:19">
      <c r="A67" t="s">
        <v>101</v>
      </c>
      <c r="B67" t="s">
        <v>539</v>
      </c>
      <c r="C67" s="3">
        <f>+payroll!G67</f>
        <v>4.0697341179669602E-3</v>
      </c>
      <c r="D67" s="3">
        <f>+IFR!T67</f>
        <v>3.6294404956129416E-3</v>
      </c>
      <c r="E67" s="3">
        <f>+claims!R67</f>
        <v>7.7007071299488436E-4</v>
      </c>
      <c r="F67" s="3">
        <f>+costs!L67</f>
        <v>4.7663578434381374E-4</v>
      </c>
      <c r="H67" s="3">
        <f t="shared" si="6"/>
        <v>1.3638889042530086E-3</v>
      </c>
      <c r="J67" s="16">
        <f t="shared" si="4"/>
        <v>66440.722762339312</v>
      </c>
      <c r="L67" s="6">
        <f>+J67/payroll!F67</f>
        <v>1.9389416975947407E-3</v>
      </c>
      <c r="O67" s="178">
        <v>66443.206094605688</v>
      </c>
      <c r="P67" s="44">
        <f t="shared" si="7"/>
        <v>-2.4833322663762374</v>
      </c>
      <c r="R67" s="183">
        <v>1.3639398818640711E-3</v>
      </c>
      <c r="S67" s="3">
        <f t="shared" si="5"/>
        <v>-5.0977611062551914E-8</v>
      </c>
    </row>
    <row r="68" spans="1:19">
      <c r="A68" t="s">
        <v>102</v>
      </c>
      <c r="B68" t="s">
        <v>103</v>
      </c>
      <c r="C68" s="3">
        <f>+payroll!G68</f>
        <v>1.3457280407695317E-4</v>
      </c>
      <c r="D68" s="3">
        <f>+IFR!T68</f>
        <v>1.3275170586498223E-4</v>
      </c>
      <c r="E68" s="3">
        <f>+claims!R68</f>
        <v>0</v>
      </c>
      <c r="F68" s="3">
        <f>+costs!L68</f>
        <v>0</v>
      </c>
      <c r="H68" s="3">
        <f t="shared" si="6"/>
        <v>3.3415563742741925E-5</v>
      </c>
      <c r="J68" s="16">
        <f t="shared" si="4"/>
        <v>1627.8116198875853</v>
      </c>
      <c r="L68" s="6">
        <f>+J68/payroll!F68</f>
        <v>1.4366245433953732E-3</v>
      </c>
      <c r="O68" s="178">
        <v>1627.8937355680828</v>
      </c>
      <c r="P68" s="44">
        <f t="shared" si="7"/>
        <v>-8.2115680497508947E-2</v>
      </c>
      <c r="R68" s="183">
        <v>3.3417249405703428E-5</v>
      </c>
      <c r="S68" s="3">
        <f t="shared" si="5"/>
        <v>-1.6856629615028831E-9</v>
      </c>
    </row>
    <row r="69" spans="1:19">
      <c r="A69" t="s">
        <v>104</v>
      </c>
      <c r="B69" t="s">
        <v>105</v>
      </c>
      <c r="C69" s="3">
        <f>+payroll!G69</f>
        <v>2.6535254374358792E-4</v>
      </c>
      <c r="D69" s="3">
        <f>+IFR!T69</f>
        <v>2.2130272564161639E-4</v>
      </c>
      <c r="E69" s="3">
        <f>+claims!R69</f>
        <v>0</v>
      </c>
      <c r="F69" s="3">
        <f>+costs!L69</f>
        <v>0</v>
      </c>
      <c r="H69" s="3">
        <f t="shared" si="6"/>
        <v>6.0831908673150539E-5</v>
      </c>
      <c r="J69" s="16">
        <f t="shared" ref="J69:J100" si="8">(+H69*$J$275)</f>
        <v>2963.3762446878736</v>
      </c>
      <c r="L69" s="6">
        <f>+J69/payroll!F69</f>
        <v>1.3263556113929521E-3</v>
      </c>
      <c r="O69" s="178">
        <v>2963.538161539132</v>
      </c>
      <c r="P69" s="44">
        <f t="shared" si="7"/>
        <v>-0.16191685125841104</v>
      </c>
      <c r="R69" s="183">
        <v>6.0835232487035485E-5</v>
      </c>
      <c r="S69" s="3">
        <f t="shared" si="5"/>
        <v>-3.3238138849464799E-9</v>
      </c>
    </row>
    <row r="70" spans="1:19">
      <c r="A70" t="s">
        <v>106</v>
      </c>
      <c r="B70" t="s">
        <v>107</v>
      </c>
      <c r="C70" s="3">
        <f>+payroll!G70</f>
        <v>3.5060945339988646E-3</v>
      </c>
      <c r="D70" s="3">
        <f>+IFR!T70</f>
        <v>3.0932504566483585E-3</v>
      </c>
      <c r="E70" s="3">
        <f>+claims!R70</f>
        <v>1.902527643869714E-3</v>
      </c>
      <c r="F70" s="3">
        <f>+costs!L70</f>
        <v>1.9760707719432532E-3</v>
      </c>
      <c r="H70" s="3">
        <f t="shared" si="6"/>
        <v>2.2959397335773121E-3</v>
      </c>
      <c r="J70" s="16">
        <f t="shared" si="8"/>
        <v>111844.80997093857</v>
      </c>
      <c r="L70" s="6">
        <f>+J70/payroll!F70</f>
        <v>3.7886863518389572E-3</v>
      </c>
      <c r="O70" s="178">
        <v>111846.94937303038</v>
      </c>
      <c r="P70" s="44">
        <f t="shared" si="7"/>
        <v>-2.1394020918087335</v>
      </c>
      <c r="R70" s="183">
        <v>2.2959836510221179E-3</v>
      </c>
      <c r="S70" s="3">
        <f t="shared" si="5"/>
        <v>-4.3917444805807726E-8</v>
      </c>
    </row>
    <row r="71" spans="1:19">
      <c r="A71" t="s">
        <v>108</v>
      </c>
      <c r="B71" t="s">
        <v>109</v>
      </c>
      <c r="C71" s="3">
        <f>+payroll!G71</f>
        <v>1.5943933527354774E-4</v>
      </c>
      <c r="D71" s="3">
        <f>+IFR!T71</f>
        <v>1.1456334584696682E-4</v>
      </c>
      <c r="E71" s="3">
        <f>+claims!R71</f>
        <v>0</v>
      </c>
      <c r="F71" s="3">
        <f>+costs!L71</f>
        <v>0</v>
      </c>
      <c r="H71" s="3">
        <f t="shared" si="6"/>
        <v>3.425033514006432E-5</v>
      </c>
      <c r="J71" s="16">
        <f t="shared" si="8"/>
        <v>1668.476819821743</v>
      </c>
      <c r="L71" s="6">
        <f>+J71/payroll!F71</f>
        <v>1.2428569394716733E-3</v>
      </c>
      <c r="O71" s="178">
        <v>1668.5741089404753</v>
      </c>
      <c r="P71" s="44">
        <f t="shared" si="7"/>
        <v>-9.7289118732305724E-2</v>
      </c>
      <c r="R71" s="183">
        <v>3.4252332281937964E-5</v>
      </c>
      <c r="S71" s="3">
        <f t="shared" si="5"/>
        <v>-1.9971418736440191E-9</v>
      </c>
    </row>
    <row r="72" spans="1:19">
      <c r="A72" t="s">
        <v>110</v>
      </c>
      <c r="B72" t="s">
        <v>111</v>
      </c>
      <c r="C72" s="3">
        <f>+payroll!G72</f>
        <v>2.0640558817315894E-4</v>
      </c>
      <c r="D72" s="3">
        <f>+IFR!T72</f>
        <v>1.5773637314290902E-4</v>
      </c>
      <c r="E72" s="3">
        <f>+claims!R72</f>
        <v>0</v>
      </c>
      <c r="F72" s="3">
        <f>+costs!L72</f>
        <v>0</v>
      </c>
      <c r="H72" s="3">
        <f t="shared" si="6"/>
        <v>4.5517745164508499E-5</v>
      </c>
      <c r="J72" s="16">
        <f t="shared" si="8"/>
        <v>2217.3594035492711</v>
      </c>
      <c r="L72" s="6">
        <f>+J72/payroll!F72</f>
        <v>1.2758836734655099E-3</v>
      </c>
      <c r="O72" s="178">
        <v>2217.4853512505729</v>
      </c>
      <c r="P72" s="44">
        <f t="shared" si="7"/>
        <v>-0.12594770130181132</v>
      </c>
      <c r="R72" s="183">
        <v>4.5520330607068128E-5</v>
      </c>
      <c r="S72" s="3">
        <f t="shared" si="5"/>
        <v>-2.5854425596288531E-9</v>
      </c>
    </row>
    <row r="73" spans="1:19">
      <c r="A73" t="s">
        <v>112</v>
      </c>
      <c r="B73" t="s">
        <v>113</v>
      </c>
      <c r="C73" s="3">
        <f>+payroll!G73</f>
        <v>2.9861275386699956E-5</v>
      </c>
      <c r="D73" s="3">
        <f>+IFR!T73</f>
        <v>2.5367889282393203E-5</v>
      </c>
      <c r="E73" s="3">
        <f>+claims!R73</f>
        <v>0</v>
      </c>
      <c r="F73" s="3">
        <f>+costs!L73</f>
        <v>0</v>
      </c>
      <c r="H73" s="3">
        <f t="shared" si="6"/>
        <v>6.9036455836366453E-6</v>
      </c>
      <c r="J73" s="16">
        <f t="shared" si="8"/>
        <v>336.30539909925272</v>
      </c>
      <c r="L73" s="6">
        <f>+J73/payroll!F73</f>
        <v>1.3375866517886016E-3</v>
      </c>
      <c r="O73" s="178">
        <v>336.32362030646999</v>
      </c>
      <c r="P73" s="44">
        <f t="shared" si="7"/>
        <v>-1.8221207217266056E-2</v>
      </c>
      <c r="R73" s="183">
        <v>6.9040196268636383E-6</v>
      </c>
      <c r="S73" s="3">
        <f t="shared" si="5"/>
        <v>-3.7404322699296914E-10</v>
      </c>
    </row>
    <row r="74" spans="1:19">
      <c r="A74" t="s">
        <v>114</v>
      </c>
      <c r="B74" t="s">
        <v>115</v>
      </c>
      <c r="C74" s="3">
        <f>+payroll!G74</f>
        <v>4.0263978593703642E-4</v>
      </c>
      <c r="D74" s="3">
        <f>+IFR!T74</f>
        <v>3.5918620637409224E-4</v>
      </c>
      <c r="E74" s="3">
        <f>+claims!R74</f>
        <v>0</v>
      </c>
      <c r="F74" s="3">
        <f>+costs!L74</f>
        <v>1.1790863832301186E-5</v>
      </c>
      <c r="H74" s="3">
        <f t="shared" si="6"/>
        <v>1.0230276733827181E-4</v>
      </c>
      <c r="J74" s="16">
        <f t="shared" si="8"/>
        <v>4983.5949111008576</v>
      </c>
      <c r="L74" s="6">
        <f>+J74/payroll!F74</f>
        <v>1.4700174374494997E-3</v>
      </c>
      <c r="O74" s="178">
        <v>4983.8405999697507</v>
      </c>
      <c r="P74" s="44">
        <f t="shared" si="7"/>
        <v>-0.24568886889301211</v>
      </c>
      <c r="R74" s="183">
        <v>1.0230781081625113E-4</v>
      </c>
      <c r="S74" s="3">
        <f t="shared" si="5"/>
        <v>-5.0434779793251047E-9</v>
      </c>
    </row>
    <row r="75" spans="1:19">
      <c r="A75" t="s">
        <v>116</v>
      </c>
      <c r="B75" t="s">
        <v>117</v>
      </c>
      <c r="C75" s="3">
        <f>+payroll!G75</f>
        <v>1.9917350609311414E-4</v>
      </c>
      <c r="D75" s="3">
        <f>+IFR!T75</f>
        <v>1.2464710048313486E-4</v>
      </c>
      <c r="E75" s="3">
        <f>+claims!R75</f>
        <v>0</v>
      </c>
      <c r="F75" s="3">
        <f>+costs!L75</f>
        <v>0</v>
      </c>
      <c r="H75" s="3">
        <f t="shared" si="6"/>
        <v>4.0477575822031128E-5</v>
      </c>
      <c r="J75" s="16">
        <f t="shared" si="8"/>
        <v>1971.8317121701934</v>
      </c>
      <c r="L75" s="6">
        <f>+J75/payroll!F75</f>
        <v>1.1758034163738408E-3</v>
      </c>
      <c r="O75" s="178">
        <v>1971.9532468896491</v>
      </c>
      <c r="P75" s="44">
        <f t="shared" si="7"/>
        <v>-0.12153471945566707</v>
      </c>
      <c r="R75" s="183">
        <v>4.0480070675314714E-5</v>
      </c>
      <c r="S75" s="3">
        <f t="shared" si="5"/>
        <v>-2.4948532835851944E-9</v>
      </c>
    </row>
    <row r="76" spans="1:19">
      <c r="A76" t="s">
        <v>118</v>
      </c>
      <c r="B76" t="s">
        <v>119</v>
      </c>
      <c r="C76" s="3">
        <f>+payroll!G76</f>
        <v>1.268705245187664E-3</v>
      </c>
      <c r="D76" s="3">
        <f>+IFR!T76</f>
        <v>9.009546702444534E-4</v>
      </c>
      <c r="E76" s="3">
        <f>+claims!R76</f>
        <v>1.8119310893997278E-4</v>
      </c>
      <c r="F76" s="3">
        <f>+costs!L76</f>
        <v>2.0671641237362355E-4</v>
      </c>
      <c r="H76" s="3">
        <f t="shared" si="6"/>
        <v>4.2241630319418471E-4</v>
      </c>
      <c r="J76" s="16">
        <f t="shared" si="8"/>
        <v>20577.661716654577</v>
      </c>
      <c r="L76" s="6">
        <f>+J76/payroll!F76</f>
        <v>1.9263346087039629E-3</v>
      </c>
      <c r="O76" s="178">
        <v>20578.435874518593</v>
      </c>
      <c r="P76" s="44">
        <f t="shared" si="7"/>
        <v>-0.7741578640161606</v>
      </c>
      <c r="R76" s="183">
        <v>4.2243219503396276E-4</v>
      </c>
      <c r="S76" s="3">
        <f t="shared" si="5"/>
        <v>-1.5891839778045362E-8</v>
      </c>
    </row>
    <row r="77" spans="1:19">
      <c r="A77" t="s">
        <v>120</v>
      </c>
      <c r="B77" t="s">
        <v>121</v>
      </c>
      <c r="C77" s="3">
        <f>+payroll!G77</f>
        <v>1.4582498630161234E-4</v>
      </c>
      <c r="D77" s="3">
        <f>+IFR!T77</f>
        <v>8.2238403337919576E-5</v>
      </c>
      <c r="E77" s="3">
        <f>+claims!R77</f>
        <v>0</v>
      </c>
      <c r="F77" s="3">
        <f>+costs!L77</f>
        <v>4.5788145927880054E-7</v>
      </c>
      <c r="H77" s="3">
        <f t="shared" si="6"/>
        <v>2.8782652580508772E-5</v>
      </c>
      <c r="J77" s="16">
        <f t="shared" si="8"/>
        <v>1402.1231747711061</v>
      </c>
      <c r="L77" s="6">
        <f>+J77/payroll!F77</f>
        <v>1.1419593965970639E-3</v>
      </c>
      <c r="O77" s="178">
        <v>1402.2121564793033</v>
      </c>
      <c r="P77" s="44">
        <f t="shared" si="7"/>
        <v>-8.8981708197252374E-2</v>
      </c>
      <c r="R77" s="183">
        <v>2.8784479188640747E-5</v>
      </c>
      <c r="S77" s="3">
        <f t="shared" si="5"/>
        <v>-1.8266081319750268E-9</v>
      </c>
    </row>
    <row r="78" spans="1:19">
      <c r="A78" t="s">
        <v>122</v>
      </c>
      <c r="B78" t="s">
        <v>123</v>
      </c>
      <c r="C78" s="3">
        <f>+payroll!G78</f>
        <v>3.2377224568743665E-4</v>
      </c>
      <c r="D78" s="3">
        <f>+IFR!T78</f>
        <v>2.5957400072135E-4</v>
      </c>
      <c r="E78" s="3">
        <f>+claims!R78</f>
        <v>9.0596554469986388E-5</v>
      </c>
      <c r="F78" s="3">
        <f>+costs!L78</f>
        <v>2.4787038167773003E-4</v>
      </c>
      <c r="H78" s="3">
        <f t="shared" si="6"/>
        <v>2.352299929782343E-4</v>
      </c>
      <c r="J78" s="16">
        <f t="shared" si="8"/>
        <v>11459.035043190479</v>
      </c>
      <c r="L78" s="6">
        <f>+J78/payroll!F78</f>
        <v>4.2034401603223198E-3</v>
      </c>
      <c r="O78" s="178">
        <v>11459.232607464055</v>
      </c>
      <c r="P78" s="44">
        <f t="shared" si="7"/>
        <v>-0.19756427357606299</v>
      </c>
      <c r="R78" s="183">
        <v>2.3523404855904992E-4</v>
      </c>
      <c r="S78" s="3">
        <f t="shared" si="5"/>
        <v>-4.0555808156206297E-9</v>
      </c>
    </row>
    <row r="79" spans="1:19">
      <c r="A79" t="s">
        <v>124</v>
      </c>
      <c r="B79" t="s">
        <v>504</v>
      </c>
      <c r="C79" s="3">
        <f>+payroll!G79</f>
        <v>1.7254065219674621E-4</v>
      </c>
      <c r="D79" s="3">
        <f>+IFR!T79</f>
        <v>1.2186322632189988E-4</v>
      </c>
      <c r="E79" s="3">
        <f>+claims!R79</f>
        <v>4.5298277234993194E-5</v>
      </c>
      <c r="F79" s="3">
        <f>+costs!L79</f>
        <v>3.4358425690188224E-5</v>
      </c>
      <c r="H79" s="3">
        <f t="shared" si="6"/>
        <v>6.4210281814192679E-5</v>
      </c>
      <c r="J79" s="16">
        <f t="shared" si="8"/>
        <v>3127.9509050959</v>
      </c>
      <c r="L79" s="6">
        <f>+J79/payroll!F79</f>
        <v>2.1531036235798019E-3</v>
      </c>
      <c r="O79" s="178">
        <v>3128.0561885754687</v>
      </c>
      <c r="P79" s="44">
        <f t="shared" si="7"/>
        <v>-0.10528347956869766</v>
      </c>
      <c r="R79" s="183">
        <v>6.4212443063553241E-5</v>
      </c>
      <c r="S79" s="3">
        <f t="shared" si="5"/>
        <v>-2.1612493605616947E-9</v>
      </c>
    </row>
    <row r="80" spans="1:19">
      <c r="A80" t="s">
        <v>125</v>
      </c>
      <c r="B80" t="s">
        <v>126</v>
      </c>
      <c r="C80" s="3">
        <f>+payroll!G80</f>
        <v>6.6250432362425897E-4</v>
      </c>
      <c r="D80" s="3">
        <f>+IFR!T80</f>
        <v>6.2103226788203978E-4</v>
      </c>
      <c r="E80" s="3">
        <f>+claims!R80</f>
        <v>2.2649138617496597E-4</v>
      </c>
      <c r="F80" s="3">
        <f>+costs!L80</f>
        <v>6.4238021448060047E-5</v>
      </c>
      <c r="H80" s="3">
        <f t="shared" si="6"/>
        <v>2.3295859473336825E-4</v>
      </c>
      <c r="J80" s="16">
        <f t="shared" si="8"/>
        <v>11348.38575159538</v>
      </c>
      <c r="L80" s="6">
        <f>+J80/payroll!F80</f>
        <v>2.0344256000959298E-3</v>
      </c>
      <c r="O80" s="178">
        <v>11348.790008560522</v>
      </c>
      <c r="P80" s="44">
        <f t="shared" si="7"/>
        <v>-0.40425696514103038</v>
      </c>
      <c r="R80" s="183">
        <v>2.3296689328230482E-4</v>
      </c>
      <c r="S80" s="3">
        <f t="shared" si="5"/>
        <v>-8.2985489365666743E-9</v>
      </c>
    </row>
    <row r="81" spans="1:19">
      <c r="A81" t="s">
        <v>483</v>
      </c>
      <c r="B81" t="s">
        <v>540</v>
      </c>
      <c r="C81" s="3">
        <f>+payroll!G81</f>
        <v>4.5938684219931147E-5</v>
      </c>
      <c r="D81" s="3">
        <f>+IFR!T81</f>
        <v>4.1618802170358317E-5</v>
      </c>
      <c r="E81" s="3">
        <f>+claims!R81</f>
        <v>0</v>
      </c>
      <c r="F81" s="3">
        <f>+costs!L81</f>
        <v>0</v>
      </c>
      <c r="H81" s="3">
        <f>(C81*$C$3)+(D81*$D$3)+(E81*$E$3)+(F81*$F$3)</f>
        <v>1.0944685798786184E-5</v>
      </c>
      <c r="J81" s="16">
        <f t="shared" si="8"/>
        <v>533.16133932208504</v>
      </c>
      <c r="L81" s="6">
        <f>+J81/payroll!F81</f>
        <v>1.3784040406801519E-3</v>
      </c>
      <c r="O81" s="178">
        <v>533.1893708871678</v>
      </c>
      <c r="P81" s="44">
        <f t="shared" si="7"/>
        <v>-2.803156508275606E-2</v>
      </c>
      <c r="R81" s="183">
        <v>1.0945261228116207E-5</v>
      </c>
      <c r="S81" s="3">
        <f>+H81-R81</f>
        <v>-5.75429330022841E-10</v>
      </c>
    </row>
    <row r="82" spans="1:19">
      <c r="A82" t="s">
        <v>127</v>
      </c>
      <c r="B82" t="s">
        <v>498</v>
      </c>
      <c r="C82" s="3">
        <f>+payroll!G82</f>
        <v>8.5239517806365306E-4</v>
      </c>
      <c r="D82" s="3">
        <f>+IFR!T82</f>
        <v>8.3281853477497781E-4</v>
      </c>
      <c r="E82" s="3">
        <f>+claims!R82</f>
        <v>4.5298277234993194E-5</v>
      </c>
      <c r="F82" s="3">
        <f>+costs!L82</f>
        <v>7.8440921556667543E-6</v>
      </c>
      <c r="H82" s="3">
        <f t="shared" si="6"/>
        <v>2.221529109834779E-4</v>
      </c>
      <c r="J82" s="16">
        <f t="shared" si="8"/>
        <v>10821.995782408567</v>
      </c>
      <c r="L82" s="6">
        <f>+J82/payroll!F82</f>
        <v>1.507866231304114E-3</v>
      </c>
      <c r="O82" s="178">
        <v>10822.515909863585</v>
      </c>
      <c r="P82" s="44">
        <f t="shared" si="7"/>
        <v>-0.52012745501815516</v>
      </c>
      <c r="R82" s="183">
        <v>2.2216358811092633E-4</v>
      </c>
      <c r="S82" s="3">
        <f t="shared" si="5"/>
        <v>-1.0677127448426331E-8</v>
      </c>
    </row>
    <row r="83" spans="1:19">
      <c r="A83" t="s">
        <v>128</v>
      </c>
      <c r="B83" t="s">
        <v>129</v>
      </c>
      <c r="C83" s="3">
        <f>+payroll!G83</f>
        <v>1.7631480926813938E-4</v>
      </c>
      <c r="D83" s="3">
        <f>+IFR!T83</f>
        <v>1.7651317462899019E-4</v>
      </c>
      <c r="E83" s="3">
        <f>+claims!R83</f>
        <v>4.5298277234993194E-5</v>
      </c>
      <c r="F83" s="3">
        <f>+costs!L83</f>
        <v>1.0067731024273437E-5</v>
      </c>
      <c r="H83" s="3">
        <f t="shared" si="6"/>
        <v>5.6938878186954243E-5</v>
      </c>
      <c r="J83" s="16">
        <f t="shared" si="8"/>
        <v>2773.730476302972</v>
      </c>
      <c r="L83" s="6">
        <f>+J83/payroll!F83</f>
        <v>1.8684088077178568E-3</v>
      </c>
      <c r="O83" s="178">
        <v>2773.8380627551091</v>
      </c>
      <c r="P83" s="44">
        <f t="shared" si="7"/>
        <v>-0.1075864521371841</v>
      </c>
      <c r="R83" s="183">
        <v>5.6941086711518956E-5</v>
      </c>
      <c r="S83" s="3">
        <f t="shared" si="5"/>
        <v>-2.2085245647123766E-9</v>
      </c>
    </row>
    <row r="84" spans="1:19">
      <c r="A84" t="s">
        <v>130</v>
      </c>
      <c r="B84" t="s">
        <v>541</v>
      </c>
      <c r="C84" s="3">
        <f>+payroll!G84</f>
        <v>6.1263696761933379E-4</v>
      </c>
      <c r="D84" s="3">
        <f>+IFR!T84</f>
        <v>5.3122834973654812E-4</v>
      </c>
      <c r="E84" s="3">
        <f>+claims!R84</f>
        <v>1.3589483170497958E-4</v>
      </c>
      <c r="F84" s="3">
        <f>+costs!L84</f>
        <v>3.1273386919916493E-5</v>
      </c>
      <c r="H84" s="3">
        <f t="shared" si="6"/>
        <v>1.8213142157718208E-4</v>
      </c>
      <c r="J84" s="16">
        <f t="shared" si="8"/>
        <v>8872.3819437096245</v>
      </c>
      <c r="L84" s="6">
        <f>+J84/payroll!F84</f>
        <v>1.7200198904944724E-3</v>
      </c>
      <c r="O84" s="178">
        <v>8872.755771852977</v>
      </c>
      <c r="P84" s="44">
        <f t="shared" si="7"/>
        <v>-0.37382814335251169</v>
      </c>
      <c r="R84" s="183">
        <v>1.8213909548612855E-4</v>
      </c>
      <c r="S84" s="3">
        <f t="shared" si="5"/>
        <v>-7.673908946470966E-9</v>
      </c>
    </row>
    <row r="85" spans="1:19">
      <c r="A85" t="s">
        <v>131</v>
      </c>
      <c r="B85" t="s">
        <v>132</v>
      </c>
      <c r="C85" s="3">
        <f>+payroll!G85</f>
        <v>5.7924613636329009E-5</v>
      </c>
      <c r="D85" s="3">
        <f>+IFR!T85</f>
        <v>5.4260104542776067E-5</v>
      </c>
      <c r="E85" s="3">
        <f>+claims!R85</f>
        <v>0</v>
      </c>
      <c r="F85" s="3">
        <f>+costs!L85</f>
        <v>0</v>
      </c>
      <c r="H85" s="3">
        <f t="shared" si="6"/>
        <v>1.4023089772388134E-5</v>
      </c>
      <c r="J85" s="16">
        <f t="shared" si="8"/>
        <v>683.12324921282584</v>
      </c>
      <c r="L85" s="6">
        <f>+J85/payroll!F85</f>
        <v>1.4006588180397988E-3</v>
      </c>
      <c r="O85" s="178">
        <v>683.15859453463077</v>
      </c>
      <c r="P85" s="44">
        <f t="shared" si="7"/>
        <v>-3.5345321804925334E-2</v>
      </c>
      <c r="R85" s="183">
        <v>1.4023815337827867E-5</v>
      </c>
      <c r="S85" s="3">
        <f t="shared" si="5"/>
        <v>-7.2556543973221761E-10</v>
      </c>
    </row>
    <row r="86" spans="1:19">
      <c r="A86" t="s">
        <v>133</v>
      </c>
      <c r="B86" t="s">
        <v>542</v>
      </c>
      <c r="C86" s="3">
        <f>+payroll!G86</f>
        <v>2.1285100594919734E-5</v>
      </c>
      <c r="D86" s="3">
        <f>+IFR!T86</f>
        <v>1.6110504065945156E-5</v>
      </c>
      <c r="E86" s="3">
        <f>+claims!R86</f>
        <v>0</v>
      </c>
      <c r="F86" s="3">
        <f>+costs!L86</f>
        <v>0</v>
      </c>
      <c r="H86" s="3">
        <f t="shared" si="6"/>
        <v>4.6744505826081116E-6</v>
      </c>
      <c r="J86" s="16">
        <f t="shared" si="8"/>
        <v>227.71200371002354</v>
      </c>
      <c r="L86" s="6">
        <f>+J86/payroll!F86</f>
        <v>1.2705935811196929E-3</v>
      </c>
      <c r="O86" s="178">
        <v>227.72499177645935</v>
      </c>
      <c r="P86" s="44">
        <f t="shared" si="7"/>
        <v>-1.2988066435809742E-2</v>
      </c>
      <c r="R86" s="183">
        <v>4.674717200413624E-6</v>
      </c>
      <c r="S86" s="3">
        <f t="shared" si="5"/>
        <v>-2.6661780551239672E-10</v>
      </c>
    </row>
    <row r="87" spans="1:19">
      <c r="A87" t="s">
        <v>134</v>
      </c>
      <c r="B87" t="s">
        <v>135</v>
      </c>
      <c r="C87" s="3">
        <f>+payroll!G87</f>
        <v>5.419746204089408E-5</v>
      </c>
      <c r="D87" s="3">
        <f>+IFR!T87</f>
        <v>5.9956079578984746E-5</v>
      </c>
      <c r="E87" s="3">
        <f>+claims!R87</f>
        <v>4.5298277234993194E-5</v>
      </c>
      <c r="F87" s="3">
        <f>+costs!L87</f>
        <v>0</v>
      </c>
      <c r="H87" s="3">
        <f t="shared" si="6"/>
        <v>2.1063934287733833E-5</v>
      </c>
      <c r="J87" s="16">
        <f t="shared" si="8"/>
        <v>1026.1121810811665</v>
      </c>
      <c r="L87" s="6">
        <f>+J87/payroll!F87</f>
        <v>2.2486006535009828E-3</v>
      </c>
      <c r="O87" s="178">
        <v>1026.1452521129193</v>
      </c>
      <c r="P87" s="44">
        <f t="shared" si="7"/>
        <v>-3.3071031752797353E-2</v>
      </c>
      <c r="R87" s="183">
        <v>2.1064613166761404E-5</v>
      </c>
      <c r="S87" s="3">
        <f t="shared" si="5"/>
        <v>-6.7887902757175636E-10</v>
      </c>
    </row>
    <row r="88" spans="1:19">
      <c r="A88" t="s">
        <v>136</v>
      </c>
      <c r="B88" t="s">
        <v>137</v>
      </c>
      <c r="C88" s="3">
        <f>+payroll!G88</f>
        <v>3.5594521018699144E-5</v>
      </c>
      <c r="D88" s="3">
        <f>+IFR!T88</f>
        <v>3.5219351944163438E-5</v>
      </c>
      <c r="E88" s="3">
        <f>+claims!R88</f>
        <v>0</v>
      </c>
      <c r="F88" s="3">
        <f>+costs!L88</f>
        <v>0</v>
      </c>
      <c r="H88" s="3">
        <f t="shared" si="6"/>
        <v>8.8517341203578236E-6</v>
      </c>
      <c r="J88" s="16">
        <f t="shared" si="8"/>
        <v>431.20492499258216</v>
      </c>
      <c r="L88" s="6">
        <f>+J88/payroll!F88</f>
        <v>1.4387886345290453E-3</v>
      </c>
      <c r="O88" s="178">
        <v>431.22664459882401</v>
      </c>
      <c r="P88" s="44">
        <f t="shared" si="7"/>
        <v>-2.1719606241845213E-2</v>
      </c>
      <c r="R88" s="183">
        <v>8.8521799783907665E-6</v>
      </c>
      <c r="S88" s="3">
        <f t="shared" si="5"/>
        <v>-4.4585803294295483E-10</v>
      </c>
    </row>
    <row r="89" spans="1:19">
      <c r="A89" t="s">
        <v>138</v>
      </c>
      <c r="B89" t="s">
        <v>139</v>
      </c>
      <c r="C89" s="3">
        <f>+payroll!G89</f>
        <v>4.3875484231891906E-4</v>
      </c>
      <c r="D89" s="3">
        <f>+IFR!T89</f>
        <v>3.913655971585261E-4</v>
      </c>
      <c r="E89" s="3">
        <f>+claims!R89</f>
        <v>9.0596554469986388E-5</v>
      </c>
      <c r="F89" s="3">
        <f>+costs!L89</f>
        <v>3.4594193016129595E-6</v>
      </c>
      <c r="H89" s="3">
        <f t="shared" si="6"/>
        <v>1.1943018968614639E-4</v>
      </c>
      <c r="J89" s="16">
        <f t="shared" si="8"/>
        <v>5817.9431606541311</v>
      </c>
      <c r="L89" s="6">
        <f>+J89/payroll!F89</f>
        <v>1.5748673910139469E-3</v>
      </c>
      <c r="O89" s="178">
        <v>5818.2108867574516</v>
      </c>
      <c r="P89" s="44">
        <f t="shared" si="7"/>
        <v>-0.26772610332045588</v>
      </c>
      <c r="R89" s="183">
        <v>1.1943568554240016E-4</v>
      </c>
      <c r="S89" s="3">
        <f t="shared" si="5"/>
        <v>-5.4958562537731808E-9</v>
      </c>
    </row>
    <row r="90" spans="1:19">
      <c r="A90" t="s">
        <v>140</v>
      </c>
      <c r="B90" t="s">
        <v>141</v>
      </c>
      <c r="C90" s="3">
        <f>+payroll!G90</f>
        <v>6.7514588230841428E-5</v>
      </c>
      <c r="D90" s="3">
        <f>+IFR!T90</f>
        <v>6.7449199194759792E-5</v>
      </c>
      <c r="E90" s="3">
        <f>+claims!R90</f>
        <v>0</v>
      </c>
      <c r="F90" s="3">
        <f>+costs!L90</f>
        <v>0</v>
      </c>
      <c r="H90" s="3">
        <f t="shared" si="6"/>
        <v>1.6870473428200152E-5</v>
      </c>
      <c r="J90" s="16">
        <f t="shared" si="8"/>
        <v>821.83119491419234</v>
      </c>
      <c r="L90" s="6">
        <f>+J90/payroll!F90</f>
        <v>1.4457108422687999E-3</v>
      </c>
      <c r="O90" s="178">
        <v>821.8723919925626</v>
      </c>
      <c r="P90" s="44">
        <f t="shared" si="7"/>
        <v>-4.1197078370259987E-2</v>
      </c>
      <c r="R90" s="183">
        <v>1.687131911794796E-5</v>
      </c>
      <c r="S90" s="3">
        <f t="shared" si="5"/>
        <v>-8.4568974780736849E-10</v>
      </c>
    </row>
    <row r="91" spans="1:19">
      <c r="A91" t="s">
        <v>142</v>
      </c>
      <c r="B91" t="s">
        <v>143</v>
      </c>
      <c r="C91" s="3">
        <f>+payroll!G91</f>
        <v>5.3001431387509665E-2</v>
      </c>
      <c r="D91" s="3">
        <f>+IFR!T91</f>
        <v>6.3882137363434885E-2</v>
      </c>
      <c r="E91" s="3">
        <f>+claims!R91</f>
        <v>2.1969664458971697E-2</v>
      </c>
      <c r="F91" s="3">
        <f>+costs!L91</f>
        <v>2.5682086945368703E-2</v>
      </c>
      <c r="H91" s="3">
        <f t="shared" ref="H91:H96" si="9">(C91*$C$3)+(D91*$D$3)+(E91*$E$3)+(F91*$F$3)</f>
        <v>3.3315147929935049E-2</v>
      </c>
      <c r="J91" s="16">
        <f t="shared" si="8"/>
        <v>1622919.946409744</v>
      </c>
      <c r="L91" s="6">
        <f>+J91/payroll!F91</f>
        <v>3.636687121601854E-3</v>
      </c>
      <c r="O91" s="178">
        <v>1622952.2876293203</v>
      </c>
      <c r="P91" s="44">
        <f t="shared" si="7"/>
        <v>-32.341219576308504</v>
      </c>
      <c r="R91" s="183">
        <v>3.3315811827446945E-2</v>
      </c>
      <c r="S91" s="3">
        <f t="shared" ref="S91:S96" si="10">+H91-R91</f>
        <v>-6.6389751189610546E-7</v>
      </c>
    </row>
    <row r="92" spans="1:19">
      <c r="A92" t="s">
        <v>144</v>
      </c>
      <c r="B92" t="s">
        <v>488</v>
      </c>
      <c r="C92" s="3">
        <f>+payroll!G92</f>
        <v>4.8072668916452045E-2</v>
      </c>
      <c r="D92" s="3">
        <f>+IFR!T92</f>
        <v>5.7124092114265952E-2</v>
      </c>
      <c r="E92" s="3">
        <f>+claims!R92</f>
        <v>3.3701918262834939E-2</v>
      </c>
      <c r="F92" s="3">
        <f>+costs!L92</f>
        <v>2.5853421358862743E-2</v>
      </c>
      <c r="H92" s="3">
        <f>(C92*$C$3)+(D92*$D$3)+(E92*$E$3)+(F92*$F$3)</f>
        <v>3.3716935683582638E-2</v>
      </c>
      <c r="J92" s="16">
        <f t="shared" si="8"/>
        <v>1642492.7053537895</v>
      </c>
      <c r="L92" s="6">
        <f>+J92/payroll!F92</f>
        <v>4.0579029353984457E-3</v>
      </c>
      <c r="O92" s="178">
        <v>1642522.0390661133</v>
      </c>
      <c r="P92" s="44">
        <f t="shared" si="7"/>
        <v>-29.333712323801592</v>
      </c>
      <c r="R92" s="183">
        <v>3.3717537843268683E-2</v>
      </c>
      <c r="S92" s="3">
        <f>+H92-R92</f>
        <v>-6.0215968604448999E-7</v>
      </c>
    </row>
    <row r="93" spans="1:19">
      <c r="A93" t="s">
        <v>145</v>
      </c>
      <c r="B93" t="s">
        <v>146</v>
      </c>
      <c r="C93" s="3">
        <f>+payroll!G93</f>
        <v>9.5962692549724966E-5</v>
      </c>
      <c r="D93" s="3">
        <f>+IFR!T93</f>
        <v>9.64534673582747E-5</v>
      </c>
      <c r="E93" s="3">
        <f>+claims!R93</f>
        <v>4.5298277234993194E-5</v>
      </c>
      <c r="F93" s="3">
        <f>+costs!L93</f>
        <v>0</v>
      </c>
      <c r="H93" s="3">
        <f>(C93*$C$3)+(D93*$D$3)+(E93*$E$3)+(F93*$F$3)</f>
        <v>3.0846761573748938E-5</v>
      </c>
      <c r="J93" s="16">
        <f t="shared" si="8"/>
        <v>1502.6745414868815</v>
      </c>
      <c r="L93" s="6">
        <f>+J93/payroll!F93</f>
        <v>1.8597687366017914E-3</v>
      </c>
      <c r="O93" s="178">
        <v>1502.7330974622519</v>
      </c>
      <c r="P93" s="44">
        <f t="shared" si="7"/>
        <v>-5.855597537038193E-2</v>
      </c>
      <c r="R93" s="183">
        <v>3.0847963605300754E-5</v>
      </c>
      <c r="S93" s="3">
        <f>+H93-R93</f>
        <v>-1.2020315518160708E-9</v>
      </c>
    </row>
    <row r="94" spans="1:19">
      <c r="A94" t="s">
        <v>487</v>
      </c>
      <c r="B94" t="s">
        <v>492</v>
      </c>
      <c r="C94" s="3">
        <f>+payroll!G94</f>
        <v>5.4786011462333008E-2</v>
      </c>
      <c r="D94" s="3">
        <f>+IFR!T94</f>
        <v>6.3972025974503702E-2</v>
      </c>
      <c r="E94" s="3">
        <f>+claims!R94</f>
        <v>0.10618869831824194</v>
      </c>
      <c r="F94" s="3">
        <f>+costs!L94</f>
        <v>8.2426844512354353E-2</v>
      </c>
      <c r="H94" s="3">
        <f t="shared" si="9"/>
        <v>8.0229166134753491E-2</v>
      </c>
      <c r="J94" s="16">
        <f t="shared" si="8"/>
        <v>3908297.6391924559</v>
      </c>
      <c r="L94" s="6">
        <f>+J94/payroll!F94</f>
        <v>8.4725547803902821E-3</v>
      </c>
      <c r="O94" s="178">
        <v>3908331.0693542464</v>
      </c>
      <c r="P94" s="44">
        <f t="shared" si="7"/>
        <v>-33.430161790456623</v>
      </c>
      <c r="R94" s="183">
        <v>8.0229852385968692E-2</v>
      </c>
      <c r="S94" s="3">
        <f t="shared" si="10"/>
        <v>-6.8625121520116128E-7</v>
      </c>
    </row>
    <row r="95" spans="1:19">
      <c r="A95" t="s">
        <v>485</v>
      </c>
      <c r="B95" t="s">
        <v>493</v>
      </c>
      <c r="C95" s="3">
        <f>+payroll!G95</f>
        <v>1.8341530075866322E-2</v>
      </c>
      <c r="D95" s="3">
        <f>+IFR!T95</f>
        <v>1.6181188002608541E-2</v>
      </c>
      <c r="E95" s="3">
        <f>+claims!R95</f>
        <v>3.533265624329469E-3</v>
      </c>
      <c r="F95" s="3">
        <f>+costs!L95</f>
        <v>5.9618631065374277E-3</v>
      </c>
      <c r="H95" s="3">
        <f t="shared" si="9"/>
        <v>8.422447467381234E-3</v>
      </c>
      <c r="J95" s="16">
        <f t="shared" si="8"/>
        <v>410292.57985431631</v>
      </c>
      <c r="L95" s="6">
        <f>+J95/payroll!F95</f>
        <v>2.6567735550920694E-3</v>
      </c>
      <c r="O95" s="178">
        <v>410303.77176811988</v>
      </c>
      <c r="P95" s="44">
        <f t="shared" si="7"/>
        <v>-11.191913803573698</v>
      </c>
      <c r="R95" s="183">
        <v>8.4226772139345454E-3</v>
      </c>
      <c r="S95" s="3">
        <f t="shared" si="10"/>
        <v>-2.2974655331138572E-7</v>
      </c>
    </row>
    <row r="96" spans="1:19">
      <c r="A96" t="s">
        <v>486</v>
      </c>
      <c r="B96" t="s">
        <v>494</v>
      </c>
      <c r="C96" s="3">
        <f>+payroll!G96</f>
        <v>6.5226856280766701E-2</v>
      </c>
      <c r="D96" s="3">
        <f>+IFR!T96</f>
        <v>8.7436972772418992E-2</v>
      </c>
      <c r="E96" s="3">
        <f>+claims!R96</f>
        <v>0.25473843821076597</v>
      </c>
      <c r="F96" s="3">
        <f>+costs!L96</f>
        <v>0.17565982491532101</v>
      </c>
      <c r="H96" s="3">
        <f t="shared" si="9"/>
        <v>0.16268963931245572</v>
      </c>
      <c r="J96" s="16">
        <f t="shared" si="8"/>
        <v>7925291.5601538494</v>
      </c>
      <c r="L96" s="6">
        <f>+J96/payroll!F96</f>
        <v>1.4430628287128192E-2</v>
      </c>
      <c r="O96" s="178">
        <v>7925331.3612691397</v>
      </c>
      <c r="P96" s="44">
        <f t="shared" si="7"/>
        <v>-39.801115290261805</v>
      </c>
      <c r="R96" s="183">
        <v>0.16269045634600482</v>
      </c>
      <c r="S96" s="3">
        <f t="shared" si="10"/>
        <v>-8.1703354909423709E-7</v>
      </c>
    </row>
    <row r="97" spans="1:19">
      <c r="A97" t="s">
        <v>511</v>
      </c>
      <c r="B97" t="s">
        <v>553</v>
      </c>
      <c r="C97" s="3">
        <f>+payroll!G97</f>
        <v>2.3088211368847453E-4</v>
      </c>
      <c r="D97" s="3">
        <f>+IFR!T97</f>
        <v>1.0368704482631631E-4</v>
      </c>
      <c r="E97" s="3">
        <f>+claims!R97</f>
        <v>0</v>
      </c>
      <c r="F97" s="3">
        <f>+costs!L97</f>
        <v>3.083848278477605E-5</v>
      </c>
      <c r="H97" s="3">
        <f>(C97*$C$3)+(D97*$D$3)+(E97*$E$3)+(F97*$F$3)</f>
        <v>6.032423448521449E-5</v>
      </c>
      <c r="J97" s="16">
        <f t="shared" si="8"/>
        <v>2938.6453154537739</v>
      </c>
      <c r="L97" s="6">
        <f>+J97/payroll!F97</f>
        <v>1.5116572138455157E-3</v>
      </c>
      <c r="O97" s="178">
        <v>2938.7861986137127</v>
      </c>
      <c r="P97" s="44">
        <f>+J97-O97</f>
        <v>-0.14088315993876677</v>
      </c>
      <c r="R97" s="183">
        <v>6.0327126521463466E-5</v>
      </c>
      <c r="S97" s="3">
        <f>+H97-R97</f>
        <v>-2.8920362489759334E-9</v>
      </c>
    </row>
    <row r="98" spans="1:19">
      <c r="A98" t="s">
        <v>147</v>
      </c>
      <c r="B98" t="s">
        <v>148</v>
      </c>
      <c r="C98" s="3">
        <f>+payroll!G98</f>
        <v>3.3778264238332246E-3</v>
      </c>
      <c r="D98" s="3">
        <f>+IFR!T98</f>
        <v>3.1455261285932073E-3</v>
      </c>
      <c r="E98" s="3">
        <f>+claims!R98</f>
        <v>1.5854397032247615E-3</v>
      </c>
      <c r="F98" s="3">
        <f>+costs!L98</f>
        <v>2.2026499987692159E-3</v>
      </c>
      <c r="H98" s="3">
        <f t="shared" si="6"/>
        <v>2.3748250237985479E-3</v>
      </c>
      <c r="J98" s="16">
        <f t="shared" si="8"/>
        <v>115687.64180370164</v>
      </c>
      <c r="L98" s="6">
        <f>+J98/payroll!F98</f>
        <v>4.0676734323792599E-3</v>
      </c>
      <c r="O98" s="178">
        <v>115689.70293720698</v>
      </c>
      <c r="P98" s="44">
        <f t="shared" si="7"/>
        <v>-2.0611335053399671</v>
      </c>
      <c r="R98" s="183">
        <v>2.3748673345531765E-3</v>
      </c>
      <c r="S98" s="3">
        <f t="shared" si="5"/>
        <v>-4.231075462863762E-8</v>
      </c>
    </row>
    <row r="99" spans="1:19">
      <c r="A99" t="s">
        <v>149</v>
      </c>
      <c r="B99" t="s">
        <v>150</v>
      </c>
      <c r="C99" s="3">
        <f>+payroll!G99</f>
        <v>7.7282878679469909E-4</v>
      </c>
      <c r="D99" s="3">
        <f>+IFR!T99</f>
        <v>7.635391389067299E-4</v>
      </c>
      <c r="E99" s="3">
        <f>+claims!R99</f>
        <v>4.0768449511493869E-4</v>
      </c>
      <c r="F99" s="3">
        <f>+costs!L99</f>
        <v>9.762523061241326E-4</v>
      </c>
      <c r="H99" s="3">
        <f t="shared" si="6"/>
        <v>8.3895004865439907E-4</v>
      </c>
      <c r="J99" s="16">
        <f t="shared" si="8"/>
        <v>40868.759486408919</v>
      </c>
      <c r="L99" s="6">
        <f>+J99/payroll!F99</f>
        <v>6.2806501719468799E-3</v>
      </c>
      <c r="O99" s="178">
        <v>40869.231062833067</v>
      </c>
      <c r="P99" s="44">
        <f t="shared" si="7"/>
        <v>-0.47157642414822476</v>
      </c>
      <c r="R99" s="183">
        <v>8.3895972913085499E-4</v>
      </c>
      <c r="S99" s="3">
        <f t="shared" si="5"/>
        <v>-9.6804764559239517E-9</v>
      </c>
    </row>
    <row r="100" spans="1:19">
      <c r="A100" t="s">
        <v>151</v>
      </c>
      <c r="B100" t="s">
        <v>152</v>
      </c>
      <c r="C100" s="3">
        <f>+payroll!G100</f>
        <v>1.0444861358928028E-4</v>
      </c>
      <c r="D100" s="3">
        <f>+IFR!T100</f>
        <v>7.971604445841001E-5</v>
      </c>
      <c r="E100" s="3">
        <f>+claims!R100</f>
        <v>4.5298277234993194E-5</v>
      </c>
      <c r="F100" s="3">
        <f>+costs!L100</f>
        <v>6.8265963019748436E-8</v>
      </c>
      <c r="H100" s="3">
        <f t="shared" si="6"/>
        <v>2.9856283419022114E-5</v>
      </c>
      <c r="J100" s="16">
        <f t="shared" si="8"/>
        <v>1454.4242153238417</v>
      </c>
      <c r="L100" s="6">
        <f>+J100/payroll!F100</f>
        <v>1.6538071157522294E-3</v>
      </c>
      <c r="O100" s="178">
        <v>1454.4879493675862</v>
      </c>
      <c r="P100" s="44">
        <f t="shared" si="7"/>
        <v>-6.3734043744489099E-2</v>
      </c>
      <c r="R100" s="183">
        <v>2.9857591745474214E-5</v>
      </c>
      <c r="S100" s="3">
        <f t="shared" si="5"/>
        <v>-1.3083264520998309E-9</v>
      </c>
    </row>
    <row r="101" spans="1:19">
      <c r="A101" t="s">
        <v>153</v>
      </c>
      <c r="B101" t="s">
        <v>154</v>
      </c>
      <c r="C101" s="3">
        <f>+payroll!G101</f>
        <v>2.3784917308458044E-3</v>
      </c>
      <c r="D101" s="3">
        <f>+IFR!T101</f>
        <v>1.5843882907762236E-3</v>
      </c>
      <c r="E101" s="3">
        <f>+claims!R101</f>
        <v>4.0768449511493869E-4</v>
      </c>
      <c r="F101" s="3">
        <f>+costs!L101</f>
        <v>3.3204589388157975E-4</v>
      </c>
      <c r="H101" s="3">
        <f t="shared" si="6"/>
        <v>7.5574021329894206E-4</v>
      </c>
      <c r="J101" s="16">
        <f t="shared" ref="J101:J131" si="11">(+H101*$J$275)</f>
        <v>36815.261005181994</v>
      </c>
      <c r="L101" s="6">
        <f>+J101/payroll!F101</f>
        <v>1.8383266245268646E-3</v>
      </c>
      <c r="O101" s="178">
        <v>36816.712349444126</v>
      </c>
      <c r="P101" s="44">
        <f t="shared" si="7"/>
        <v>-1.4513442621318973</v>
      </c>
      <c r="R101" s="183">
        <v>7.5577000635737189E-4</v>
      </c>
      <c r="S101" s="3">
        <f t="shared" si="5"/>
        <v>-2.9793058429821925E-8</v>
      </c>
    </row>
    <row r="102" spans="1:19">
      <c r="A102" t="s">
        <v>155</v>
      </c>
      <c r="B102" t="s">
        <v>480</v>
      </c>
      <c r="C102" s="3">
        <f>+payroll!G102</f>
        <v>1.7921366433642227E-2</v>
      </c>
      <c r="D102" s="3">
        <f>+IFR!T102</f>
        <v>1.4236127470392766E-2</v>
      </c>
      <c r="E102" s="3">
        <f>+claims!R102</f>
        <v>1.8572293666347208E-3</v>
      </c>
      <c r="F102" s="3">
        <f>+costs!L102</f>
        <v>2.3326427115608161E-3</v>
      </c>
      <c r="H102" s="3">
        <f t="shared" si="6"/>
        <v>5.6978567699360726E-3</v>
      </c>
      <c r="J102" s="16">
        <f t="shared" si="11"/>
        <v>277566.39181560063</v>
      </c>
      <c r="L102" s="6">
        <f>+J102/payroll!F102</f>
        <v>1.8394678398099757E-3</v>
      </c>
      <c r="O102" s="178">
        <v>277577.32734756212</v>
      </c>
      <c r="P102" s="44">
        <f t="shared" si="7"/>
        <v>-10.935531961498782</v>
      </c>
      <c r="R102" s="183">
        <v>5.6980812535070572E-3</v>
      </c>
      <c r="S102" s="3">
        <f t="shared" si="5"/>
        <v>-2.2448357098452804E-7</v>
      </c>
    </row>
    <row r="103" spans="1:19">
      <c r="A103" t="s">
        <v>156</v>
      </c>
      <c r="B103" t="s">
        <v>543</v>
      </c>
      <c r="C103" s="3">
        <f>+payroll!G103</f>
        <v>4.0668486083983473E-4</v>
      </c>
      <c r="D103" s="3">
        <f>+IFR!T103</f>
        <v>3.7271688266030307E-4</v>
      </c>
      <c r="E103" s="3">
        <f>+claims!R103</f>
        <v>0</v>
      </c>
      <c r="F103" s="3">
        <f>+costs!L103</f>
        <v>0</v>
      </c>
      <c r="H103" s="3">
        <f>(C103*$C$3)+(D103*$D$3)+(E103*$E$3)+(F103*$F$3)</f>
        <v>9.7425217937517232E-5</v>
      </c>
      <c r="J103" s="16">
        <f t="shared" si="11"/>
        <v>4745.9891160213538</v>
      </c>
      <c r="L103" s="6">
        <f>+J103/payroll!F103</f>
        <v>1.3860061948198119E-3</v>
      </c>
      <c r="O103" s="178">
        <v>4746.2372731755786</v>
      </c>
      <c r="P103" s="44">
        <f t="shared" si="7"/>
        <v>-0.24815715422482754</v>
      </c>
      <c r="R103" s="183">
        <v>9.7430312084225562E-5</v>
      </c>
      <c r="S103" s="3">
        <f>+H103-R103</f>
        <v>-5.0941467083303552E-9</v>
      </c>
    </row>
    <row r="104" spans="1:19">
      <c r="A104" t="s">
        <v>514</v>
      </c>
      <c r="B104" t="s">
        <v>515</v>
      </c>
      <c r="C104" s="3">
        <f>+payroll!G104</f>
        <v>3.8926702266848861E-3</v>
      </c>
      <c r="D104" s="3">
        <f>+IFR!T104</f>
        <v>3.5349465415709974E-3</v>
      </c>
      <c r="E104" s="3">
        <f>+claims!R104</f>
        <v>1.2230534853448162E-3</v>
      </c>
      <c r="F104" s="3">
        <f>+costs!L104</f>
        <v>3.3924870224073296E-4</v>
      </c>
      <c r="H104" s="3">
        <f>(C104*$C$3)+(D104*$D$3)+(E104*$E$3)+(F104*$F$3)</f>
        <v>1.3154593401781475E-3</v>
      </c>
      <c r="J104" s="16">
        <f t="shared" si="11"/>
        <v>64081.516502822822</v>
      </c>
      <c r="L104" s="6">
        <f>+J104/payroll!F104</f>
        <v>1.9551568628530594E-3</v>
      </c>
      <c r="O104" s="178">
        <v>64083.891791550792</v>
      </c>
      <c r="P104" s="44">
        <f t="shared" si="7"/>
        <v>-2.3752887279697461</v>
      </c>
      <c r="R104" s="183">
        <v>1.3155080998816216E-3</v>
      </c>
      <c r="S104" s="3">
        <f>+H104-R104</f>
        <v>-4.8759703474062638E-8</v>
      </c>
    </row>
    <row r="105" spans="1:19">
      <c r="A105" t="s">
        <v>560</v>
      </c>
      <c r="B105" t="s">
        <v>561</v>
      </c>
      <c r="C105" s="3">
        <f>+payroll!G105</f>
        <v>1.4322895987166974E-2</v>
      </c>
      <c r="D105" s="3">
        <f>+IFR!T105</f>
        <v>1.5131604418351657E-2</v>
      </c>
      <c r="E105" s="3">
        <f>+claims!R105</f>
        <v>7.9655828457808303E-2</v>
      </c>
      <c r="F105" s="3">
        <f>+costs!L105</f>
        <v>0.11116363191826577</v>
      </c>
      <c r="H105" s="3">
        <f t="shared" si="6"/>
        <v>8.2328365970320533E-2</v>
      </c>
      <c r="J105" s="16">
        <f t="shared" si="11"/>
        <v>4010558.4273422398</v>
      </c>
      <c r="L105" s="6">
        <f>+J105/payroll!F105</f>
        <v>3.3256033487878187E-2</v>
      </c>
      <c r="O105" s="178">
        <v>4010567.16710477</v>
      </c>
      <c r="P105" s="44">
        <f t="shared" si="7"/>
        <v>-8.7397625301964581</v>
      </c>
      <c r="R105" s="183">
        <v>8.2328545379343282E-2</v>
      </c>
      <c r="S105" s="3">
        <f t="shared" ref="S105:S168" si="12">+H105-R105</f>
        <v>-1.7940902274915516E-7</v>
      </c>
    </row>
    <row r="106" spans="1:19">
      <c r="A106" t="s">
        <v>157</v>
      </c>
      <c r="B106" t="s">
        <v>158</v>
      </c>
      <c r="C106" s="3">
        <f>+payroll!G106</f>
        <v>0.16097995322835221</v>
      </c>
      <c r="D106" s="3">
        <f>+IFR!T106</f>
        <v>0.20447903843453707</v>
      </c>
      <c r="E106" s="3">
        <f>+claims!R106</f>
        <v>0.27431683045570088</v>
      </c>
      <c r="F106" s="3">
        <f>+costs!L106</f>
        <v>0.34654108095469333</v>
      </c>
      <c r="H106" s="3">
        <f t="shared" ref="H106:H170" si="13">(C106*$C$3)+(D106*$D$3)+(E106*$E$3)+(F106*$F$3)</f>
        <v>0.29475454709903226</v>
      </c>
      <c r="J106" s="16">
        <f t="shared" si="11"/>
        <v>14358724.589428002</v>
      </c>
      <c r="L106" s="6">
        <f>+J106/payroll!F106</f>
        <v>1.0593525293242855E-2</v>
      </c>
      <c r="O106" s="178">
        <v>14358822.818624431</v>
      </c>
      <c r="P106" s="44">
        <f t="shared" si="7"/>
        <v>-98.229196429252625</v>
      </c>
      <c r="R106" s="183">
        <v>0.29475656353873242</v>
      </c>
      <c r="S106" s="3">
        <f t="shared" si="12"/>
        <v>-2.0164397001587453E-6</v>
      </c>
    </row>
    <row r="107" spans="1:19">
      <c r="A107" t="s">
        <v>519</v>
      </c>
      <c r="B107" t="s">
        <v>518</v>
      </c>
      <c r="C107" s="3">
        <f>+payroll!G107</f>
        <v>5.9143229219878286E-3</v>
      </c>
      <c r="D107" s="3">
        <f>+IFR!T107</f>
        <v>5.5644786015770905E-3</v>
      </c>
      <c r="E107" s="3">
        <f>+claims!R107</f>
        <v>1.9478259211047075E-3</v>
      </c>
      <c r="F107" s="3">
        <f>+costs!L107</f>
        <v>2.0403661534504841E-3</v>
      </c>
      <c r="H107" s="3">
        <f>(C107*$C$3)+(D107*$D$3)+(E107*$E$3)+(F107*$F$3)</f>
        <v>2.9512437706816115E-3</v>
      </c>
      <c r="J107" s="16">
        <f t="shared" si="11"/>
        <v>143767.40551264392</v>
      </c>
      <c r="L107" s="6">
        <f>+J107/payroll!F107</f>
        <v>2.8870336194135897E-3</v>
      </c>
      <c r="O107" s="178">
        <v>143771.01440416361</v>
      </c>
      <c r="P107" s="44">
        <f t="shared" si="7"/>
        <v>-3.6088915196887683</v>
      </c>
      <c r="R107" s="183">
        <v>2.9513178536671025E-3</v>
      </c>
      <c r="S107" s="3">
        <f t="shared" si="12"/>
        <v>-7.4082985490955822E-8</v>
      </c>
    </row>
    <row r="108" spans="1:19">
      <c r="A108" t="s">
        <v>159</v>
      </c>
      <c r="B108" t="s">
        <v>160</v>
      </c>
      <c r="C108" s="3">
        <f>+payroll!G108</f>
        <v>6.5297380043505149E-3</v>
      </c>
      <c r="D108" s="3">
        <f>+IFR!T108</f>
        <v>4.0482857056809178E-3</v>
      </c>
      <c r="E108" s="3">
        <f>+claims!R108</f>
        <v>4.9828104958492508E-4</v>
      </c>
      <c r="F108" s="3">
        <f>+costs!L108</f>
        <v>2.7832391103201418E-4</v>
      </c>
      <c r="H108" s="3">
        <f t="shared" si="13"/>
        <v>1.5639894678108762E-3</v>
      </c>
      <c r="J108" s="16">
        <f t="shared" si="11"/>
        <v>76188.456633095906</v>
      </c>
      <c r="L108" s="6">
        <f>+J108/payroll!F108</f>
        <v>1.3857658641038347E-3</v>
      </c>
      <c r="O108" s="178">
        <v>76192.441047951288</v>
      </c>
      <c r="P108" s="44">
        <f t="shared" si="7"/>
        <v>-3.984414855382056</v>
      </c>
      <c r="R108" s="183">
        <v>1.5640712595040621E-3</v>
      </c>
      <c r="S108" s="3">
        <f t="shared" si="12"/>
        <v>-8.1791693185917849E-8</v>
      </c>
    </row>
    <row r="109" spans="1:19">
      <c r="A109" t="s">
        <v>161</v>
      </c>
      <c r="B109" t="s">
        <v>162</v>
      </c>
      <c r="C109" s="3">
        <f>+payroll!G109</f>
        <v>9.8040484613779628E-3</v>
      </c>
      <c r="D109" s="3">
        <f>+IFR!T109</f>
        <v>7.4396147589603258E-3</v>
      </c>
      <c r="E109" s="3">
        <f>+claims!R109</f>
        <v>2.9896862975095505E-3</v>
      </c>
      <c r="F109" s="3">
        <f>+costs!L109</f>
        <v>2.9478524067501608E-3</v>
      </c>
      <c r="H109" s="3">
        <f t="shared" si="13"/>
        <v>4.3726222912188152E-3</v>
      </c>
      <c r="J109" s="16">
        <f t="shared" si="11"/>
        <v>213008.68750333437</v>
      </c>
      <c r="L109" s="6">
        <f>+J109/payroll!F109</f>
        <v>2.5804075641515721E-3</v>
      </c>
      <c r="O109" s="178">
        <v>213014.66988674796</v>
      </c>
      <c r="P109" s="44">
        <f t="shared" si="7"/>
        <v>-5.9823834135895595</v>
      </c>
      <c r="R109" s="183">
        <v>4.3727450970225392E-3</v>
      </c>
      <c r="S109" s="3">
        <f t="shared" si="12"/>
        <v>-1.2280580372406313E-7</v>
      </c>
    </row>
    <row r="110" spans="1:19">
      <c r="A110" t="s">
        <v>163</v>
      </c>
      <c r="B110" t="s">
        <v>164</v>
      </c>
      <c r="C110" s="3">
        <f>+payroll!G110</f>
        <v>8.1270065667689972E-3</v>
      </c>
      <c r="D110" s="3">
        <f>+IFR!T110</f>
        <v>8.9519946147112815E-3</v>
      </c>
      <c r="E110" s="3">
        <f>+claims!R110</f>
        <v>4.7110208324392918E-3</v>
      </c>
      <c r="F110" s="3">
        <f>+costs!L110</f>
        <v>4.1723578834519832E-3</v>
      </c>
      <c r="H110" s="3">
        <f t="shared" si="13"/>
        <v>5.3449430026221191E-3</v>
      </c>
      <c r="J110" s="16">
        <f t="shared" si="11"/>
        <v>260374.48879475941</v>
      </c>
      <c r="L110" s="6">
        <f>+J110/payroll!F110</f>
        <v>3.8050840898651156E-3</v>
      </c>
      <c r="O110" s="178">
        <v>260379.44785524125</v>
      </c>
      <c r="P110" s="44">
        <f t="shared" si="7"/>
        <v>-4.9590604818367865</v>
      </c>
      <c r="R110" s="183">
        <v>5.3450448017490033E-3</v>
      </c>
      <c r="S110" s="3">
        <f t="shared" si="12"/>
        <v>-1.0179912688420417E-7</v>
      </c>
    </row>
    <row r="111" spans="1:19">
      <c r="A111" t="s">
        <v>165</v>
      </c>
      <c r="B111" t="s">
        <v>166</v>
      </c>
      <c r="C111" s="3">
        <f>+payroll!G111</f>
        <v>4.6746901801613297E-2</v>
      </c>
      <c r="D111" s="3">
        <f>+IFR!T111</f>
        <v>3.3394339006969864E-2</v>
      </c>
      <c r="E111" s="3">
        <f>+claims!R111</f>
        <v>1.3362991784322991E-2</v>
      </c>
      <c r="F111" s="3">
        <f>+costs!L111</f>
        <v>8.1166851391032691E-3</v>
      </c>
      <c r="H111" s="3">
        <f t="shared" si="13"/>
        <v>1.6892114952183304E-2</v>
      </c>
      <c r="J111" s="16">
        <f t="shared" si="11"/>
        <v>822885.44390077423</v>
      </c>
      <c r="L111" s="6">
        <f>+J111/payroll!F111</f>
        <v>2.0906579607984296E-3</v>
      </c>
      <c r="O111" s="178">
        <v>822913.96863635443</v>
      </c>
      <c r="P111" s="44">
        <f t="shared" si="7"/>
        <v>-28.524735580198467</v>
      </c>
      <c r="R111" s="183">
        <v>1.6892700505270888E-2</v>
      </c>
      <c r="S111" s="3">
        <f t="shared" si="12"/>
        <v>-5.8555308758354019E-7</v>
      </c>
    </row>
    <row r="112" spans="1:19">
      <c r="A112" t="s">
        <v>167</v>
      </c>
      <c r="B112" t="s">
        <v>168</v>
      </c>
      <c r="C112" s="3">
        <f>+payroll!G112</f>
        <v>1.0834137299428058E-2</v>
      </c>
      <c r="D112" s="3">
        <f>+IFR!T112</f>
        <v>9.1659783115238067E-3</v>
      </c>
      <c r="E112" s="3">
        <f>+claims!R112</f>
        <v>4.3939328917943403E-3</v>
      </c>
      <c r="F112" s="3">
        <f>+costs!L112</f>
        <v>2.9419012797983293E-3</v>
      </c>
      <c r="H112" s="3">
        <f t="shared" si="13"/>
        <v>4.9242451530171318E-3</v>
      </c>
      <c r="J112" s="16">
        <f t="shared" si="11"/>
        <v>239880.54012697836</v>
      </c>
      <c r="L112" s="6">
        <f>+J112/payroll!F112</f>
        <v>2.6296449951316802E-3</v>
      </c>
      <c r="O112" s="178">
        <v>239887.15106566725</v>
      </c>
      <c r="P112" s="44">
        <f t="shared" si="7"/>
        <v>-6.6109386888856534</v>
      </c>
      <c r="R112" s="183">
        <v>4.9243808617443945E-3</v>
      </c>
      <c r="S112" s="3">
        <f t="shared" si="12"/>
        <v>-1.3570872726270666E-7</v>
      </c>
    </row>
    <row r="113" spans="1:19">
      <c r="A113" t="s">
        <v>169</v>
      </c>
      <c r="B113" t="s">
        <v>170</v>
      </c>
      <c r="C113" s="3">
        <f>+payroll!G113</f>
        <v>3.7377160557978732E-2</v>
      </c>
      <c r="D113" s="3">
        <f>+IFR!T113</f>
        <v>3.3340823578898025E-2</v>
      </c>
      <c r="E113" s="3">
        <f>+claims!R113</f>
        <v>1.3861272833907916E-2</v>
      </c>
      <c r="F113" s="3">
        <f>+costs!L113</f>
        <v>1.0611502303939629E-2</v>
      </c>
      <c r="H113" s="3">
        <f t="shared" si="13"/>
        <v>1.728584032455956E-2</v>
      </c>
      <c r="J113" s="16">
        <f t="shared" si="11"/>
        <v>842065.45059265138</v>
      </c>
      <c r="L113" s="6">
        <f>+J113/payroll!F113</f>
        <v>2.6756911488052563E-3</v>
      </c>
      <c r="O113" s="178">
        <v>842088.2579570018</v>
      </c>
      <c r="P113" s="44">
        <f t="shared" si="7"/>
        <v>-22.807364350417629</v>
      </c>
      <c r="R113" s="183">
        <v>1.7286308511988591E-2</v>
      </c>
      <c r="S113" s="3">
        <f t="shared" si="12"/>
        <v>-4.6818742903062538E-7</v>
      </c>
    </row>
    <row r="114" spans="1:19">
      <c r="A114" t="s">
        <v>171</v>
      </c>
      <c r="B114" t="s">
        <v>172</v>
      </c>
      <c r="C114" s="3">
        <f>+payroll!G114</f>
        <v>8.9374029679707423E-3</v>
      </c>
      <c r="D114" s="3">
        <f>+IFR!T114</f>
        <v>7.2623758129370958E-3</v>
      </c>
      <c r="E114" s="3">
        <f>+claims!R114</f>
        <v>2.9443880202745572E-3</v>
      </c>
      <c r="F114" s="3">
        <f>+costs!L114</f>
        <v>1.9111298608296126E-3</v>
      </c>
      <c r="H114" s="3">
        <f t="shared" si="13"/>
        <v>3.6133084671524304E-3</v>
      </c>
      <c r="J114" s="16">
        <f t="shared" si="11"/>
        <v>176019.34099784528</v>
      </c>
      <c r="L114" s="6">
        <f>+J114/payroll!F114</f>
        <v>2.3390822328643655E-3</v>
      </c>
      <c r="O114" s="178">
        <v>176024.79455832971</v>
      </c>
      <c r="P114" s="44">
        <f t="shared" si="7"/>
        <v>-5.4535604844277259</v>
      </c>
      <c r="R114" s="183">
        <v>3.6134204173288312E-3</v>
      </c>
      <c r="S114" s="3">
        <f t="shared" si="12"/>
        <v>-1.1195017640078936E-7</v>
      </c>
    </row>
    <row r="115" spans="1:19">
      <c r="A115" t="s">
        <v>173</v>
      </c>
      <c r="B115" t="s">
        <v>174</v>
      </c>
      <c r="C115" s="3">
        <f>+payroll!G115</f>
        <v>4.4260482378151505E-3</v>
      </c>
      <c r="D115" s="3">
        <f>+IFR!T115</f>
        <v>4.0562998244866614E-3</v>
      </c>
      <c r="E115" s="3">
        <f>+claims!R115</f>
        <v>1.9478259211047075E-3</v>
      </c>
      <c r="F115" s="3">
        <f>+costs!L115</f>
        <v>6.9363280099468813E-4</v>
      </c>
      <c r="H115" s="3">
        <f t="shared" si="13"/>
        <v>1.7686470765502455E-3</v>
      </c>
      <c r="J115" s="16">
        <f t="shared" si="11"/>
        <v>86158.183200307059</v>
      </c>
      <c r="L115" s="6">
        <f>+J115/payroll!F115</f>
        <v>2.3119414368935488E-3</v>
      </c>
      <c r="O115" s="178">
        <v>86160.883953742756</v>
      </c>
      <c r="P115" s="44">
        <f t="shared" si="7"/>
        <v>-2.7007534356962424</v>
      </c>
      <c r="R115" s="183">
        <v>1.7687025173626107E-3</v>
      </c>
      <c r="S115" s="3">
        <f t="shared" si="12"/>
        <v>-5.5440812365232725E-8</v>
      </c>
    </row>
    <row r="116" spans="1:19">
      <c r="A116" t="s">
        <v>175</v>
      </c>
      <c r="B116" t="s">
        <v>176</v>
      </c>
      <c r="C116" s="3">
        <f>+payroll!G116</f>
        <v>4.9901852278322551E-3</v>
      </c>
      <c r="D116" s="3">
        <f>+IFR!T116</f>
        <v>5.1569678763690252E-3</v>
      </c>
      <c r="E116" s="3">
        <f>+claims!R116</f>
        <v>9.0596554469986388E-4</v>
      </c>
      <c r="F116" s="3">
        <f>+costs!L116</f>
        <v>6.1145664899557302E-4</v>
      </c>
      <c r="H116" s="3">
        <f t="shared" si="13"/>
        <v>1.7711629591274833E-3</v>
      </c>
      <c r="J116" s="16">
        <f t="shared" si="11"/>
        <v>86280.742344454091</v>
      </c>
      <c r="L116" s="6">
        <f>+J116/payroll!F116</f>
        <v>2.0534949823685614E-3</v>
      </c>
      <c r="O116" s="178">
        <v>86283.787331579093</v>
      </c>
      <c r="P116" s="44">
        <f t="shared" si="7"/>
        <v>-3.0449871250020806</v>
      </c>
      <c r="R116" s="183">
        <v>1.7712254663366277E-3</v>
      </c>
      <c r="S116" s="3">
        <f t="shared" si="12"/>
        <v>-6.2507209144368331E-8</v>
      </c>
    </row>
    <row r="117" spans="1:19">
      <c r="A117" t="s">
        <v>177</v>
      </c>
      <c r="B117" t="s">
        <v>544</v>
      </c>
      <c r="C117" s="3">
        <f>+payroll!G117</f>
        <v>2.9528881324389935E-2</v>
      </c>
      <c r="D117" s="3">
        <f>+IFR!T117</f>
        <v>2.1053276403868688E-2</v>
      </c>
      <c r="E117" s="3">
        <f>+claims!R117</f>
        <v>7.6101105754788562E-3</v>
      </c>
      <c r="F117" s="3">
        <f>+costs!L117</f>
        <v>8.8477107045932153E-3</v>
      </c>
      <c r="H117" s="3">
        <f t="shared" si="13"/>
        <v>1.2772912725110084E-2</v>
      </c>
      <c r="J117" s="16">
        <f t="shared" si="11"/>
        <v>622221.90575073962</v>
      </c>
      <c r="L117" s="6">
        <f>+J117/payroll!F117</f>
        <v>2.5026190233922497E-3</v>
      </c>
      <c r="O117" s="178">
        <v>622239.92413269216</v>
      </c>
      <c r="P117" s="44">
        <f t="shared" si="7"/>
        <v>-18.018381952540949</v>
      </c>
      <c r="R117" s="183">
        <v>1.277328260475913E-2</v>
      </c>
      <c r="S117" s="3">
        <f t="shared" si="12"/>
        <v>-3.6987964904637571E-7</v>
      </c>
    </row>
    <row r="118" spans="1:19">
      <c r="A118" t="s">
        <v>178</v>
      </c>
      <c r="B118" t="s">
        <v>179</v>
      </c>
      <c r="C118" s="3">
        <f>+payroll!G118</f>
        <v>3.1061094921514671E-2</v>
      </c>
      <c r="D118" s="3">
        <f>+IFR!T118</f>
        <v>2.746505983764528E-2</v>
      </c>
      <c r="E118" s="3">
        <f>+claims!R118</f>
        <v>8.6972692291186933E-3</v>
      </c>
      <c r="F118" s="3">
        <f>+costs!L118</f>
        <v>7.3821246454965229E-3</v>
      </c>
      <c r="H118" s="3">
        <f t="shared" si="13"/>
        <v>1.3049634516560712E-2</v>
      </c>
      <c r="J118" s="16">
        <f t="shared" si="11"/>
        <v>635702.17952577898</v>
      </c>
      <c r="L118" s="6">
        <f>+J118/payroll!F118</f>
        <v>2.4307112937984399E-3</v>
      </c>
      <c r="O118" s="180">
        <v>635721.13285712968</v>
      </c>
      <c r="P118" s="44">
        <f t="shared" si="7"/>
        <v>-18.953331350698136</v>
      </c>
      <c r="R118" s="184">
        <v>1.3050023588763018E-2</v>
      </c>
      <c r="S118" s="3">
        <f t="shared" si="12"/>
        <v>-3.8907220230657846E-7</v>
      </c>
    </row>
    <row r="119" spans="1:19">
      <c r="A119" t="s">
        <v>180</v>
      </c>
      <c r="B119" t="s">
        <v>181</v>
      </c>
      <c r="C119" s="3">
        <f>+payroll!G119</f>
        <v>1.366583649812559E-2</v>
      </c>
      <c r="D119" s="3">
        <f>+IFR!T119</f>
        <v>1.1612220366175109E-2</v>
      </c>
      <c r="E119" s="3">
        <f>+claims!R119</f>
        <v>2.8537914658045712E-3</v>
      </c>
      <c r="F119" s="3">
        <f>+costs!L119</f>
        <v>4.0476271443904135E-3</v>
      </c>
      <c r="H119" s="186">
        <f t="shared" si="13"/>
        <v>6.0164021145425219E-3</v>
      </c>
      <c r="J119" s="16">
        <f t="shared" si="11"/>
        <v>293084.0654781945</v>
      </c>
      <c r="L119" s="6">
        <f>+J119/payroll!F119</f>
        <v>2.547137712541391E-3</v>
      </c>
      <c r="O119" s="180">
        <v>293092.40430617169</v>
      </c>
      <c r="P119" s="44">
        <f>+J119-O119</f>
        <v>-8.3388279771897942</v>
      </c>
      <c r="R119" s="184">
        <v>6.0165732932184867E-3</v>
      </c>
      <c r="S119" s="3">
        <f t="shared" si="12"/>
        <v>-1.7117867596484759E-7</v>
      </c>
    </row>
    <row r="120" spans="1:19">
      <c r="A120" t="s">
        <v>182</v>
      </c>
      <c r="B120" s="37" t="s">
        <v>569</v>
      </c>
      <c r="C120" s="3">
        <f>+payroll!G120</f>
        <v>2.4672988330396689E-2</v>
      </c>
      <c r="D120" s="3">
        <f>+IFR!T120</f>
        <v>2.2049572551172611E-2</v>
      </c>
      <c r="E120" s="3">
        <f>+claims!R120</f>
        <v>1.0101515823403481E-2</v>
      </c>
      <c r="F120" s="3">
        <f>+costs!L120</f>
        <v>6.9685060873791657E-3</v>
      </c>
      <c r="H120" s="3">
        <f t="shared" si="13"/>
        <v>1.1536651136134184E-2</v>
      </c>
      <c r="J120" s="16">
        <f t="shared" si="11"/>
        <v>561998.44235958951</v>
      </c>
      <c r="L120" s="6">
        <f>+J120/payroll!F120</f>
        <v>2.7052649003079243E-3</v>
      </c>
      <c r="O120" s="180">
        <v>562013.49769889482</v>
      </c>
      <c r="P120" s="44">
        <f t="shared" si="7"/>
        <v>-15.055339305312373</v>
      </c>
      <c r="R120" s="184">
        <v>1.1536960190722615E-2</v>
      </c>
      <c r="S120" s="3">
        <f t="shared" si="12"/>
        <v>-3.0905458843141775E-7</v>
      </c>
    </row>
    <row r="121" spans="1:19">
      <c r="A121" t="s">
        <v>183</v>
      </c>
      <c r="B121" t="s">
        <v>184</v>
      </c>
      <c r="C121" s="3">
        <f>+payroll!G121</f>
        <v>1.0196116793623875E-2</v>
      </c>
      <c r="D121" s="3">
        <f>+IFR!T121</f>
        <v>8.1023801916510884E-3</v>
      </c>
      <c r="E121" s="3">
        <f>+claims!R121</f>
        <v>3.533265624329469E-3</v>
      </c>
      <c r="F121" s="3">
        <f>+costs!L121</f>
        <v>3.6522566609464486E-3</v>
      </c>
      <c r="H121" s="3">
        <f t="shared" si="13"/>
        <v>5.0086559633766596E-3</v>
      </c>
      <c r="J121" s="16">
        <f t="shared" si="11"/>
        <v>243992.54311472422</v>
      </c>
      <c r="L121" s="6">
        <f>+J121/payroll!F121</f>
        <v>2.8420923872642485E-3</v>
      </c>
      <c r="O121" s="180">
        <v>243998.76473635636</v>
      </c>
      <c r="P121" s="44">
        <f t="shared" si="7"/>
        <v>-6.2216216321394313</v>
      </c>
      <c r="R121" s="184">
        <v>5.0087836802400181E-3</v>
      </c>
      <c r="S121" s="3">
        <f t="shared" si="12"/>
        <v>-1.2771686335854432E-7</v>
      </c>
    </row>
    <row r="122" spans="1:19">
      <c r="A122" t="s">
        <v>185</v>
      </c>
      <c r="B122" t="s">
        <v>186</v>
      </c>
      <c r="C122" s="3">
        <f>+payroll!G122</f>
        <v>2.4970944965675155E-3</v>
      </c>
      <c r="D122" s="3">
        <f>+IFR!T122</f>
        <v>2.6965015991528294E-3</v>
      </c>
      <c r="E122" s="3">
        <f>+claims!R122</f>
        <v>9.9656209916985017E-4</v>
      </c>
      <c r="F122" s="3">
        <f>+costs!L122</f>
        <v>1.2748716879619185E-3</v>
      </c>
      <c r="H122" s="3">
        <f t="shared" si="13"/>
        <v>1.5636068396176718E-3</v>
      </c>
      <c r="J122" s="16">
        <f t="shared" si="11"/>
        <v>76169.817216332201</v>
      </c>
      <c r="L122" s="6">
        <f>+J122/payroll!F122</f>
        <v>3.622800134103008E-3</v>
      </c>
      <c r="O122" s="180">
        <v>76171.340931433908</v>
      </c>
      <c r="P122" s="44">
        <f t="shared" si="7"/>
        <v>-1.5237151017063297</v>
      </c>
      <c r="R122" s="184">
        <v>1.5636381182978858E-3</v>
      </c>
      <c r="S122" s="3">
        <f t="shared" si="12"/>
        <v>-3.1278680214050919E-8</v>
      </c>
    </row>
    <row r="123" spans="1:19">
      <c r="A123" t="s">
        <v>187</v>
      </c>
      <c r="B123" t="s">
        <v>545</v>
      </c>
      <c r="C123" s="3">
        <f>+payroll!G123</f>
        <v>3.6946133276395503E-4</v>
      </c>
      <c r="D123" s="3">
        <f>+IFR!T123</f>
        <v>1.1133294933424501E-4</v>
      </c>
      <c r="E123" s="3">
        <f>+claims!R123</f>
        <v>0</v>
      </c>
      <c r="F123" s="3">
        <f>+costs!L123</f>
        <v>0</v>
      </c>
      <c r="H123" s="3">
        <f t="shared" si="13"/>
        <v>6.0099285262275005E-5</v>
      </c>
      <c r="J123" s="16">
        <f t="shared" si="11"/>
        <v>2927.6870996413859</v>
      </c>
      <c r="L123" s="6">
        <f>+J123/payroll!F123</f>
        <v>9.4113539224926124E-4</v>
      </c>
      <c r="O123" s="180">
        <v>2927.9125431770653</v>
      </c>
      <c r="P123" s="44">
        <f t="shared" si="7"/>
        <v>-0.22544353567946018</v>
      </c>
      <c r="R123" s="184">
        <v>6.0103913145959363E-5</v>
      </c>
      <c r="S123" s="3">
        <f t="shared" si="12"/>
        <v>-4.6278836843581051E-9</v>
      </c>
    </row>
    <row r="124" spans="1:19">
      <c r="A124" t="s">
        <v>188</v>
      </c>
      <c r="B124" t="s">
        <v>189</v>
      </c>
      <c r="C124" s="3">
        <f>+payroll!G124</f>
        <v>6.0374972893837853E-3</v>
      </c>
      <c r="D124" s="3">
        <f>+IFR!T124</f>
        <v>4.9396312412622904E-3</v>
      </c>
      <c r="E124" s="3">
        <f>+claims!R124</f>
        <v>2.2649138617496598E-3</v>
      </c>
      <c r="F124" s="3">
        <f>+costs!L124</f>
        <v>2.2204258727813375E-3</v>
      </c>
      <c r="H124" s="3">
        <f t="shared" si="13"/>
        <v>3.0441336692620105E-3</v>
      </c>
      <c r="J124" s="16">
        <f t="shared" si="11"/>
        <v>148292.46028782171</v>
      </c>
      <c r="L124" s="6">
        <f>+J124/payroll!F124</f>
        <v>2.9171486554512953E-3</v>
      </c>
      <c r="O124" s="180">
        <v>148296.14433975052</v>
      </c>
      <c r="P124" s="44">
        <f t="shared" si="7"/>
        <v>-3.6840519288089126</v>
      </c>
      <c r="R124" s="184">
        <v>3.0442092951333049E-3</v>
      </c>
      <c r="S124" s="3">
        <f t="shared" si="12"/>
        <v>-7.5625871294449087E-8</v>
      </c>
    </row>
    <row r="125" spans="1:19">
      <c r="A125" t="s">
        <v>190</v>
      </c>
      <c r="B125" t="s">
        <v>191</v>
      </c>
      <c r="C125" s="3">
        <f>+payroll!G125</f>
        <v>1.4184997671014835E-2</v>
      </c>
      <c r="D125" s="3">
        <f>+IFR!T125</f>
        <v>8.046352292569359E-3</v>
      </c>
      <c r="E125" s="3">
        <f>+claims!R125</f>
        <v>3.0349845747445437E-3</v>
      </c>
      <c r="F125" s="3">
        <f>+costs!L125</f>
        <v>2.9320899623912523E-3</v>
      </c>
      <c r="H125" s="3">
        <f t="shared" si="13"/>
        <v>4.9934204090944572E-3</v>
      </c>
      <c r="J125" s="16">
        <f t="shared" si="11"/>
        <v>243250.35565719902</v>
      </c>
      <c r="L125" s="6">
        <f>+J125/payroll!F125</f>
        <v>2.0366699437396728E-3</v>
      </c>
      <c r="O125" s="180">
        <v>243259.01127483734</v>
      </c>
      <c r="P125" s="44">
        <f t="shared" si="7"/>
        <v>-8.6556176383164711</v>
      </c>
      <c r="R125" s="184">
        <v>4.9935980907987731E-3</v>
      </c>
      <c r="S125" s="3">
        <f t="shared" si="12"/>
        <v>-1.7768170431590319E-7</v>
      </c>
    </row>
    <row r="126" spans="1:19">
      <c r="A126" t="s">
        <v>192</v>
      </c>
      <c r="B126" t="s">
        <v>546</v>
      </c>
      <c r="C126" s="3">
        <f>+payroll!G126</f>
        <v>2.7095915842426186E-3</v>
      </c>
      <c r="D126" s="3">
        <f>+IFR!T126</f>
        <v>2.2556452361855404E-3</v>
      </c>
      <c r="E126" s="3">
        <f>+claims!R126</f>
        <v>5.4357932681991833E-4</v>
      </c>
      <c r="F126" s="3">
        <f>+costs!L126</f>
        <v>7.9537680853519321E-4</v>
      </c>
      <c r="H126" s="3">
        <f t="shared" si="13"/>
        <v>1.1794175866976235E-3</v>
      </c>
      <c r="J126" s="16">
        <f t="shared" si="11"/>
        <v>57454.354716465714</v>
      </c>
      <c r="L126" s="6">
        <f>+J126/payroll!F126</f>
        <v>2.51834691303068E-3</v>
      </c>
      <c r="O126" s="180">
        <v>57456.008096272541</v>
      </c>
      <c r="P126" s="44">
        <f t="shared" si="7"/>
        <v>-1.653379806826706</v>
      </c>
      <c r="R126" s="184">
        <v>1.1794515271227018E-3</v>
      </c>
      <c r="S126" s="3">
        <f t="shared" si="12"/>
        <v>-3.3940425078283001E-8</v>
      </c>
    </row>
    <row r="127" spans="1:19">
      <c r="A127" t="s">
        <v>481</v>
      </c>
      <c r="B127" t="s">
        <v>482</v>
      </c>
      <c r="C127" s="3">
        <f>+payroll!G127</f>
        <v>2.2609348383992676E-3</v>
      </c>
      <c r="D127" s="3">
        <f>+IFR!T127</f>
        <v>1.8421465501836148E-3</v>
      </c>
      <c r="E127" s="3">
        <f>+claims!R127</f>
        <v>2.2649138617496597E-4</v>
      </c>
      <c r="F127" s="3">
        <f>+costs!L127</f>
        <v>5.3942040678894854E-4</v>
      </c>
      <c r="H127" s="3">
        <f>(C127*$C$3)+(D127*$D$3)+(E127*$E$3)+(F127*$F$3)</f>
        <v>8.7051112557247432E-4</v>
      </c>
      <c r="J127" s="16">
        <f t="shared" si="11"/>
        <v>42406.231310584495</v>
      </c>
      <c r="L127" s="6">
        <f>+J127/payroll!F127</f>
        <v>2.227604421718609E-3</v>
      </c>
      <c r="O127" s="180">
        <v>42407.610922193904</v>
      </c>
      <c r="P127" s="44">
        <f t="shared" si="7"/>
        <v>-1.3796116094090394</v>
      </c>
      <c r="R127" s="184">
        <v>8.7053944610975963E-4</v>
      </c>
      <c r="S127" s="3">
        <f>+H127-R127</f>
        <v>-2.8320537285306605E-8</v>
      </c>
    </row>
    <row r="128" spans="1:19">
      <c r="A128" t="s">
        <v>193</v>
      </c>
      <c r="B128" t="s">
        <v>505</v>
      </c>
      <c r="C128" s="3">
        <f>+payroll!G128</f>
        <v>1.9827589186630409E-3</v>
      </c>
      <c r="D128" s="3">
        <f>+IFR!T128</f>
        <v>2.0038637397793817E-3</v>
      </c>
      <c r="E128" s="3">
        <f>+claims!R128</f>
        <v>3.3854501933521233E-3</v>
      </c>
      <c r="F128" s="3">
        <f>+costs!L128</f>
        <v>1.3964492055413694E-3</v>
      </c>
      <c r="H128" s="3">
        <f t="shared" si="13"/>
        <v>1.844014884632943E-3</v>
      </c>
      <c r="J128" s="16">
        <f t="shared" si="11"/>
        <v>89829.66379261401</v>
      </c>
      <c r="L128" s="6">
        <f>+J128/payroll!F128</f>
        <v>5.3807932034040393E-3</v>
      </c>
      <c r="O128" s="180">
        <v>89830.873662609549</v>
      </c>
      <c r="P128" s="44">
        <f t="shared" si="7"/>
        <v>-1.209869995538611</v>
      </c>
      <c r="R128" s="184">
        <v>1.8440397207303526E-3</v>
      </c>
      <c r="S128" s="3">
        <f t="shared" si="12"/>
        <v>-2.4836097409566826E-8</v>
      </c>
    </row>
    <row r="129" spans="1:19">
      <c r="A129" t="s">
        <v>194</v>
      </c>
      <c r="B129" t="s">
        <v>195</v>
      </c>
      <c r="C129" s="3">
        <f>+payroll!G129</f>
        <v>2.256803226563095E-3</v>
      </c>
      <c r="D129" s="3">
        <f>+IFR!T129</f>
        <v>2.4610366555181448E-3</v>
      </c>
      <c r="E129" s="3">
        <f>+claims!R129</f>
        <v>3.8145917671573216E-3</v>
      </c>
      <c r="F129" s="3">
        <f>+costs!L129</f>
        <v>3.0156693961862955E-3</v>
      </c>
      <c r="H129" s="3">
        <f t="shared" si="13"/>
        <v>2.9713203880455301E-3</v>
      </c>
      <c r="J129" s="16">
        <f t="shared" si="11"/>
        <v>144745.42136431788</v>
      </c>
      <c r="L129" s="6">
        <f>+J129/payroll!F129</f>
        <v>7.6174143552831322E-3</v>
      </c>
      <c r="O129" s="180">
        <v>144746.79845483755</v>
      </c>
      <c r="P129" s="44">
        <f t="shared" si="7"/>
        <v>-1.3770905196724925</v>
      </c>
      <c r="R129" s="184">
        <v>2.9713486568301228E-3</v>
      </c>
      <c r="S129" s="3">
        <f t="shared" si="12"/>
        <v>-2.8268784592680452E-8</v>
      </c>
    </row>
    <row r="130" spans="1:19">
      <c r="A130" t="s">
        <v>557</v>
      </c>
      <c r="B130" t="s">
        <v>558</v>
      </c>
      <c r="C130" s="3">
        <f>+payroll!G130</f>
        <v>1.1804342763672467E-3</v>
      </c>
      <c r="D130" s="3">
        <f>+IFR!T130</f>
        <v>9.685098027644028E-4</v>
      </c>
      <c r="E130" s="3">
        <f>+claims!R130</f>
        <v>1.8119310893997278E-4</v>
      </c>
      <c r="F130" s="3">
        <f>+costs!L130</f>
        <v>1.4820115990597874E-4</v>
      </c>
      <c r="H130" s="3">
        <f>(C130*$C$3)+(D130*$D$3)+(E130*$E$3)+(F130*$F$3)</f>
        <v>3.8471767217603935E-4</v>
      </c>
      <c r="J130" s="16">
        <f t="shared" si="11"/>
        <v>18741.204007976216</v>
      </c>
      <c r="L130" s="6">
        <f>+J130/payroll!F130</f>
        <v>1.8856110552970819E-3</v>
      </c>
      <c r="O130" s="180">
        <v>18741.924303317839</v>
      </c>
      <c r="P130" s="44">
        <f>+J130-O130</f>
        <v>-0.72029534162356867</v>
      </c>
      <c r="R130" s="184">
        <v>3.8473245833102666E-4</v>
      </c>
      <c r="S130" s="3">
        <f>+H130-R130</f>
        <v>-1.4786154987303946E-8</v>
      </c>
    </row>
    <row r="131" spans="1:19" s="102" customFormat="1">
      <c r="A131" s="104" t="s">
        <v>582</v>
      </c>
      <c r="B131" s="104" t="s">
        <v>578</v>
      </c>
      <c r="C131" s="123">
        <f>+payroll!G131</f>
        <v>1.1056230968715814E-2</v>
      </c>
      <c r="D131" s="123">
        <f>+IFR!T131</f>
        <v>7.4976495866901421E-3</v>
      </c>
      <c r="E131" s="123">
        <f>+claims!R131</f>
        <v>5.752881208844136E-3</v>
      </c>
      <c r="F131" s="123">
        <f>+costs!L131</f>
        <v>2.4781650151764912E-3</v>
      </c>
      <c r="H131" s="123">
        <f>(C131*$C$3)+(D131*$D$3)+(E131*$E$3)+(F131*$F$3)</f>
        <v>4.6690662598582594E-3</v>
      </c>
      <c r="J131" s="16">
        <f t="shared" si="11"/>
        <v>227449.71086933077</v>
      </c>
      <c r="L131" s="124">
        <f>+J131/payroll!F131</f>
        <v>2.4432883579585604E-3</v>
      </c>
      <c r="O131" s="179">
        <v>227456.45732851289</v>
      </c>
      <c r="P131" s="44">
        <f>+J131-O131</f>
        <v>-6.746459182118997</v>
      </c>
      <c r="R131" s="185">
        <v>4.669204750537454E-3</v>
      </c>
      <c r="S131" s="123">
        <f>+H131-R131</f>
        <v>-1.3849067919454588E-7</v>
      </c>
    </row>
    <row r="132" spans="1:19">
      <c r="A132" t="s">
        <v>196</v>
      </c>
      <c r="B132" t="s">
        <v>197</v>
      </c>
      <c r="C132" s="3">
        <f>+payroll!G132</f>
        <v>1.8106323389306782E-3</v>
      </c>
      <c r="D132" s="3">
        <f>+IFR!T132</f>
        <v>1.3286457102636097E-3</v>
      </c>
      <c r="E132" s="3">
        <f>+claims!R132</f>
        <v>1.3589483170497958E-4</v>
      </c>
      <c r="F132" s="3">
        <f>+costs!L132</f>
        <v>2.1235751195193832E-4</v>
      </c>
      <c r="H132" s="3">
        <f t="shared" si="13"/>
        <v>5.4020848807619592E-4</v>
      </c>
      <c r="J132" s="16">
        <f t="shared" ref="J132" si="14">(+H132*$J$275)</f>
        <v>26315.810824629225</v>
      </c>
      <c r="L132" s="6">
        <f>+J132/payroll!F132</f>
        <v>1.726167446680767E-3</v>
      </c>
      <c r="O132" s="181">
        <v>26316.915663810225</v>
      </c>
      <c r="P132" s="44">
        <f t="shared" ref="P132:P142" si="15">+J132-O132</f>
        <v>-1.1048391809999885</v>
      </c>
      <c r="R132" s="186">
        <v>5.4023116811092921E-4</v>
      </c>
      <c r="S132" s="3">
        <f t="shared" si="12"/>
        <v>-2.2680034733298451E-8</v>
      </c>
    </row>
    <row r="133" spans="1:19">
      <c r="A133" t="s">
        <v>198</v>
      </c>
      <c r="B133" t="s">
        <v>547</v>
      </c>
      <c r="C133" s="3">
        <f>+payroll!G133</f>
        <v>8.9067093583410008E-4</v>
      </c>
      <c r="D133" s="3">
        <f>+IFR!T133</f>
        <v>4.302578124486784E-4</v>
      </c>
      <c r="E133" s="3">
        <f>+claims!R133</f>
        <v>9.0596554469986388E-5</v>
      </c>
      <c r="F133" s="3">
        <f>+costs!L133</f>
        <v>1.3190024695095584E-4</v>
      </c>
      <c r="H133" s="3">
        <f t="shared" si="13"/>
        <v>2.578457248764188E-4</v>
      </c>
      <c r="J133" s="16">
        <f t="shared" ref="J133:J161" si="16">(+H133*$J$275)</f>
        <v>12560.741764631721</v>
      </c>
      <c r="L133" s="6">
        <f>+J133/payroll!F133</f>
        <v>1.6749214543017241E-3</v>
      </c>
      <c r="O133" s="181">
        <v>12561.285247770804</v>
      </c>
      <c r="P133" s="44">
        <f t="shared" si="15"/>
        <v>-0.5434831390830368</v>
      </c>
      <c r="R133" s="186">
        <v>2.5785688144715175E-4</v>
      </c>
      <c r="S133" s="3">
        <f t="shared" si="12"/>
        <v>-1.1156570732951798E-8</v>
      </c>
    </row>
    <row r="134" spans="1:19">
      <c r="A134" t="s">
        <v>199</v>
      </c>
      <c r="B134" t="s">
        <v>200</v>
      </c>
      <c r="C134" s="3">
        <f>+payroll!G134</f>
        <v>6.8780763099722808E-3</v>
      </c>
      <c r="D134" s="3">
        <f>+IFR!T134</f>
        <v>5.4226700740088989E-3</v>
      </c>
      <c r="E134" s="3">
        <f>+claims!R134</f>
        <v>1.8572293666347208E-3</v>
      </c>
      <c r="F134" s="3">
        <f>+costs!L134</f>
        <v>6.4886997653089494E-4</v>
      </c>
      <c r="H134" s="3">
        <f t="shared" si="13"/>
        <v>2.2054996889113924E-3</v>
      </c>
      <c r="J134" s="16">
        <f t="shared" si="16"/>
        <v>107439.09780807515</v>
      </c>
      <c r="L134" s="6">
        <f>+J134/payroll!F134</f>
        <v>1.8552045559435003E-3</v>
      </c>
      <c r="O134" s="181">
        <v>107443.29477729624</v>
      </c>
      <c r="P134" s="44">
        <f t="shared" si="15"/>
        <v>-4.1969692210841458</v>
      </c>
      <c r="R134" s="186">
        <v>2.2055858439005943E-3</v>
      </c>
      <c r="S134" s="3">
        <f t="shared" si="12"/>
        <v>-8.6154989201864263E-8</v>
      </c>
    </row>
    <row r="135" spans="1:19">
      <c r="A135" t="s">
        <v>201</v>
      </c>
      <c r="B135" t="s">
        <v>548</v>
      </c>
      <c r="C135" s="3">
        <f>+payroll!G135</f>
        <v>9.7535462457135655E-4</v>
      </c>
      <c r="D135" s="3">
        <f>+IFR!T135</f>
        <v>9.3979897172292439E-4</v>
      </c>
      <c r="E135" s="3">
        <f>+claims!R135</f>
        <v>2.7178966340995917E-4</v>
      </c>
      <c r="F135" s="3">
        <f>+costs!L135</f>
        <v>3.9824756078055042E-4</v>
      </c>
      <c r="H135" s="3">
        <f t="shared" si="13"/>
        <v>5.1911118551660929E-4</v>
      </c>
      <c r="J135" s="16">
        <f t="shared" si="16"/>
        <v>25288.073135713574</v>
      </c>
      <c r="L135" s="6">
        <f>+J135/payroll!F135</f>
        <v>3.0792831859972379E-3</v>
      </c>
      <c r="O135" s="181">
        <v>25288.668292433922</v>
      </c>
      <c r="P135" s="44">
        <f t="shared" si="15"/>
        <v>-0.59515672034831368</v>
      </c>
      <c r="R135" s="186">
        <v>5.1912340283775558E-4</v>
      </c>
      <c r="S135" s="3">
        <f t="shared" si="12"/>
        <v>-1.2217321146293716E-8</v>
      </c>
    </row>
    <row r="136" spans="1:19">
      <c r="A136" t="s">
        <v>202</v>
      </c>
      <c r="B136" t="s">
        <v>549</v>
      </c>
      <c r="C136" s="3">
        <f>+payroll!G136</f>
        <v>1.2055650213839109E-3</v>
      </c>
      <c r="D136" s="3">
        <f>+IFR!T136</f>
        <v>1.2114280839804993E-3</v>
      </c>
      <c r="E136" s="3">
        <f>+claims!R136</f>
        <v>4.0768449511493869E-4</v>
      </c>
      <c r="F136" s="3">
        <f>+costs!L136</f>
        <v>2.7943781174567784E-4</v>
      </c>
      <c r="H136" s="3">
        <f t="shared" si="13"/>
        <v>5.3093949948519877E-4</v>
      </c>
      <c r="J136" s="16">
        <f t="shared" si="16"/>
        <v>25864.279692334389</v>
      </c>
      <c r="L136" s="6">
        <f>+J136/payroll!F136</f>
        <v>2.5480396895220078E-3</v>
      </c>
      <c r="O136" s="181">
        <v>25865.015322336258</v>
      </c>
      <c r="P136" s="44">
        <f t="shared" si="15"/>
        <v>-0.73563000186913996</v>
      </c>
      <c r="R136" s="186">
        <v>5.3095460042864846E-4</v>
      </c>
      <c r="S136" s="3">
        <f t="shared" si="12"/>
        <v>-1.5100943449690429E-8</v>
      </c>
    </row>
    <row r="137" spans="1:19">
      <c r="A137" t="s">
        <v>203</v>
      </c>
      <c r="B137" t="s">
        <v>506</v>
      </c>
      <c r="C137" s="3">
        <f>+payroll!G137</f>
        <v>1.2151884899063207E-3</v>
      </c>
      <c r="D137" s="3">
        <f>+IFR!T137</f>
        <v>1.1600724153762937E-3</v>
      </c>
      <c r="E137" s="3">
        <f>+claims!R137</f>
        <v>4.0768449511493869E-4</v>
      </c>
      <c r="F137" s="3">
        <f>+costs!L137</f>
        <v>2.5915441236019676E-4</v>
      </c>
      <c r="H137" s="3">
        <f t="shared" si="13"/>
        <v>5.1355293484368566E-4</v>
      </c>
      <c r="J137" s="16">
        <f t="shared" si="16"/>
        <v>25017.307539738904</v>
      </c>
      <c r="L137" s="6">
        <f>+J137/payroll!F137</f>
        <v>2.4450816104995142E-3</v>
      </c>
      <c r="O137" s="181">
        <v>25018.049041935174</v>
      </c>
      <c r="P137" s="44">
        <f t="shared" si="15"/>
        <v>-0.74150219626972103</v>
      </c>
      <c r="R137" s="186">
        <v>5.1356815633098933E-4</v>
      </c>
      <c r="S137" s="3">
        <f t="shared" si="12"/>
        <v>-1.5221487303668929E-8</v>
      </c>
    </row>
    <row r="138" spans="1:19">
      <c r="A138" t="s">
        <v>204</v>
      </c>
      <c r="B138" t="s">
        <v>550</v>
      </c>
      <c r="C138" s="3">
        <f>+payroll!G138</f>
        <v>1.6152851011859187E-2</v>
      </c>
      <c r="D138" s="3">
        <f>+IFR!T138</f>
        <v>1.578936485018366E-2</v>
      </c>
      <c r="E138" s="3">
        <f>+claims!R138</f>
        <v>1.4829225494824088E-2</v>
      </c>
      <c r="F138" s="3">
        <f>+costs!L138</f>
        <v>1.7851430779991836E-2</v>
      </c>
      <c r="H138" s="3">
        <f t="shared" si="13"/>
        <v>1.692801927497407E-2</v>
      </c>
      <c r="J138" s="16">
        <f t="shared" si="16"/>
        <v>824634.49336446007</v>
      </c>
      <c r="L138" s="6">
        <f>+J138/payroll!F138</f>
        <v>6.0632956988301567E-3</v>
      </c>
      <c r="O138" s="181">
        <v>824644.34975678171</v>
      </c>
      <c r="P138" s="44">
        <f t="shared" si="15"/>
        <v>-9.8563923216424882</v>
      </c>
      <c r="R138" s="186">
        <v>1.6928221606068085E-2</v>
      </c>
      <c r="S138" s="3">
        <f t="shared" si="12"/>
        <v>-2.0233109401454619E-7</v>
      </c>
    </row>
    <row r="139" spans="1:19">
      <c r="A139" t="s">
        <v>205</v>
      </c>
      <c r="B139" t="s">
        <v>206</v>
      </c>
      <c r="C139" s="3">
        <f>+payroll!G139</f>
        <v>9.6758943344488657E-4</v>
      </c>
      <c r="D139" s="3">
        <f>+IFR!T139</f>
        <v>9.5272869325311205E-4</v>
      </c>
      <c r="E139" s="3">
        <f>+claims!R139</f>
        <v>3.6238621787994555E-4</v>
      </c>
      <c r="F139" s="3">
        <f>+costs!L139</f>
        <v>8.28413788333903E-4</v>
      </c>
      <c r="H139" s="3">
        <f t="shared" si="13"/>
        <v>7.9144597151958353E-4</v>
      </c>
      <c r="J139" s="16">
        <f t="shared" si="16"/>
        <v>38554.637559650015</v>
      </c>
      <c r="L139" s="6">
        <f>+J139/payroll!F139</f>
        <v>4.7324054629632262E-3</v>
      </c>
      <c r="O139" s="181">
        <v>38555.227978087925</v>
      </c>
      <c r="P139" s="44">
        <f t="shared" si="15"/>
        <v>-0.59041843791055726</v>
      </c>
      <c r="R139" s="186">
        <v>7.9145809157371387E-4</v>
      </c>
      <c r="S139" s="3">
        <f t="shared" si="12"/>
        <v>-1.2120054130346052E-8</v>
      </c>
    </row>
    <row r="140" spans="1:19">
      <c r="A140" t="s">
        <v>207</v>
      </c>
      <c r="B140" t="s">
        <v>208</v>
      </c>
      <c r="C140" s="3">
        <f>+payroll!G140</f>
        <v>9.0320929633124663E-4</v>
      </c>
      <c r="D140" s="3">
        <f>+IFR!T140</f>
        <v>9.6369682123017631E-4</v>
      </c>
      <c r="E140" s="3">
        <f>+claims!R140</f>
        <v>1.1443775301471966E-3</v>
      </c>
      <c r="F140" s="3">
        <f>+costs!L140</f>
        <v>6.7346070842939899E-4</v>
      </c>
      <c r="H140" s="3">
        <f t="shared" si="13"/>
        <v>8.090963192748967E-4</v>
      </c>
      <c r="J140" s="16">
        <f t="shared" si="16"/>
        <v>39414.459689013194</v>
      </c>
      <c r="L140" s="6">
        <f>+J140/payroll!F140</f>
        <v>5.1827900665591831E-3</v>
      </c>
      <c r="O140" s="181">
        <v>39415.0108229998</v>
      </c>
      <c r="P140" s="44">
        <f t="shared" si="15"/>
        <v>-0.55113398660614621</v>
      </c>
      <c r="R140" s="186">
        <v>8.0910763290150756E-4</v>
      </c>
      <c r="S140" s="3">
        <f t="shared" si="12"/>
        <v>-1.1313626610857594E-8</v>
      </c>
    </row>
    <row r="141" spans="1:19">
      <c r="A141" t="s">
        <v>209</v>
      </c>
      <c r="B141" t="s">
        <v>210</v>
      </c>
      <c r="C141" s="3">
        <f>+payroll!G141</f>
        <v>9.0454557040167666E-5</v>
      </c>
      <c r="D141" s="3">
        <f>+IFR!T141</f>
        <v>6.8053827186898195E-5</v>
      </c>
      <c r="E141" s="3">
        <f>+claims!R141</f>
        <v>0</v>
      </c>
      <c r="F141" s="3">
        <f>+costs!L141</f>
        <v>0</v>
      </c>
      <c r="H141" s="3">
        <f t="shared" si="13"/>
        <v>1.9813548028383234E-5</v>
      </c>
      <c r="J141" s="16">
        <f t="shared" si="16"/>
        <v>965.20064602556602</v>
      </c>
      <c r="L141" s="6">
        <f>+J141/payroll!F141</f>
        <v>1.2673121306224068E-3</v>
      </c>
      <c r="O141" s="181">
        <v>965.25584096303032</v>
      </c>
      <c r="P141" s="44">
        <f t="shared" si="15"/>
        <v>-5.5194937464307259E-2</v>
      </c>
      <c r="R141" s="186">
        <v>1.9814681064865214E-5</v>
      </c>
      <c r="S141" s="3">
        <f t="shared" si="12"/>
        <v>-1.1330364819793883E-9</v>
      </c>
    </row>
    <row r="142" spans="1:19">
      <c r="A142" t="s">
        <v>211</v>
      </c>
      <c r="B142" t="s">
        <v>462</v>
      </c>
      <c r="C142" s="3">
        <f>+payroll!G142</f>
        <v>1.4834006301996284E-4</v>
      </c>
      <c r="D142" s="3">
        <f>+IFR!T142</f>
        <v>9.7379046798601822E-5</v>
      </c>
      <c r="E142" s="3">
        <f>+claims!R142</f>
        <v>0</v>
      </c>
      <c r="F142" s="3">
        <f>+costs!L142</f>
        <v>0</v>
      </c>
      <c r="H142" s="3">
        <f t="shared" si="13"/>
        <v>3.0714888727320582E-5</v>
      </c>
      <c r="J142" s="16">
        <f t="shared" si="16"/>
        <v>1496.2504645682222</v>
      </c>
      <c r="L142" s="6">
        <f>+J142/payroll!F142</f>
        <v>1.1979598928048786E-3</v>
      </c>
      <c r="O142" s="181">
        <v>1496.3409809641869</v>
      </c>
      <c r="P142" s="44">
        <f t="shared" si="15"/>
        <v>-9.0516395964641561E-2</v>
      </c>
      <c r="R142" s="186">
        <v>3.0716746839378618E-5</v>
      </c>
      <c r="S142" s="3">
        <f t="shared" si="12"/>
        <v>-1.8581120580366049E-9</v>
      </c>
    </row>
    <row r="143" spans="1:19" hidden="1" outlineLevel="1">
      <c r="A143" t="s">
        <v>212</v>
      </c>
      <c r="B143" t="s">
        <v>213</v>
      </c>
      <c r="C143" s="3">
        <f>+payroll!G143</f>
        <v>1.0142938190735364E-4</v>
      </c>
      <c r="D143" s="3">
        <f>+IFR!T143</f>
        <v>1.0292822042131626E-4</v>
      </c>
      <c r="E143" s="3">
        <f>+claims!R143</f>
        <v>4.5298277234993194E-5</v>
      </c>
      <c r="F143" s="3">
        <f>+costs!L143</f>
        <v>0</v>
      </c>
      <c r="H143" s="3">
        <f t="shared" si="13"/>
        <v>3.2339441876332721E-5</v>
      </c>
      <c r="J143" s="16">
        <f t="shared" si="16"/>
        <v>1575.3892309660007</v>
      </c>
      <c r="L143" s="6">
        <f>+J143/payroll!F143</f>
        <v>1.8446778484696414E-3</v>
      </c>
      <c r="O143" s="181">
        <v>1575.451122689034</v>
      </c>
      <c r="P143" s="44">
        <f t="shared" ref="P143:P168" si="17">+J143-O143</f>
        <v>-6.1891723033340895E-2</v>
      </c>
      <c r="R143" s="186">
        <v>3.2340712383798638E-5</v>
      </c>
      <c r="S143" s="3">
        <f t="shared" si="12"/>
        <v>-1.2705074659165577E-9</v>
      </c>
    </row>
    <row r="144" spans="1:19" hidden="1" outlineLevel="1">
      <c r="A144" t="s">
        <v>214</v>
      </c>
      <c r="B144" t="s">
        <v>215</v>
      </c>
      <c r="C144" s="3">
        <f>+payroll!G144</f>
        <v>2.3960848096557772E-5</v>
      </c>
      <c r="D144" s="3">
        <f>+IFR!T144</f>
        <v>2.9535924120899451E-5</v>
      </c>
      <c r="E144" s="3">
        <f>+claims!R144</f>
        <v>0</v>
      </c>
      <c r="F144" s="3">
        <f>+costs!L144</f>
        <v>0</v>
      </c>
      <c r="H144" s="3">
        <f t="shared" si="13"/>
        <v>6.6870965271821524E-6</v>
      </c>
      <c r="J144" s="16">
        <f t="shared" si="16"/>
        <v>325.75639046704367</v>
      </c>
      <c r="L144" s="6">
        <f>+J144/payroll!F144</f>
        <v>1.6146827197262939E-3</v>
      </c>
      <c r="O144" s="181">
        <v>325.77101126178923</v>
      </c>
      <c r="P144" s="44">
        <f t="shared" si="17"/>
        <v>-1.4620794745553667E-2</v>
      </c>
      <c r="R144" s="186">
        <v>6.6873966614807549E-6</v>
      </c>
      <c r="S144" s="3">
        <f t="shared" si="12"/>
        <v>-3.0013429860249242E-10</v>
      </c>
    </row>
    <row r="145" spans="1:19" hidden="1" outlineLevel="1">
      <c r="A145" t="s">
        <v>216</v>
      </c>
      <c r="B145" t="s">
        <v>217</v>
      </c>
      <c r="C145" s="3">
        <f>+payroll!G145</f>
        <v>1.5168979130573103E-4</v>
      </c>
      <c r="D145" s="3">
        <f>+IFR!T145</f>
        <v>1.9377356279317367E-4</v>
      </c>
      <c r="E145" s="3">
        <f>+claims!R145</f>
        <v>4.5298277234993194E-5</v>
      </c>
      <c r="F145" s="3">
        <f>+costs!L145</f>
        <v>5.030368962811317E-6</v>
      </c>
      <c r="H145" s="3">
        <f t="shared" si="13"/>
        <v>5.2995882225298854E-5</v>
      </c>
      <c r="J145" s="16">
        <f t="shared" si="16"/>
        <v>2581.650681002598</v>
      </c>
      <c r="L145" s="6">
        <f>+J145/payroll!F145</f>
        <v>2.0213315912378156E-3</v>
      </c>
      <c r="O145" s="181">
        <v>2581.7432413867186</v>
      </c>
      <c r="P145" s="44">
        <f t="shared" si="17"/>
        <v>-9.2560384120588424E-2</v>
      </c>
      <c r="R145" s="186">
        <v>5.2997782296153401E-5</v>
      </c>
      <c r="S145" s="3">
        <f t="shared" si="12"/>
        <v>-1.9000708545473732E-9</v>
      </c>
    </row>
    <row r="146" spans="1:19" hidden="1" outlineLevel="1">
      <c r="A146" t="s">
        <v>509</v>
      </c>
      <c r="B146" t="s">
        <v>507</v>
      </c>
      <c r="C146" s="3">
        <f>+payroll!G146</f>
        <v>1.1929902208395562E-4</v>
      </c>
      <c r="D146" s="3">
        <f>+IFR!T146</f>
        <v>1.4588956459717E-4</v>
      </c>
      <c r="E146" s="3">
        <f>+claims!R146</f>
        <v>4.5298277234993194E-5</v>
      </c>
      <c r="F146" s="3">
        <f>+costs!L146</f>
        <v>7.0763498252178263E-7</v>
      </c>
      <c r="H146" s="3">
        <f>(C146*$C$3)+(D146*$D$3)+(E146*$E$3)+(F146*$F$3)</f>
        <v>4.0367895909902758E-5</v>
      </c>
      <c r="J146" s="16">
        <f t="shared" si="16"/>
        <v>1966.4887457367875</v>
      </c>
      <c r="L146" s="6">
        <f>+J146/payroll!F146</f>
        <v>1.9577219979473506E-3</v>
      </c>
      <c r="O146" s="181">
        <v>1966.5615414286679</v>
      </c>
      <c r="P146" s="44">
        <f>+J146-O146</f>
        <v>-7.2795691880401137E-2</v>
      </c>
      <c r="R146" s="186">
        <v>4.0369390253015016E-5</v>
      </c>
      <c r="S146" s="3">
        <f>+H146-R146</f>
        <v>-1.4943431122575149E-9</v>
      </c>
    </row>
    <row r="147" spans="1:19" hidden="1" outlineLevel="1">
      <c r="A147" t="s">
        <v>218</v>
      </c>
      <c r="B147" t="s">
        <v>219</v>
      </c>
      <c r="C147" s="3">
        <f>+payroll!G147</f>
        <v>1.7609299205172116E-4</v>
      </c>
      <c r="D147" s="3">
        <f>+IFR!T147</f>
        <v>1.6558018067776964E-4</v>
      </c>
      <c r="E147" s="3">
        <f>+claims!R147</f>
        <v>1.3589483170497958E-4</v>
      </c>
      <c r="F147" s="3">
        <f>+costs!L147</f>
        <v>1.1238908545934499E-6</v>
      </c>
      <c r="H147" s="3">
        <f t="shared" si="13"/>
        <v>6.3767705859689344E-5</v>
      </c>
      <c r="J147" s="16">
        <f t="shared" si="16"/>
        <v>3106.3911825974328</v>
      </c>
      <c r="L147" s="6">
        <f>+J147/payroll!F147</f>
        <v>2.0951277603430203E-3</v>
      </c>
      <c r="O147" s="181">
        <v>3106.4986336977668</v>
      </c>
      <c r="P147" s="44">
        <f t="shared" si="17"/>
        <v>-0.10745110033394667</v>
      </c>
      <c r="R147" s="186">
        <v>6.3769911605764988E-5</v>
      </c>
      <c r="S147" s="3">
        <f t="shared" si="12"/>
        <v>-2.2057460756443222E-9</v>
      </c>
    </row>
    <row r="148" spans="1:19" hidden="1" outlineLevel="1">
      <c r="A148" t="s">
        <v>220</v>
      </c>
      <c r="B148" t="s">
        <v>221</v>
      </c>
      <c r="C148" s="3">
        <f>+payroll!G148</f>
        <v>1.5436920388669439E-5</v>
      </c>
      <c r="D148" s="3">
        <f>+IFR!T148</f>
        <v>1.7005532069608774E-5</v>
      </c>
      <c r="E148" s="3">
        <f>+claims!R148</f>
        <v>0</v>
      </c>
      <c r="F148" s="3">
        <f>+costs!L148</f>
        <v>0</v>
      </c>
      <c r="H148" s="3">
        <f t="shared" si="13"/>
        <v>4.0553065572847766E-6</v>
      </c>
      <c r="J148" s="16">
        <f t="shared" si="16"/>
        <v>197.55091331021816</v>
      </c>
      <c r="L148" s="6">
        <f>+J148/payroll!F148</f>
        <v>1.5198993057959427E-3</v>
      </c>
      <c r="O148" s="181">
        <v>197.56033284510258</v>
      </c>
      <c r="P148" s="44">
        <f t="shared" si="17"/>
        <v>-9.4195348844152704E-3</v>
      </c>
      <c r="R148" s="186">
        <v>4.0554999206104296E-6</v>
      </c>
      <c r="S148" s="3">
        <f t="shared" si="12"/>
        <v>-1.9336332565301367E-10</v>
      </c>
    </row>
    <row r="149" spans="1:19" hidden="1" outlineLevel="1">
      <c r="A149" t="s">
        <v>222</v>
      </c>
      <c r="B149" t="s">
        <v>223</v>
      </c>
      <c r="C149" s="3">
        <f>+payroll!G149</f>
        <v>3.5687911134898932E-4</v>
      </c>
      <c r="D149" s="3">
        <f>+IFR!T149</f>
        <v>4.2782338575121024E-4</v>
      </c>
      <c r="E149" s="3">
        <f>+claims!R149</f>
        <v>1.3589483170497958E-4</v>
      </c>
      <c r="F149" s="3">
        <f>+costs!L149</f>
        <v>1.6487229083362224E-5</v>
      </c>
      <c r="H149" s="3">
        <f t="shared" si="13"/>
        <v>1.283643743432892E-4</v>
      </c>
      <c r="J149" s="16">
        <f t="shared" si="16"/>
        <v>6253.1645955245012</v>
      </c>
      <c r="L149" s="6">
        <f>+J149/payroll!F149</f>
        <v>2.0810148087654795E-3</v>
      </c>
      <c r="O149" s="181">
        <v>6253.3823614489365</v>
      </c>
      <c r="P149" s="44">
        <f t="shared" si="17"/>
        <v>-0.21776592443529807</v>
      </c>
      <c r="R149" s="186">
        <v>1.2836884462169248E-4</v>
      </c>
      <c r="S149" s="3">
        <f t="shared" si="12"/>
        <v>-4.4702784032779868E-9</v>
      </c>
    </row>
    <row r="150" spans="1:19" hidden="1" outlineLevel="1">
      <c r="A150" t="s">
        <v>224</v>
      </c>
      <c r="B150" t="s">
        <v>225</v>
      </c>
      <c r="C150" s="3">
        <f>+payroll!G150</f>
        <v>2.0291941818911044E-3</v>
      </c>
      <c r="D150" s="3">
        <f>+IFR!T150</f>
        <v>2.4510341880328228E-3</v>
      </c>
      <c r="E150" s="3">
        <f>+claims!R150</f>
        <v>1.3589483170497957E-3</v>
      </c>
      <c r="F150" s="3">
        <f>+costs!L150</f>
        <v>5.5439544489001387E-3</v>
      </c>
      <c r="H150" s="3">
        <f t="shared" si="13"/>
        <v>4.0902434631380439E-3</v>
      </c>
      <c r="J150" s="16">
        <f t="shared" si="16"/>
        <v>199252.83585591274</v>
      </c>
      <c r="L150" s="6">
        <f>+J150/payroll!F150</f>
        <v>1.1662115598555307E-2</v>
      </c>
      <c r="O150" s="181">
        <v>199254.07406048346</v>
      </c>
      <c r="P150" s="44">
        <f t="shared" si="17"/>
        <v>-1.2382045707199723</v>
      </c>
      <c r="R150" s="186">
        <v>4.0902688808849468E-3</v>
      </c>
      <c r="S150" s="3">
        <f t="shared" si="12"/>
        <v>-2.5417746902893501E-8</v>
      </c>
    </row>
    <row r="151" spans="1:19" hidden="1" outlineLevel="1">
      <c r="A151" t="s">
        <v>226</v>
      </c>
      <c r="B151" t="s">
        <v>227</v>
      </c>
      <c r="C151" s="3">
        <f>+payroll!G151</f>
        <v>3.3182972319560443E-4</v>
      </c>
      <c r="D151" s="3">
        <f>+IFR!T151</f>
        <v>4.6272947789409137E-4</v>
      </c>
      <c r="E151" s="3">
        <f>+claims!R151</f>
        <v>3.6238621787994555E-4</v>
      </c>
      <c r="F151" s="3">
        <f>+costs!L151</f>
        <v>6.081867926181014E-4</v>
      </c>
      <c r="H151" s="3">
        <f t="shared" si="13"/>
        <v>5.1858990838906467E-4</v>
      </c>
      <c r="J151" s="16">
        <f t="shared" si="16"/>
        <v>25262.67955049887</v>
      </c>
      <c r="L151" s="6">
        <f>+J151/payroll!F151</f>
        <v>9.0419180731161983E-3</v>
      </c>
      <c r="O151" s="181">
        <v>25262.882031406622</v>
      </c>
      <c r="P151" s="44">
        <f t="shared" si="17"/>
        <v>-0.20248090775203309</v>
      </c>
      <c r="R151" s="186">
        <v>5.1859406489808402E-4</v>
      </c>
      <c r="S151" s="3">
        <f t="shared" si="12"/>
        <v>-4.1565090193491916E-9</v>
      </c>
    </row>
    <row r="152" spans="1:19" hidden="1" outlineLevel="1">
      <c r="A152" t="s">
        <v>228</v>
      </c>
      <c r="B152" t="s">
        <v>229</v>
      </c>
      <c r="C152" s="3">
        <f>+payroll!G152</f>
        <v>3.3480379424287459E-4</v>
      </c>
      <c r="D152" s="3">
        <f>+IFR!T152</f>
        <v>3.5308854744529796E-4</v>
      </c>
      <c r="E152" s="3">
        <f>+claims!R152</f>
        <v>1.8119310893997278E-4</v>
      </c>
      <c r="F152" s="3">
        <f>+costs!L152</f>
        <v>1.1372934611623823E-4</v>
      </c>
      <c r="H152" s="3">
        <f t="shared" si="13"/>
        <v>1.8140311672176041E-4</v>
      </c>
      <c r="J152" s="16">
        <f t="shared" si="16"/>
        <v>8836.9031735292647</v>
      </c>
      <c r="L152" s="6">
        <f>+J152/payroll!F152</f>
        <v>3.1347734839750024E-3</v>
      </c>
      <c r="O152" s="181">
        <v>8837.1074692009333</v>
      </c>
      <c r="P152" s="44">
        <f t="shared" si="17"/>
        <v>-0.20429567166866036</v>
      </c>
      <c r="R152" s="186">
        <v>1.8140731048408258E-4</v>
      </c>
      <c r="S152" s="3">
        <f t="shared" si="12"/>
        <v>-4.1937623221680563E-9</v>
      </c>
    </row>
    <row r="153" spans="1:19" hidden="1" outlineLevel="1">
      <c r="A153" t="s">
        <v>230</v>
      </c>
      <c r="B153" t="s">
        <v>231</v>
      </c>
      <c r="C153" s="3">
        <f>+payroll!G153</f>
        <v>2.5237401850518998E-4</v>
      </c>
      <c r="D153" s="3">
        <f>+IFR!T153</f>
        <v>2.4881778501848628E-4</v>
      </c>
      <c r="E153" s="3">
        <f>+claims!R153</f>
        <v>0</v>
      </c>
      <c r="F153" s="3">
        <f>+costs!L153</f>
        <v>0</v>
      </c>
      <c r="H153" s="3">
        <f t="shared" si="13"/>
        <v>6.2648975440459526E-5</v>
      </c>
      <c r="J153" s="16">
        <f t="shared" si="16"/>
        <v>3051.8931531772478</v>
      </c>
      <c r="L153" s="6">
        <f>+J153/payroll!F153</f>
        <v>1.4362204992760072E-3</v>
      </c>
      <c r="O153" s="181">
        <v>3052.0471505945684</v>
      </c>
      <c r="P153" s="44">
        <f t="shared" si="17"/>
        <v>-0.15399741732062466</v>
      </c>
      <c r="R153" s="186">
        <v>6.265213668494988E-5</v>
      </c>
      <c r="S153" s="3">
        <f t="shared" si="12"/>
        <v>-3.1612444903548337E-9</v>
      </c>
    </row>
    <row r="154" spans="1:19" hidden="1" outlineLevel="1">
      <c r="A154" t="s">
        <v>232</v>
      </c>
      <c r="B154" t="s">
        <v>233</v>
      </c>
      <c r="C154" s="3">
        <f>+payroll!G154</f>
        <v>6.6577654626334893E-5</v>
      </c>
      <c r="D154" s="3">
        <f>+IFR!T154</f>
        <v>6.4442016263780623E-5</v>
      </c>
      <c r="E154" s="3">
        <f>+claims!R154</f>
        <v>4.5298277234993194E-5</v>
      </c>
      <c r="F154" s="3">
        <f>+costs!L154</f>
        <v>9.6789480397585282E-6</v>
      </c>
      <c r="H154" s="3">
        <f t="shared" si="13"/>
        <v>2.8979569270368534E-5</v>
      </c>
      <c r="J154" s="16">
        <f t="shared" si="16"/>
        <v>1411.7158088613553</v>
      </c>
      <c r="L154" s="6">
        <f>+J154/payroll!F154</f>
        <v>2.5183449971613865E-3</v>
      </c>
      <c r="O154" s="181">
        <v>1411.7564342273274</v>
      </c>
      <c r="P154" s="44">
        <f t="shared" si="17"/>
        <v>-4.0625365972118743E-2</v>
      </c>
      <c r="R154" s="186">
        <v>2.8980403224058039E-5</v>
      </c>
      <c r="S154" s="3">
        <f t="shared" si="12"/>
        <v>-8.3395368950502308E-10</v>
      </c>
    </row>
    <row r="155" spans="1:19" hidden="1" outlineLevel="1">
      <c r="A155" t="s">
        <v>234</v>
      </c>
      <c r="B155" t="s">
        <v>235</v>
      </c>
      <c r="C155" s="3">
        <f>+payroll!G155</f>
        <v>1.8028641224811213E-4</v>
      </c>
      <c r="D155" s="3">
        <f>+IFR!T155</f>
        <v>2.1212163686827785E-4</v>
      </c>
      <c r="E155" s="3">
        <f>+claims!R155</f>
        <v>0</v>
      </c>
      <c r="F155" s="3">
        <f>+costs!L155</f>
        <v>6.5768427787318631E-8</v>
      </c>
      <c r="H155" s="3">
        <f t="shared" si="13"/>
        <v>4.9090467196221142E-5</v>
      </c>
      <c r="J155" s="16">
        <f t="shared" si="16"/>
        <v>2391.4016098284765</v>
      </c>
      <c r="L155" s="6">
        <f>+J155/payroll!F155</f>
        <v>1.5753822947544493E-3</v>
      </c>
      <c r="O155" s="181">
        <v>2391.5116197337293</v>
      </c>
      <c r="P155" s="44">
        <f t="shared" si="17"/>
        <v>-0.1100099052528094</v>
      </c>
      <c r="R155" s="186">
        <v>4.9092725469203357E-5</v>
      </c>
      <c r="S155" s="3">
        <f t="shared" si="12"/>
        <v>-2.2582729822153823E-9</v>
      </c>
    </row>
    <row r="156" spans="1:19" hidden="1" outlineLevel="1">
      <c r="A156" t="s">
        <v>236</v>
      </c>
      <c r="B156" t="s">
        <v>237</v>
      </c>
      <c r="C156" s="3">
        <f>+payroll!G156</f>
        <v>4.5711918647572226E-4</v>
      </c>
      <c r="D156" s="3">
        <f>+IFR!T156</f>
        <v>4.6720461791240948E-4</v>
      </c>
      <c r="E156" s="3">
        <f>+claims!R156</f>
        <v>9.0596554469986388E-5</v>
      </c>
      <c r="F156" s="3">
        <f>+costs!L156</f>
        <v>4.1091197918598113E-5</v>
      </c>
      <c r="H156" s="3">
        <f t="shared" si="13"/>
        <v>1.5378467747017329E-4</v>
      </c>
      <c r="J156" s="16">
        <f t="shared" si="16"/>
        <v>7491.4936906005805</v>
      </c>
      <c r="L156" s="6">
        <f>+J156/payroll!F156</f>
        <v>1.9464148402579978E-3</v>
      </c>
      <c r="O156" s="181">
        <v>7491.7726225387469</v>
      </c>
      <c r="P156" s="44">
        <f t="shared" si="17"/>
        <v>-0.27893193816635176</v>
      </c>
      <c r="R156" s="186">
        <v>1.5379040335875024E-4</v>
      </c>
      <c r="S156" s="3">
        <f t="shared" si="12"/>
        <v>-5.7258885769460085E-9</v>
      </c>
    </row>
    <row r="157" spans="1:19" hidden="1" outlineLevel="1">
      <c r="A157" t="s">
        <v>238</v>
      </c>
      <c r="B157" t="s">
        <v>239</v>
      </c>
      <c r="C157" s="3">
        <f>+payroll!G157</f>
        <v>6.7882734150035242E-4</v>
      </c>
      <c r="D157" s="3">
        <f>+IFR!T157</f>
        <v>7.3750307501882267E-4</v>
      </c>
      <c r="E157" s="3">
        <f>+claims!R157</f>
        <v>2.2649138617496597E-4</v>
      </c>
      <c r="F157" s="3">
        <f>+costs!L157</f>
        <v>3.3899212212118797E-5</v>
      </c>
      <c r="H157" s="3">
        <f t="shared" si="13"/>
        <v>2.3135453731841304E-4</v>
      </c>
      <c r="J157" s="16">
        <f t="shared" si="16"/>
        <v>11270.245417973205</v>
      </c>
      <c r="L157" s="6">
        <f>+J157/payroll!F157</f>
        <v>1.9718346144488781E-3</v>
      </c>
      <c r="O157" s="181">
        <v>11270.659635165675</v>
      </c>
      <c r="P157" s="44">
        <f t="shared" si="17"/>
        <v>-0.41421719247045985</v>
      </c>
      <c r="R157" s="186">
        <v>2.3136304032995888E-4</v>
      </c>
      <c r="S157" s="3">
        <f t="shared" si="12"/>
        <v>-8.503011545844992E-9</v>
      </c>
    </row>
    <row r="158" spans="1:19" hidden="1" outlineLevel="1">
      <c r="A158" t="s">
        <v>240</v>
      </c>
      <c r="B158" t="s">
        <v>241</v>
      </c>
      <c r="C158" s="3">
        <f>+payroll!G158</f>
        <v>7.037033158119572E-5</v>
      </c>
      <c r="D158" s="3">
        <f>+IFR!T158</f>
        <v>9.6663024395670928E-5</v>
      </c>
      <c r="E158" s="3">
        <f>+claims!R158</f>
        <v>1.3589483170497958E-4</v>
      </c>
      <c r="F158" s="3">
        <f>+costs!L158</f>
        <v>1.3010909793343153E-5</v>
      </c>
      <c r="H158" s="3">
        <f t="shared" si="13"/>
        <v>4.9069940128861161E-5</v>
      </c>
      <c r="J158" s="16">
        <f t="shared" si="16"/>
        <v>2390.4016506768653</v>
      </c>
      <c r="L158" s="6">
        <f>+J158/payroll!F158</f>
        <v>4.0343885432152374E-3</v>
      </c>
      <c r="O158" s="181">
        <v>2390.4445903161495</v>
      </c>
      <c r="P158" s="44">
        <f t="shared" si="17"/>
        <v>-4.2939639284213627E-2</v>
      </c>
      <c r="R158" s="186">
        <v>4.9070821589735423E-5</v>
      </c>
      <c r="S158" s="3">
        <f t="shared" si="12"/>
        <v>-8.8146087426203314E-10</v>
      </c>
    </row>
    <row r="159" spans="1:19" hidden="1" outlineLevel="1">
      <c r="A159" t="s">
        <v>242</v>
      </c>
      <c r="B159" t="s">
        <v>243</v>
      </c>
      <c r="C159" s="3">
        <f>+payroll!G159</f>
        <v>5.3886794695125161E-5</v>
      </c>
      <c r="D159" s="3">
        <f>+IFR!T159</f>
        <v>7.4734838305912243E-5</v>
      </c>
      <c r="E159" s="3">
        <f>+claims!R159</f>
        <v>0</v>
      </c>
      <c r="F159" s="3">
        <f>+costs!L159</f>
        <v>0</v>
      </c>
      <c r="H159" s="3">
        <f t="shared" si="13"/>
        <v>1.6077704125129675E-5</v>
      </c>
      <c r="J159" s="16">
        <f t="shared" si="16"/>
        <v>783.21209234978903</v>
      </c>
      <c r="L159" s="6">
        <f>+J159/payroll!F159</f>
        <v>1.7262093782985733E-3</v>
      </c>
      <c r="O159" s="181">
        <v>783.24497381381548</v>
      </c>
      <c r="P159" s="44">
        <f t="shared" si="17"/>
        <v>-3.2881464026445428E-2</v>
      </c>
      <c r="R159" s="186">
        <v>1.60783791127288E-5</v>
      </c>
      <c r="S159" s="3">
        <f t="shared" si="12"/>
        <v>-6.7498759912573009E-10</v>
      </c>
    </row>
    <row r="160" spans="1:19" hidden="1" outlineLevel="1">
      <c r="A160" t="s">
        <v>244</v>
      </c>
      <c r="B160" t="s">
        <v>245</v>
      </c>
      <c r="C160" s="3">
        <f>+payroll!G160</f>
        <v>4.2928643976928904E-5</v>
      </c>
      <c r="D160" s="3">
        <f>+IFR!T160</f>
        <v>4.2961344175853742E-5</v>
      </c>
      <c r="E160" s="3">
        <f>+claims!R160</f>
        <v>0</v>
      </c>
      <c r="F160" s="3">
        <f>+costs!L160</f>
        <v>0</v>
      </c>
      <c r="H160" s="3">
        <f t="shared" si="13"/>
        <v>1.0736248519097832E-5</v>
      </c>
      <c r="J160" s="16">
        <f t="shared" si="16"/>
        <v>523.00748920282274</v>
      </c>
      <c r="L160" s="6">
        <f>+J160/payroll!F160</f>
        <v>1.446962169505529E-3</v>
      </c>
      <c r="O160" s="181">
        <v>523.03368405576612</v>
      </c>
      <c r="P160" s="44">
        <f t="shared" si="17"/>
        <v>-2.6194852943376645E-2</v>
      </c>
      <c r="R160" s="186">
        <v>1.0736786244573906E-5</v>
      </c>
      <c r="S160" s="3">
        <f t="shared" si="12"/>
        <v>-5.3772547607463931E-10</v>
      </c>
    </row>
    <row r="161" spans="1:19" hidden="1" outlineLevel="1">
      <c r="A161" t="s">
        <v>246</v>
      </c>
      <c r="B161" t="s">
        <v>247</v>
      </c>
      <c r="C161" s="3">
        <f>+payroll!G161</f>
        <v>5.1902653626123096E-4</v>
      </c>
      <c r="D161" s="3">
        <f>+IFR!T161</f>
        <v>5.2224884013772209E-4</v>
      </c>
      <c r="E161" s="3">
        <f>+claims!R161</f>
        <v>4.5298277234993194E-5</v>
      </c>
      <c r="F161" s="3">
        <f>+costs!L161</f>
        <v>2.9114184460306495E-5</v>
      </c>
      <c r="H161" s="3">
        <f t="shared" si="13"/>
        <v>1.5442267431130203E-4</v>
      </c>
      <c r="J161" s="16">
        <f t="shared" si="16"/>
        <v>7522.5731803687731</v>
      </c>
      <c r="L161" s="6">
        <f>+J161/payroll!F161</f>
        <v>1.7213663063694934E-3</v>
      </c>
      <c r="O161" s="181">
        <v>7522.8898878752661</v>
      </c>
      <c r="P161" s="44">
        <f t="shared" si="17"/>
        <v>-0.31670750649300317</v>
      </c>
      <c r="R161" s="186">
        <v>1.544291756531906E-4</v>
      </c>
      <c r="S161" s="3">
        <f t="shared" si="12"/>
        <v>-6.5013418885625021E-9</v>
      </c>
    </row>
    <row r="162" spans="1:19" hidden="1" outlineLevel="1">
      <c r="A162" t="s">
        <v>248</v>
      </c>
      <c r="B162" t="s">
        <v>249</v>
      </c>
      <c r="C162" s="3">
        <f>+payroll!G162</f>
        <v>4.0295021168386908E-5</v>
      </c>
      <c r="D162" s="3">
        <f>+IFR!T162</f>
        <v>4.6988970192340032E-5</v>
      </c>
      <c r="E162" s="3">
        <f>+claims!R162</f>
        <v>0</v>
      </c>
      <c r="F162" s="3">
        <f>+costs!L162</f>
        <v>0</v>
      </c>
      <c r="H162" s="3">
        <f t="shared" si="13"/>
        <v>1.0910498920090868E-5</v>
      </c>
      <c r="J162" s="16">
        <f t="shared" ref="J162:J169" si="18">(+H162*$J$275)</f>
        <v>531.49595373061766</v>
      </c>
      <c r="L162" s="6">
        <f>+J162/payroll!F162</f>
        <v>1.5665527148055313E-3</v>
      </c>
      <c r="O162" s="181">
        <v>531.52054155953726</v>
      </c>
      <c r="P162" s="44">
        <f t="shared" si="17"/>
        <v>-2.4587828919607091E-2</v>
      </c>
      <c r="R162" s="186">
        <v>1.0911003656729017E-5</v>
      </c>
      <c r="S162" s="3">
        <f t="shared" si="12"/>
        <v>-5.047366381491817E-10</v>
      </c>
    </row>
    <row r="163" spans="1:19" hidden="1" outlineLevel="1">
      <c r="A163" t="s">
        <v>250</v>
      </c>
      <c r="B163" t="s">
        <v>251</v>
      </c>
      <c r="C163" s="3">
        <f>+payroll!G163</f>
        <v>4.2426042593537946E-5</v>
      </c>
      <c r="D163" s="3">
        <f>+IFR!T163</f>
        <v>3.7591176153872027E-5</v>
      </c>
      <c r="E163" s="3">
        <f>+claims!R163</f>
        <v>0</v>
      </c>
      <c r="F163" s="3">
        <f>+costs!L163</f>
        <v>0</v>
      </c>
      <c r="H163" s="3">
        <f t="shared" si="13"/>
        <v>1.0002152343426247E-5</v>
      </c>
      <c r="J163" s="16">
        <f t="shared" si="18"/>
        <v>487.24659963432634</v>
      </c>
      <c r="L163" s="6">
        <f>+J163/payroll!F163</f>
        <v>1.3639948562439938E-3</v>
      </c>
      <c r="O163" s="181">
        <v>487.27248780231298</v>
      </c>
      <c r="P163" s="44">
        <f t="shared" si="17"/>
        <v>-2.588816798663629E-2</v>
      </c>
      <c r="R163" s="186">
        <v>1.000268377330239E-5</v>
      </c>
      <c r="S163" s="3">
        <f t="shared" si="12"/>
        <v>-5.3142987614357808E-10</v>
      </c>
    </row>
    <row r="164" spans="1:19" hidden="1" outlineLevel="1">
      <c r="A164" t="s">
        <v>252</v>
      </c>
      <c r="B164" t="s">
        <v>253</v>
      </c>
      <c r="C164" s="3">
        <f>+payroll!G164</f>
        <v>4.8002969766366215E-5</v>
      </c>
      <c r="D164" s="3">
        <f>+IFR!T164</f>
        <v>5.3701680219817179E-5</v>
      </c>
      <c r="E164" s="3">
        <f>+claims!R164</f>
        <v>0</v>
      </c>
      <c r="F164" s="3">
        <f>+costs!L164</f>
        <v>0</v>
      </c>
      <c r="H164" s="3">
        <f t="shared" si="13"/>
        <v>1.2713081248272924E-5</v>
      </c>
      <c r="J164" s="16">
        <f t="shared" si="18"/>
        <v>619.30726471758578</v>
      </c>
      <c r="L164" s="6">
        <f>+J164/payroll!F164</f>
        <v>1.5322672078014168E-3</v>
      </c>
      <c r="O164" s="181">
        <v>619.33655589982197</v>
      </c>
      <c r="P164" s="44">
        <f t="shared" si="17"/>
        <v>-2.9291182236192981E-2</v>
      </c>
      <c r="R164" s="186">
        <v>1.2713682534905332E-5</v>
      </c>
      <c r="S164" s="3">
        <f t="shared" si="12"/>
        <v>-6.0128663240776703E-10</v>
      </c>
    </row>
    <row r="165" spans="1:19" hidden="1" outlineLevel="1">
      <c r="A165" t="s">
        <v>500</v>
      </c>
      <c r="B165" t="s">
        <v>501</v>
      </c>
      <c r="C165" s="3">
        <f>+payroll!G165</f>
        <v>4.9448060628980021E-6</v>
      </c>
      <c r="D165" s="3">
        <f>+IFR!T165</f>
        <v>1.0740336043963435E-5</v>
      </c>
      <c r="E165" s="3">
        <f>+claims!R165</f>
        <v>0</v>
      </c>
      <c r="F165" s="3">
        <f>+costs!L165</f>
        <v>0</v>
      </c>
      <c r="H165" s="3">
        <f>(C165*$C$3)+(D165*$D$3)+(E165*$E$3)+(F165*$F$3)</f>
        <v>1.9606427633576797E-6</v>
      </c>
      <c r="J165" s="16">
        <f t="shared" si="18"/>
        <v>95.511094686689617</v>
      </c>
      <c r="L165" s="6">
        <f>+J165/payroll!F165</f>
        <v>2.2940400667542373E-3</v>
      </c>
      <c r="O165" s="181">
        <v>95.514111983665515</v>
      </c>
      <c r="P165" s="44">
        <f t="shared" si="17"/>
        <v>-3.0172969758979207E-3</v>
      </c>
      <c r="R165" s="186">
        <v>1.9607047021460493E-6</v>
      </c>
      <c r="S165" s="3">
        <f>+H165-R165</f>
        <v>-6.1938788369567127E-11</v>
      </c>
    </row>
    <row r="166" spans="1:19" hidden="1" outlineLevel="1">
      <c r="A166" t="s">
        <v>254</v>
      </c>
      <c r="B166" t="s">
        <v>255</v>
      </c>
      <c r="C166" s="3">
        <f>+payroll!G166</f>
        <v>3.3228669695985502E-3</v>
      </c>
      <c r="D166" s="3">
        <f>+IFR!T166</f>
        <v>3.2480566252952761E-3</v>
      </c>
      <c r="E166" s="3">
        <f>+claims!R166</f>
        <v>7.7007071299488436E-4</v>
      </c>
      <c r="F166" s="3">
        <f>+costs!L166</f>
        <v>7.2045874367504244E-4</v>
      </c>
      <c r="H166" s="3">
        <f t="shared" si="13"/>
        <v>1.3691513025159863E-3</v>
      </c>
      <c r="J166" s="16">
        <f t="shared" si="18"/>
        <v>66697.076152241701</v>
      </c>
      <c r="L166" s="6">
        <f>+J166/payroll!F166</f>
        <v>2.3839123325550019E-3</v>
      </c>
      <c r="O166" s="181">
        <v>66699.103749751332</v>
      </c>
      <c r="P166" s="44">
        <f t="shared" si="17"/>
        <v>-2.0275975096301408</v>
      </c>
      <c r="R166" s="186">
        <v>1.3691929248468508E-3</v>
      </c>
      <c r="S166" s="3">
        <f t="shared" si="12"/>
        <v>-4.1622330864462403E-8</v>
      </c>
    </row>
    <row r="167" spans="1:19" hidden="1" outlineLevel="1">
      <c r="A167" t="s">
        <v>256</v>
      </c>
      <c r="B167" t="s">
        <v>257</v>
      </c>
      <c r="C167" s="3">
        <f>+payroll!G167</f>
        <v>5.9434285218418735E-5</v>
      </c>
      <c r="D167" s="3">
        <f>+IFR!T167</f>
        <v>6.8917156282098717E-5</v>
      </c>
      <c r="E167" s="3">
        <f>+claims!R167</f>
        <v>0</v>
      </c>
      <c r="F167" s="3">
        <f>+costs!L167</f>
        <v>0</v>
      </c>
      <c r="H167" s="3">
        <f t="shared" si="13"/>
        <v>1.6043930187564681E-5</v>
      </c>
      <c r="J167" s="16">
        <f t="shared" si="18"/>
        <v>781.56682284480883</v>
      </c>
      <c r="L167" s="6">
        <f>+J167/payroll!F167</f>
        <v>1.5618003314262642E-3</v>
      </c>
      <c r="O167" s="181">
        <v>781.60308936098238</v>
      </c>
      <c r="P167" s="44">
        <f t="shared" si="17"/>
        <v>-3.6266516173554919E-2</v>
      </c>
      <c r="R167" s="186">
        <v>1.604467466319572E-5</v>
      </c>
      <c r="S167" s="3">
        <f t="shared" si="12"/>
        <v>-7.4447563103819487E-10</v>
      </c>
    </row>
    <row r="168" spans="1:19" hidden="1" outlineLevel="1">
      <c r="A168" t="s">
        <v>258</v>
      </c>
      <c r="B168" t="s">
        <v>259</v>
      </c>
      <c r="C168" s="3">
        <f>+payroll!G168</f>
        <v>5.7035009032935605E-5</v>
      </c>
      <c r="D168" s="3">
        <f>+IFR!T168</f>
        <v>5.4149194221648997E-5</v>
      </c>
      <c r="E168" s="3">
        <f>+claims!R168</f>
        <v>0</v>
      </c>
      <c r="F168" s="3">
        <f>+costs!L168</f>
        <v>0</v>
      </c>
      <c r="H168" s="3">
        <f t="shared" si="13"/>
        <v>1.3898025406823075E-5</v>
      </c>
      <c r="J168" s="16">
        <f t="shared" si="18"/>
        <v>677.0308418224256</v>
      </c>
      <c r="L168" s="6">
        <f>+J168/payroll!F168</f>
        <v>1.4098190602347045E-3</v>
      </c>
      <c r="O168" s="181">
        <v>677.0656443117623</v>
      </c>
      <c r="P168" s="44">
        <f t="shared" si="17"/>
        <v>-3.4802489336698272E-2</v>
      </c>
      <c r="R168" s="186">
        <v>1.3898739829048984E-5</v>
      </c>
      <c r="S168" s="3">
        <f t="shared" si="12"/>
        <v>-7.1442222590862149E-10</v>
      </c>
    </row>
    <row r="169" spans="1:19" hidden="1" outlineLevel="1">
      <c r="A169" t="s">
        <v>260</v>
      </c>
      <c r="B169" t="s">
        <v>261</v>
      </c>
      <c r="C169" s="3">
        <f>+payroll!G169</f>
        <v>4.1364671595679628E-4</v>
      </c>
      <c r="D169" s="3">
        <f>+IFR!T169</f>
        <v>4.2961344175853743E-4</v>
      </c>
      <c r="E169" s="3">
        <f>+claims!R169</f>
        <v>9.0596554469986388E-5</v>
      </c>
      <c r="F169" s="3">
        <f>+costs!L169</f>
        <v>1.3084920087397493E-5</v>
      </c>
      <c r="H169" s="3">
        <f t="shared" si="13"/>
        <v>1.2684795493735318E-4</v>
      </c>
      <c r="J169" s="16">
        <f t="shared" si="18"/>
        <v>6179.2934752103374</v>
      </c>
      <c r="L169" s="6">
        <f>+J169/payroll!F169</f>
        <v>1.7742126863669091E-3</v>
      </c>
      <c r="O169" s="181">
        <v>6179.54588045521</v>
      </c>
      <c r="P169" s="44">
        <f t="shared" ref="P169:P232" si="19">+J169-O169</f>
        <v>-0.25240524487253424</v>
      </c>
      <c r="R169" s="186">
        <v>1.2685313628846656E-4</v>
      </c>
      <c r="S169" s="3">
        <f t="shared" ref="S169:S232" si="20">+H169-R169</f>
        <v>-5.1813511133772406E-9</v>
      </c>
    </row>
    <row r="170" spans="1:19" hidden="1" outlineLevel="1">
      <c r="A170" t="s">
        <v>262</v>
      </c>
      <c r="B170" t="s">
        <v>263</v>
      </c>
      <c r="C170" s="3">
        <f>+payroll!G170</f>
        <v>4.1860374850394908E-5</v>
      </c>
      <c r="D170" s="3">
        <f>+IFR!T170</f>
        <v>2.7745868113572211E-5</v>
      </c>
      <c r="E170" s="3">
        <f>+claims!R170</f>
        <v>0</v>
      </c>
      <c r="F170" s="3">
        <f>+costs!L170</f>
        <v>0</v>
      </c>
      <c r="H170" s="3">
        <f t="shared" si="13"/>
        <v>8.700780370495889E-6</v>
      </c>
      <c r="J170" s="16">
        <f t="shared" ref="J170:J201" si="21">(+H170*$J$275)</f>
        <v>423.85133760490163</v>
      </c>
      <c r="L170" s="6">
        <f>+J170/payroll!F170</f>
        <v>1.2025603604193646E-3</v>
      </c>
      <c r="O170" s="181">
        <v>423.8768806051408</v>
      </c>
      <c r="P170" s="44">
        <f t="shared" si="19"/>
        <v>-2.5543000239167668E-2</v>
      </c>
      <c r="R170" s="186">
        <v>8.7013047148009958E-6</v>
      </c>
      <c r="S170" s="3">
        <f t="shared" si="20"/>
        <v>-5.243443051068154E-10</v>
      </c>
    </row>
    <row r="171" spans="1:19" hidden="1" outlineLevel="1">
      <c r="A171" t="s">
        <v>264</v>
      </c>
      <c r="B171" t="s">
        <v>265</v>
      </c>
      <c r="C171" s="3">
        <f>+payroll!G171</f>
        <v>1.5299066543401386E-4</v>
      </c>
      <c r="D171" s="3">
        <f>+IFR!T171</f>
        <v>1.4812713460632905E-4</v>
      </c>
      <c r="E171" s="3">
        <f>+claims!R171</f>
        <v>9.0596554469986388E-5</v>
      </c>
      <c r="F171" s="3">
        <f>+costs!L171</f>
        <v>1.1986837096872513E-5</v>
      </c>
      <c r="H171" s="3">
        <f t="shared" ref="H171:H235" si="22">(C171*$C$3)+(D171*$D$3)+(E171*$E$3)+(F171*$F$3)</f>
        <v>5.8421310433664331E-5</v>
      </c>
      <c r="J171" s="16">
        <f t="shared" si="21"/>
        <v>2845.9459401948507</v>
      </c>
      <c r="L171" s="6">
        <f>+J171/payroll!F171</f>
        <v>2.2093175978987875E-3</v>
      </c>
      <c r="O171" s="181">
        <v>2846.0392943661332</v>
      </c>
      <c r="P171" s="44">
        <f t="shared" si="19"/>
        <v>-9.335417128249901E-2</v>
      </c>
      <c r="R171" s="186">
        <v>5.8423226799307043E-5</v>
      </c>
      <c r="S171" s="3">
        <f t="shared" si="20"/>
        <v>-1.9163656427115565E-9</v>
      </c>
    </row>
    <row r="172" spans="1:19" hidden="1" outlineLevel="1">
      <c r="A172" t="s">
        <v>266</v>
      </c>
      <c r="B172" t="s">
        <v>267</v>
      </c>
      <c r="C172" s="3">
        <f>+payroll!G172</f>
        <v>1.5511612951148832E-4</v>
      </c>
      <c r="D172" s="3">
        <f>+IFR!T172</f>
        <v>1.5036470461548811E-4</v>
      </c>
      <c r="E172" s="3">
        <f>+claims!R172</f>
        <v>4.5298277234993194E-5</v>
      </c>
      <c r="F172" s="3">
        <f>+costs!L172</f>
        <v>1.584519602627893E-6</v>
      </c>
      <c r="H172" s="3">
        <f t="shared" si="22"/>
        <v>4.5930557612697772E-5</v>
      </c>
      <c r="J172" s="16">
        <f t="shared" si="21"/>
        <v>2237.4692213925418</v>
      </c>
      <c r="L172" s="6">
        <f>+J172/payroll!F172</f>
        <v>1.7131545715091522E-3</v>
      </c>
      <c r="O172" s="181">
        <v>2237.5638725118251</v>
      </c>
      <c r="P172" s="44">
        <f t="shared" si="19"/>
        <v>-9.4651119283298613E-2</v>
      </c>
      <c r="R172" s="186">
        <v>4.5932500601966984E-5</v>
      </c>
      <c r="S172" s="3">
        <f t="shared" si="20"/>
        <v>-1.942989269212395E-9</v>
      </c>
    </row>
    <row r="173" spans="1:19" hidden="1" outlineLevel="1">
      <c r="A173" t="s">
        <v>268</v>
      </c>
      <c r="B173" t="s">
        <v>269</v>
      </c>
      <c r="C173" s="3">
        <f>+payroll!G173</f>
        <v>9.7652677396054682E-4</v>
      </c>
      <c r="D173" s="3">
        <f>+IFR!T173</f>
        <v>1.2073927769422231E-3</v>
      </c>
      <c r="E173" s="3">
        <f>+claims!R173</f>
        <v>1.3351071185050626E-3</v>
      </c>
      <c r="F173" s="3">
        <f>+costs!L173</f>
        <v>1.9544469453985267E-3</v>
      </c>
      <c r="H173" s="3">
        <f t="shared" si="22"/>
        <v>1.6459241788777217E-3</v>
      </c>
      <c r="J173" s="16">
        <f t="shared" si="21"/>
        <v>80179.838486580644</v>
      </c>
      <c r="L173" s="6">
        <f>+J173/payroll!F173</f>
        <v>9.7516355341400966E-3</v>
      </c>
      <c r="O173" s="181">
        <v>80180.434358540922</v>
      </c>
      <c r="P173" s="44">
        <f t="shared" si="19"/>
        <v>-0.59587196027860045</v>
      </c>
      <c r="R173" s="186">
        <v>1.6459364108812461E-3</v>
      </c>
      <c r="S173" s="3">
        <f t="shared" si="20"/>
        <v>-1.223200352443686E-8</v>
      </c>
    </row>
    <row r="174" spans="1:19" hidden="1" outlineLevel="1">
      <c r="A174" t="s">
        <v>270</v>
      </c>
      <c r="B174" t="s">
        <v>271</v>
      </c>
      <c r="C174" s="3">
        <f>+payroll!G174</f>
        <v>3.2062924080168409E-5</v>
      </c>
      <c r="D174" s="3">
        <f>+IFR!T174</f>
        <v>3.0430952124563072E-5</v>
      </c>
      <c r="E174" s="3">
        <f>+claims!R174</f>
        <v>0</v>
      </c>
      <c r="F174" s="3">
        <f>+costs!L174</f>
        <v>0</v>
      </c>
      <c r="H174" s="3">
        <f t="shared" si="22"/>
        <v>7.8117345255914347E-6</v>
      </c>
      <c r="J174" s="16">
        <f t="shared" si="21"/>
        <v>380.54220273320317</v>
      </c>
      <c r="L174" s="6">
        <f>+J174/payroll!F174</f>
        <v>1.409600808795088E-3</v>
      </c>
      <c r="O174" s="181">
        <v>380.56176737590823</v>
      </c>
      <c r="P174" s="44">
        <f t="shared" si="19"/>
        <v>-1.9564642705063306E-2</v>
      </c>
      <c r="R174" s="186">
        <v>7.8121361467356928E-6</v>
      </c>
      <c r="S174" s="3">
        <f t="shared" si="20"/>
        <v>-4.0162114425805636E-10</v>
      </c>
    </row>
    <row r="175" spans="1:19" hidden="1" outlineLevel="1">
      <c r="A175" t="s">
        <v>272</v>
      </c>
      <c r="B175" t="s">
        <v>273</v>
      </c>
      <c r="C175" s="3">
        <f>+payroll!G175</f>
        <v>5.3839357484696654E-5</v>
      </c>
      <c r="D175" s="3">
        <f>+IFR!T175</f>
        <v>5.7281792234471658E-5</v>
      </c>
      <c r="E175" s="3">
        <f>+claims!R175</f>
        <v>0</v>
      </c>
      <c r="F175" s="3">
        <f>+costs!L175</f>
        <v>0</v>
      </c>
      <c r="H175" s="3">
        <f t="shared" si="22"/>
        <v>1.389014371489604E-5</v>
      </c>
      <c r="J175" s="16">
        <f t="shared" si="21"/>
        <v>676.64689170259589</v>
      </c>
      <c r="L175" s="6">
        <f>+J175/payroll!F175</f>
        <v>1.4926523256842338E-3</v>
      </c>
      <c r="O175" s="181">
        <v>676.67974422066379</v>
      </c>
      <c r="P175" s="44">
        <f t="shared" si="19"/>
        <v>-3.2852518067898018E-2</v>
      </c>
      <c r="R175" s="186">
        <v>1.3890818108295251E-5</v>
      </c>
      <c r="S175" s="3">
        <f t="shared" si="20"/>
        <v>-6.7439339921130607E-10</v>
      </c>
    </row>
    <row r="176" spans="1:19" hidden="1" outlineLevel="1">
      <c r="A176" t="s">
        <v>274</v>
      </c>
      <c r="B176" t="s">
        <v>275</v>
      </c>
      <c r="C176" s="3">
        <f>+payroll!G176</f>
        <v>5.1296146572413228E-5</v>
      </c>
      <c r="D176" s="3">
        <f>+IFR!T176</f>
        <v>4.8331512197835464E-5</v>
      </c>
      <c r="E176" s="3">
        <f>+claims!R176</f>
        <v>0</v>
      </c>
      <c r="F176" s="3">
        <f>+costs!L176</f>
        <v>0</v>
      </c>
      <c r="H176" s="3">
        <f t="shared" si="22"/>
        <v>1.2453457346281087E-5</v>
      </c>
      <c r="J176" s="16">
        <f t="shared" si="21"/>
        <v>606.65990052177256</v>
      </c>
      <c r="L176" s="6">
        <f>+J176/payroll!F176</f>
        <v>1.4046139818217355E-3</v>
      </c>
      <c r="O176" s="181">
        <v>606.69120118472279</v>
      </c>
      <c r="P176" s="44">
        <f t="shared" si="19"/>
        <v>-3.1300662950229707E-2</v>
      </c>
      <c r="R176" s="186">
        <v>1.2454099883344484E-5</v>
      </c>
      <c r="S176" s="3">
        <f t="shared" si="20"/>
        <v>-6.4253706339795691E-10</v>
      </c>
    </row>
    <row r="177" spans="1:19" hidden="1" outlineLevel="1">
      <c r="A177" t="s">
        <v>276</v>
      </c>
      <c r="B177" t="s">
        <v>277</v>
      </c>
      <c r="C177" s="3">
        <f>+payroll!G177</f>
        <v>9.3308321967223792E-5</v>
      </c>
      <c r="D177" s="3">
        <f>+IFR!T177</f>
        <v>9.0397828370025578E-5</v>
      </c>
      <c r="E177" s="3">
        <f>+claims!R177</f>
        <v>0</v>
      </c>
      <c r="F177" s="3">
        <f>+costs!L177</f>
        <v>0</v>
      </c>
      <c r="H177" s="3">
        <f t="shared" si="22"/>
        <v>2.2963268792156173E-5</v>
      </c>
      <c r="J177" s="16">
        <f t="shared" si="21"/>
        <v>1118.6366945131347</v>
      </c>
      <c r="L177" s="6">
        <f>+J177/payroll!F177</f>
        <v>1.4238528907590331E-3</v>
      </c>
      <c r="O177" s="181">
        <v>1118.6936308042889</v>
      </c>
      <c r="P177" s="44">
        <f t="shared" si="19"/>
        <v>-5.6936291154215724E-2</v>
      </c>
      <c r="R177" s="186">
        <v>2.2964437574982825E-5</v>
      </c>
      <c r="S177" s="3">
        <f t="shared" si="20"/>
        <v>-1.1687828266522017E-9</v>
      </c>
    </row>
    <row r="178" spans="1:19" hidden="1" outlineLevel="1">
      <c r="A178" t="s">
        <v>278</v>
      </c>
      <c r="B178" t="s">
        <v>279</v>
      </c>
      <c r="C178" s="3">
        <f>+payroll!G178</f>
        <v>1.2806039789178201E-5</v>
      </c>
      <c r="D178" s="3">
        <f>+IFR!T178</f>
        <v>1.8348074075104203E-5</v>
      </c>
      <c r="E178" s="3">
        <f>+claims!R178</f>
        <v>0</v>
      </c>
      <c r="F178" s="3">
        <f>+costs!L178</f>
        <v>0</v>
      </c>
      <c r="H178" s="3">
        <f t="shared" si="22"/>
        <v>3.8942642330353004E-6</v>
      </c>
      <c r="J178" s="16">
        <f t="shared" si="21"/>
        <v>189.70586934432242</v>
      </c>
      <c r="L178" s="6">
        <f>+J178/payroll!F178</f>
        <v>1.7593909761572672E-3</v>
      </c>
      <c r="O178" s="181">
        <v>189.71368352846591</v>
      </c>
      <c r="P178" s="44">
        <f t="shared" si="19"/>
        <v>-7.8141841434842263E-3</v>
      </c>
      <c r="R178" s="186">
        <v>3.8944246418720198E-6</v>
      </c>
      <c r="S178" s="3">
        <f t="shared" si="20"/>
        <v>-1.6040883671944147E-10</v>
      </c>
    </row>
    <row r="179" spans="1:19" hidden="1" outlineLevel="1">
      <c r="A179" t="s">
        <v>280</v>
      </c>
      <c r="B179" t="s">
        <v>281</v>
      </c>
      <c r="C179" s="3">
        <f>+payroll!G179</f>
        <v>4.1914333180578881E-4</v>
      </c>
      <c r="D179" s="3">
        <f>+IFR!T179</f>
        <v>4.3766869379151003E-4</v>
      </c>
      <c r="E179" s="3">
        <f>+claims!R179</f>
        <v>3.1708794064495236E-4</v>
      </c>
      <c r="F179" s="3">
        <f>+costs!L179</f>
        <v>1.6356349912065456E-4</v>
      </c>
      <c r="H179" s="3">
        <f t="shared" si="22"/>
        <v>2.5280279376879792E-4</v>
      </c>
      <c r="J179" s="16">
        <f t="shared" si="21"/>
        <v>12315.079536142133</v>
      </c>
      <c r="L179" s="6">
        <f>+J179/payroll!F179</f>
        <v>3.489563446256813E-3</v>
      </c>
      <c r="O179" s="181">
        <v>12315.335295395669</v>
      </c>
      <c r="P179" s="44">
        <f t="shared" si="19"/>
        <v>-0.25575925353587081</v>
      </c>
      <c r="R179" s="186">
        <v>2.5280804397068553E-4</v>
      </c>
      <c r="S179" s="3">
        <f t="shared" si="20"/>
        <v>-5.2502018876073725E-9</v>
      </c>
    </row>
    <row r="180" spans="1:19" hidden="1" outlineLevel="1">
      <c r="A180" t="s">
        <v>282</v>
      </c>
      <c r="B180" t="s">
        <v>283</v>
      </c>
      <c r="C180" s="3">
        <f>+payroll!G180</f>
        <v>2.2136188433601636E-4</v>
      </c>
      <c r="D180" s="3">
        <f>+IFR!T180</f>
        <v>2.559780090477952E-4</v>
      </c>
      <c r="E180" s="3">
        <f>+claims!R180</f>
        <v>1.3589483170497958E-4</v>
      </c>
      <c r="F180" s="3">
        <f>+costs!L180</f>
        <v>0</v>
      </c>
      <c r="H180" s="3">
        <f t="shared" si="22"/>
        <v>8.0051711428723383E-5</v>
      </c>
      <c r="J180" s="16">
        <f t="shared" si="21"/>
        <v>3899.6530795883314</v>
      </c>
      <c r="L180" s="6">
        <f>+J180/payroll!F180</f>
        <v>2.0922788706351039E-3</v>
      </c>
      <c r="O180" s="181">
        <v>3899.7881535499168</v>
      </c>
      <c r="P180" s="44">
        <f t="shared" si="19"/>
        <v>-0.13507396158547635</v>
      </c>
      <c r="R180" s="186">
        <v>8.0054484214295263E-5</v>
      </c>
      <c r="S180" s="3">
        <f t="shared" si="20"/>
        <v>-2.7727855718802851E-9</v>
      </c>
    </row>
    <row r="181" spans="1:19" hidden="1" outlineLevel="1">
      <c r="A181" t="s">
        <v>284</v>
      </c>
      <c r="B181" t="s">
        <v>285</v>
      </c>
      <c r="C181" s="3">
        <f>+payroll!G181</f>
        <v>2.9928934692360771E-5</v>
      </c>
      <c r="D181" s="3">
        <f>+IFR!T181</f>
        <v>3.2221008131890312E-5</v>
      </c>
      <c r="E181" s="3">
        <f>+claims!R181</f>
        <v>0</v>
      </c>
      <c r="F181" s="3">
        <f>+costs!L181</f>
        <v>0</v>
      </c>
      <c r="H181" s="3">
        <f t="shared" si="22"/>
        <v>7.7687428530313844E-6</v>
      </c>
      <c r="J181" s="16">
        <f t="shared" si="21"/>
        <v>378.44789887257019</v>
      </c>
      <c r="L181" s="6">
        <f>+J181/payroll!F181</f>
        <v>1.5017971610857652E-3</v>
      </c>
      <c r="O181" s="181">
        <v>378.46616136517173</v>
      </c>
      <c r="P181" s="44">
        <f t="shared" si="19"/>
        <v>-1.8262492601536451E-2</v>
      </c>
      <c r="R181" s="186">
        <v>7.7691177437608604E-6</v>
      </c>
      <c r="S181" s="3">
        <f t="shared" si="20"/>
        <v>-3.7489072947599709E-10</v>
      </c>
    </row>
    <row r="182" spans="1:19" hidden="1" outlineLevel="1">
      <c r="A182" t="s">
        <v>286</v>
      </c>
      <c r="B182" t="s">
        <v>287</v>
      </c>
      <c r="C182" s="3">
        <f>+payroll!G182</f>
        <v>1.5182791518268061E-4</v>
      </c>
      <c r="D182" s="3">
        <f>+IFR!T182</f>
        <v>1.6289509666677878E-4</v>
      </c>
      <c r="E182" s="3">
        <f>+claims!R182</f>
        <v>2.2649138617496597E-4</v>
      </c>
      <c r="F182" s="3">
        <f>+costs!L182</f>
        <v>3.4438846324672461E-4</v>
      </c>
      <c r="H182" s="3">
        <f t="shared" si="22"/>
        <v>2.7994716235546209E-4</v>
      </c>
      <c r="J182" s="16">
        <f t="shared" si="21"/>
        <v>13637.395057737394</v>
      </c>
      <c r="L182" s="6">
        <f>+J182/payroll!F182</f>
        <v>1.0667833586721971E-2</v>
      </c>
      <c r="O182" s="181">
        <v>13637.487702404042</v>
      </c>
      <c r="P182" s="44">
        <f t="shared" si="19"/>
        <v>-9.2644666647174745E-2</v>
      </c>
      <c r="R182" s="186">
        <v>2.7994906415646046E-4</v>
      </c>
      <c r="S182" s="3">
        <f t="shared" si="20"/>
        <v>-1.901800998366926E-9</v>
      </c>
    </row>
    <row r="183" spans="1:19" hidden="1" outlineLevel="1">
      <c r="A183" t="s">
        <v>288</v>
      </c>
      <c r="B183" t="s">
        <v>289</v>
      </c>
      <c r="C183" s="3">
        <f>+payroll!G183</f>
        <v>1.648147549651141E-4</v>
      </c>
      <c r="D183" s="3">
        <f>+IFR!T183</f>
        <v>1.951161047986691E-4</v>
      </c>
      <c r="E183" s="3">
        <f>+claims!R183</f>
        <v>9.0596554469986388E-5</v>
      </c>
      <c r="F183" s="3">
        <f>+costs!L183</f>
        <v>3.9617568880290111E-6</v>
      </c>
      <c r="H183" s="3">
        <f t="shared" si="22"/>
        <v>6.0957894773788265E-5</v>
      </c>
      <c r="J183" s="16">
        <f t="shared" si="21"/>
        <v>2969.5135536419075</v>
      </c>
      <c r="L183" s="6">
        <f>+J183/payroll!F183</f>
        <v>2.1398614846975116E-3</v>
      </c>
      <c r="O183" s="181">
        <v>2969.6141228159895</v>
      </c>
      <c r="P183" s="44">
        <f t="shared" si="19"/>
        <v>-0.10056917408201116</v>
      </c>
      <c r="R183" s="186">
        <v>6.0959959248329454E-5</v>
      </c>
      <c r="S183" s="3">
        <f t="shared" si="20"/>
        <v>-2.0644745411888682E-9</v>
      </c>
    </row>
    <row r="184" spans="1:19" hidden="1" outlineLevel="1">
      <c r="A184" t="s">
        <v>290</v>
      </c>
      <c r="B184" t="s">
        <v>291</v>
      </c>
      <c r="C184" s="3">
        <f>+payroll!G184</f>
        <v>1.1584684515635983E-4</v>
      </c>
      <c r="D184" s="3">
        <f>+IFR!T184</f>
        <v>1.3872934056786106E-4</v>
      </c>
      <c r="E184" s="3">
        <f>+claims!R184</f>
        <v>9.0596554469986388E-5</v>
      </c>
      <c r="F184" s="3">
        <f>+costs!L184</f>
        <v>5.3156707375292175E-6</v>
      </c>
      <c r="H184" s="3">
        <f t="shared" si="22"/>
        <v>4.8600908828543098E-5</v>
      </c>
      <c r="J184" s="16">
        <f t="shared" si="21"/>
        <v>2367.553177832694</v>
      </c>
      <c r="L184" s="6">
        <f>+J184/payroll!F184</f>
        <v>2.4272358084621009E-3</v>
      </c>
      <c r="O184" s="181">
        <v>2367.6238670227472</v>
      </c>
      <c r="P184" s="44">
        <f t="shared" si="19"/>
        <v>-7.0689190053144557E-2</v>
      </c>
      <c r="R184" s="186">
        <v>4.8602359929584096E-5</v>
      </c>
      <c r="S184" s="3">
        <f t="shared" si="20"/>
        <v>-1.4511010409975328E-9</v>
      </c>
    </row>
    <row r="185" spans="1:19" hidden="1" outlineLevel="1">
      <c r="A185" t="s">
        <v>292</v>
      </c>
      <c r="B185" t="s">
        <v>293</v>
      </c>
      <c r="C185" s="3">
        <f>+payroll!G185</f>
        <v>5.9152124188239633E-5</v>
      </c>
      <c r="D185" s="3">
        <f>+IFR!T185</f>
        <v>7.3392296300416811E-5</v>
      </c>
      <c r="E185" s="3">
        <f>+claims!R185</f>
        <v>0</v>
      </c>
      <c r="F185" s="3">
        <f>+costs!L185</f>
        <v>0</v>
      </c>
      <c r="H185" s="3">
        <f t="shared" si="22"/>
        <v>1.6568052561082055E-5</v>
      </c>
      <c r="J185" s="16">
        <f t="shared" si="21"/>
        <v>807.09901186974957</v>
      </c>
      <c r="L185" s="6">
        <f>+J185/payroll!F185</f>
        <v>1.6205144569006555E-3</v>
      </c>
      <c r="O185" s="181">
        <v>807.13510621261401</v>
      </c>
      <c r="P185" s="44">
        <f t="shared" si="19"/>
        <v>-3.6094342864430473E-2</v>
      </c>
      <c r="R185" s="186">
        <v>1.6568793502355607E-5</v>
      </c>
      <c r="S185" s="3">
        <f t="shared" si="20"/>
        <v>-7.4094127355269586E-10</v>
      </c>
    </row>
    <row r="186" spans="1:19" hidden="1" outlineLevel="1">
      <c r="A186" t="s">
        <v>294</v>
      </c>
      <c r="B186" t="s">
        <v>295</v>
      </c>
      <c r="C186" s="3">
        <f>+payroll!G186</f>
        <v>6.3214167539039399E-5</v>
      </c>
      <c r="D186" s="3">
        <f>+IFR!T186</f>
        <v>7.115472629125777E-5</v>
      </c>
      <c r="E186" s="3">
        <f>+claims!R186</f>
        <v>0</v>
      </c>
      <c r="F186" s="3">
        <f>+costs!L186</f>
        <v>0</v>
      </c>
      <c r="H186" s="3">
        <f t="shared" si="22"/>
        <v>1.6796111728787145E-5</v>
      </c>
      <c r="J186" s="16">
        <f t="shared" si="21"/>
        <v>818.20872607568958</v>
      </c>
      <c r="L186" s="6">
        <f>+J186/payroll!F186</f>
        <v>1.5372557386523103E-3</v>
      </c>
      <c r="O186" s="181">
        <v>818.24729905795118</v>
      </c>
      <c r="P186" s="44">
        <f t="shared" si="19"/>
        <v>-3.8572982261598554E-2</v>
      </c>
      <c r="R186" s="186">
        <v>1.6796903551336981E-5</v>
      </c>
      <c r="S186" s="3">
        <f t="shared" si="20"/>
        <v>-7.9182254983644349E-10</v>
      </c>
    </row>
    <row r="187" spans="1:19" hidden="1" outlineLevel="1">
      <c r="A187" t="s">
        <v>296</v>
      </c>
      <c r="B187" t="s">
        <v>297</v>
      </c>
      <c r="C187" s="3">
        <f>+payroll!G187</f>
        <v>3.9586677898186956E-3</v>
      </c>
      <c r="D187" s="3">
        <f>+IFR!T187</f>
        <v>4.4303886181349178E-3</v>
      </c>
      <c r="E187" s="3">
        <f>+claims!R187</f>
        <v>1.1324569308748299E-3</v>
      </c>
      <c r="F187" s="3">
        <f>+costs!L187</f>
        <v>1.6022679205012836E-3</v>
      </c>
      <c r="H187" s="3">
        <f t="shared" si="22"/>
        <v>2.1798613429261965E-3</v>
      </c>
      <c r="J187" s="16">
        <f t="shared" si="21"/>
        <v>106190.14693504176</v>
      </c>
      <c r="L187" s="6">
        <f>+J187/payroll!F187</f>
        <v>3.1858960652265279E-3</v>
      </c>
      <c r="O187" s="181">
        <v>106192.56249516664</v>
      </c>
      <c r="P187" s="44">
        <f t="shared" si="19"/>
        <v>-2.4155601248785388</v>
      </c>
      <c r="R187" s="186">
        <v>2.1799109293171165E-3</v>
      </c>
      <c r="S187" s="3">
        <f t="shared" si="20"/>
        <v>-4.9586390919991591E-8</v>
      </c>
    </row>
    <row r="188" spans="1:19" hidden="1" outlineLevel="1">
      <c r="A188" t="s">
        <v>298</v>
      </c>
      <c r="B188" t="s">
        <v>299</v>
      </c>
      <c r="C188" s="3">
        <f>+payroll!G188</f>
        <v>5.9380222907823639E-5</v>
      </c>
      <c r="D188" s="3">
        <f>+IFR!T188</f>
        <v>6.3546988260117002E-5</v>
      </c>
      <c r="E188" s="3">
        <f>+claims!R188</f>
        <v>4.5298277234993194E-5</v>
      </c>
      <c r="F188" s="3">
        <f>+costs!L188</f>
        <v>0</v>
      </c>
      <c r="H188" s="3">
        <f t="shared" si="22"/>
        <v>2.2160642981241558E-5</v>
      </c>
      <c r="J188" s="16">
        <f t="shared" si="21"/>
        <v>1079.5374403007231</v>
      </c>
      <c r="L188" s="6">
        <f>+J188/payroll!F188</f>
        <v>2.1591972812224844E-3</v>
      </c>
      <c r="O188" s="181">
        <v>1079.5736738283338</v>
      </c>
      <c r="P188" s="44">
        <f t="shared" si="19"/>
        <v>-3.6233527610647798E-2</v>
      </c>
      <c r="R188" s="186">
        <v>2.2161386779686482E-5</v>
      </c>
      <c r="S188" s="3">
        <f t="shared" si="20"/>
        <v>-7.437984449240717E-10</v>
      </c>
    </row>
    <row r="189" spans="1:19" hidden="1" outlineLevel="1">
      <c r="A189" t="s">
        <v>300</v>
      </c>
      <c r="B189" t="s">
        <v>301</v>
      </c>
      <c r="C189" s="3">
        <f>+payroll!G189</f>
        <v>1.444318259208795E-5</v>
      </c>
      <c r="D189" s="3">
        <f>+IFR!T189</f>
        <v>1.8348074075104203E-5</v>
      </c>
      <c r="E189" s="3">
        <f>+claims!R189</f>
        <v>0</v>
      </c>
      <c r="F189" s="3">
        <f>+costs!L189</f>
        <v>0</v>
      </c>
      <c r="H189" s="3">
        <f t="shared" si="22"/>
        <v>4.0989070833990188E-6</v>
      </c>
      <c r="J189" s="16">
        <f t="shared" si="21"/>
        <v>199.67487696943942</v>
      </c>
      <c r="L189" s="6">
        <f>+J189/payroll!F189</f>
        <v>1.6419387903038904E-3</v>
      </c>
      <c r="O189" s="181">
        <v>199.68369013027996</v>
      </c>
      <c r="P189" s="44">
        <f t="shared" si="19"/>
        <v>-8.8131608405319639E-3</v>
      </c>
      <c r="R189" s="186">
        <v>4.099087999135364E-6</v>
      </c>
      <c r="S189" s="3">
        <f t="shared" si="20"/>
        <v>-1.8091573634514618E-10</v>
      </c>
    </row>
    <row r="190" spans="1:19" hidden="1" outlineLevel="1">
      <c r="A190" t="s">
        <v>302</v>
      </c>
      <c r="B190" t="s">
        <v>303</v>
      </c>
      <c r="C190" s="3">
        <f>+payroll!G190</f>
        <v>7.5114482636636277E-5</v>
      </c>
      <c r="D190" s="3">
        <f>+IFR!T190</f>
        <v>7.3392296300416811E-5</v>
      </c>
      <c r="E190" s="3">
        <f>+claims!R190</f>
        <v>0</v>
      </c>
      <c r="F190" s="3">
        <f>+costs!L190</f>
        <v>0</v>
      </c>
      <c r="H190" s="3">
        <f t="shared" si="22"/>
        <v>1.8563347367131636E-5</v>
      </c>
      <c r="J190" s="16">
        <f t="shared" si="21"/>
        <v>904.29815222823993</v>
      </c>
      <c r="L190" s="6">
        <f>+J190/payroll!F190</f>
        <v>1.429829991310681E-3</v>
      </c>
      <c r="O190" s="181">
        <v>904.34398672577595</v>
      </c>
      <c r="P190" s="44">
        <f t="shared" si="19"/>
        <v>-4.5834497536020535E-2</v>
      </c>
      <c r="R190" s="186">
        <v>1.856428825338366E-5</v>
      </c>
      <c r="S190" s="3">
        <f t="shared" si="20"/>
        <v>-9.408862520242161E-10</v>
      </c>
    </row>
    <row r="191" spans="1:19" hidden="1" outlineLevel="1">
      <c r="A191" t="s">
        <v>304</v>
      </c>
      <c r="B191" t="s">
        <v>305</v>
      </c>
      <c r="C191" s="3">
        <f>+payroll!G191</f>
        <v>1.0521374268070477E-3</v>
      </c>
      <c r="D191" s="3">
        <f>+IFR!T191</f>
        <v>1.1496634707059195E-3</v>
      </c>
      <c r="E191" s="3">
        <f>+claims!R191</f>
        <v>4.0768449511493869E-4</v>
      </c>
      <c r="F191" s="3">
        <f>+costs!L191</f>
        <v>5.5432936010776392E-4</v>
      </c>
      <c r="H191" s="3">
        <f t="shared" si="22"/>
        <v>6.6897540252102003E-4</v>
      </c>
      <c r="J191" s="16">
        <f t="shared" si="21"/>
        <v>32588.584829104417</v>
      </c>
      <c r="L191" s="6">
        <f>+J191/payroll!F191</f>
        <v>3.6786584837540238E-3</v>
      </c>
      <c r="O191" s="181">
        <v>32589.226838322928</v>
      </c>
      <c r="P191" s="44">
        <f t="shared" si="19"/>
        <v>-0.64200921851079329</v>
      </c>
      <c r="R191" s="186">
        <v>6.6898858162583942E-4</v>
      </c>
      <c r="S191" s="3">
        <f t="shared" si="20"/>
        <v>-1.3179104819396534E-8</v>
      </c>
    </row>
    <row r="192" spans="1:19" hidden="1" outlineLevel="1">
      <c r="A192" t="s">
        <v>306</v>
      </c>
      <c r="B192" t="s">
        <v>307</v>
      </c>
      <c r="C192" s="3">
        <f>+payroll!G192</f>
        <v>6.9210430600938786E-5</v>
      </c>
      <c r="D192" s="3">
        <f>+IFR!T192</f>
        <v>8.6817716355371119E-5</v>
      </c>
      <c r="E192" s="3">
        <f>+claims!R192</f>
        <v>0</v>
      </c>
      <c r="F192" s="3">
        <f>+costs!L192</f>
        <v>5.8003590749694327E-5</v>
      </c>
      <c r="H192" s="3">
        <f t="shared" si="22"/>
        <v>5.4305672819355333E-5</v>
      </c>
      <c r="J192" s="16">
        <f t="shared" si="21"/>
        <v>2645.4560492148194</v>
      </c>
      <c r="L192" s="6">
        <f>+J192/payroll!F192</f>
        <v>4.5396820690419212E-3</v>
      </c>
      <c r="O192" s="181">
        <v>2645.4982810880811</v>
      </c>
      <c r="P192" s="44">
        <f t="shared" si="19"/>
        <v>-4.2231873261698638E-2</v>
      </c>
      <c r="R192" s="186">
        <v>5.4306539751275296E-5</v>
      </c>
      <c r="S192" s="3">
        <f t="shared" si="20"/>
        <v>-8.6693191996234332E-10</v>
      </c>
    </row>
    <row r="193" spans="1:19" hidden="1" outlineLevel="1">
      <c r="A193" t="s">
        <v>308</v>
      </c>
      <c r="B193" t="s">
        <v>309</v>
      </c>
      <c r="C193" s="3">
        <f>+payroll!G193</f>
        <v>3.5867966185711509E-5</v>
      </c>
      <c r="D193" s="3">
        <f>+IFR!T193</f>
        <v>2.9535924120899451E-5</v>
      </c>
      <c r="E193" s="3">
        <f>+claims!R193</f>
        <v>0</v>
      </c>
      <c r="F193" s="3">
        <f>+costs!L193</f>
        <v>0</v>
      </c>
      <c r="H193" s="3">
        <f t="shared" si="22"/>
        <v>8.1754862883263696E-6</v>
      </c>
      <c r="J193" s="16">
        <f t="shared" si="21"/>
        <v>398.26206975963129</v>
      </c>
      <c r="L193" s="6">
        <f>+J193/payroll!F193</f>
        <v>1.3187383438697841E-3</v>
      </c>
      <c r="O193" s="181">
        <v>398.28395622080444</v>
      </c>
      <c r="P193" s="44">
        <f t="shared" si="19"/>
        <v>-2.1886461173153293E-2</v>
      </c>
      <c r="R193" s="186">
        <v>8.1759355715416389E-6</v>
      </c>
      <c r="S193" s="3">
        <f t="shared" si="20"/>
        <v>-4.4928321526937413E-10</v>
      </c>
    </row>
    <row r="194" spans="1:19" hidden="1" outlineLevel="1">
      <c r="A194" t="s">
        <v>310</v>
      </c>
      <c r="B194" t="s">
        <v>311</v>
      </c>
      <c r="C194" s="3">
        <f>+payroll!G194</f>
        <v>9.0166062160988058E-5</v>
      </c>
      <c r="D194" s="3">
        <f>+IFR!T194</f>
        <v>1.0069065041215721E-4</v>
      </c>
      <c r="E194" s="3">
        <f>+claims!R194</f>
        <v>4.5298277234993194E-5</v>
      </c>
      <c r="F194" s="3">
        <f>+costs!L194</f>
        <v>0</v>
      </c>
      <c r="H194" s="3">
        <f t="shared" si="22"/>
        <v>3.0651830656892142E-5</v>
      </c>
      <c r="J194" s="16">
        <f t="shared" si="21"/>
        <v>1493.178642690209</v>
      </c>
      <c r="L194" s="6">
        <f>+J194/payroll!F194</f>
        <v>1.9668222180996126E-3</v>
      </c>
      <c r="O194" s="181">
        <v>1493.2336615894797</v>
      </c>
      <c r="P194" s="44">
        <f t="shared" si="19"/>
        <v>-5.5018899270635302E-2</v>
      </c>
      <c r="R194" s="186">
        <v>3.0652960079678651E-5</v>
      </c>
      <c r="S194" s="3">
        <f t="shared" si="20"/>
        <v>-1.1294227865091397E-9</v>
      </c>
    </row>
    <row r="195" spans="1:19" hidden="1" outlineLevel="1">
      <c r="A195" t="s">
        <v>312</v>
      </c>
      <c r="B195" t="s">
        <v>313</v>
      </c>
      <c r="C195" s="3">
        <f>+payroll!G195</f>
        <v>1.09867437697801E-4</v>
      </c>
      <c r="D195" s="3">
        <f>+IFR!T195</f>
        <v>8.8607772362698348E-5</v>
      </c>
      <c r="E195" s="3">
        <f>+claims!R195</f>
        <v>0</v>
      </c>
      <c r="F195" s="3">
        <f>+costs!L195</f>
        <v>0</v>
      </c>
      <c r="H195" s="3">
        <f t="shared" si="22"/>
        <v>2.480940125756242E-5</v>
      </c>
      <c r="J195" s="16">
        <f t="shared" si="21"/>
        <v>1208.5695145061161</v>
      </c>
      <c r="L195" s="6">
        <f>+J195/payroll!F195</f>
        <v>1.3064689070488038E-3</v>
      </c>
      <c r="O195" s="181">
        <v>1208.6365550903777</v>
      </c>
      <c r="P195" s="44">
        <f t="shared" si="19"/>
        <v>-6.7040584261576441E-2</v>
      </c>
      <c r="R195" s="186">
        <v>2.4810777460367083E-5</v>
      </c>
      <c r="S195" s="3">
        <f t="shared" si="20"/>
        <v>-1.3762028046622053E-9</v>
      </c>
    </row>
    <row r="196" spans="1:19" hidden="1" outlineLevel="1">
      <c r="A196" t="s">
        <v>314</v>
      </c>
      <c r="B196" t="s">
        <v>315</v>
      </c>
      <c r="C196" s="3">
        <f>+payroll!G196</f>
        <v>4.6362328237205443E-5</v>
      </c>
      <c r="D196" s="3">
        <f>+IFR!T196</f>
        <v>4.6988970192340032E-5</v>
      </c>
      <c r="E196" s="3">
        <f>+claims!R196</f>
        <v>9.0596554469986388E-5</v>
      </c>
      <c r="F196" s="3">
        <f>+costs!L196</f>
        <v>8.2299613490771624E-6</v>
      </c>
      <c r="H196" s="3">
        <f t="shared" si="22"/>
        <v>3.019637228363744E-5</v>
      </c>
      <c r="J196" s="16">
        <f t="shared" si="21"/>
        <v>1470.9913637902641</v>
      </c>
      <c r="L196" s="6">
        <f>+J196/payroll!F196</f>
        <v>3.7682640304336859E-3</v>
      </c>
      <c r="O196" s="181">
        <v>1471.0196538608971</v>
      </c>
      <c r="P196" s="44">
        <f t="shared" si="19"/>
        <v>-2.8290070632920106E-2</v>
      </c>
      <c r="R196" s="186">
        <v>3.0196953019545072E-5</v>
      </c>
      <c r="S196" s="3">
        <f t="shared" si="20"/>
        <v>-5.8073590763194939E-10</v>
      </c>
    </row>
    <row r="197" spans="1:19" hidden="1" outlineLevel="1">
      <c r="A197" t="s">
        <v>316</v>
      </c>
      <c r="B197" t="s">
        <v>317</v>
      </c>
      <c r="C197" s="3">
        <f>+payroll!G197</f>
        <v>1.2067795058276459E-4</v>
      </c>
      <c r="D197" s="3">
        <f>+IFR!T197</f>
        <v>1.1993375249092503E-4</v>
      </c>
      <c r="E197" s="3">
        <f>+claims!R197</f>
        <v>0</v>
      </c>
      <c r="F197" s="3">
        <f>+costs!L197</f>
        <v>0</v>
      </c>
      <c r="H197" s="3">
        <f t="shared" si="22"/>
        <v>3.00764628842112E-5</v>
      </c>
      <c r="J197" s="16">
        <f t="shared" si="21"/>
        <v>1465.1500763224694</v>
      </c>
      <c r="L197" s="6">
        <f>+J197/payroll!F197</f>
        <v>1.4419514069620222E-3</v>
      </c>
      <c r="O197" s="181">
        <v>1465.2237134299155</v>
      </c>
      <c r="P197" s="44">
        <f t="shared" si="19"/>
        <v>-7.3637107446074879E-2</v>
      </c>
      <c r="R197" s="186">
        <v>3.0077974499823007E-5</v>
      </c>
      <c r="S197" s="3">
        <f t="shared" si="20"/>
        <v>-1.5116156118061806E-9</v>
      </c>
    </row>
    <row r="198" spans="1:19" hidden="1" outlineLevel="1">
      <c r="A198" t="s">
        <v>318</v>
      </c>
      <c r="B198" t="s">
        <v>319</v>
      </c>
      <c r="C198" s="3">
        <f>+payroll!G198</f>
        <v>3.0189755437251879E-5</v>
      </c>
      <c r="D198" s="3">
        <f>+IFR!T198</f>
        <v>3.6696148150208405E-5</v>
      </c>
      <c r="E198" s="3">
        <f>+claims!R198</f>
        <v>0</v>
      </c>
      <c r="F198" s="3">
        <f>+costs!L198</f>
        <v>0</v>
      </c>
      <c r="H198" s="3">
        <f t="shared" si="22"/>
        <v>8.360737948432536E-6</v>
      </c>
      <c r="J198" s="16">
        <f t="shared" si="21"/>
        <v>407.28645154908361</v>
      </c>
      <c r="L198" s="6">
        <f>+J198/payroll!F198</f>
        <v>1.6022740823134472E-3</v>
      </c>
      <c r="O198" s="181">
        <v>407.30487319325437</v>
      </c>
      <c r="P198" s="44">
        <f t="shared" si="19"/>
        <v>-1.8421644170757645E-2</v>
      </c>
      <c r="R198" s="186">
        <v>8.3611161062104479E-6</v>
      </c>
      <c r="S198" s="3">
        <f t="shared" si="20"/>
        <v>-3.7815777791198055E-10</v>
      </c>
    </row>
    <row r="199" spans="1:19" hidden="1" outlineLevel="1">
      <c r="A199" t="s">
        <v>590</v>
      </c>
      <c r="B199" t="s">
        <v>591</v>
      </c>
      <c r="C199" s="3">
        <f>+payroll!G199</f>
        <v>1.1715927915824006E-4</v>
      </c>
      <c r="D199" s="3">
        <f>+IFR!T199</f>
        <v>1.0829838844329799E-4</v>
      </c>
      <c r="E199" s="3">
        <f>+claims!R199</f>
        <v>0</v>
      </c>
      <c r="F199" s="3">
        <f>+costs!L199</f>
        <v>0</v>
      </c>
      <c r="H199" s="3">
        <f t="shared" si="22"/>
        <v>2.8182208450192256E-5</v>
      </c>
      <c r="J199" s="16">
        <f t="shared" si="21"/>
        <v>1372.8730343291445</v>
      </c>
      <c r="L199" s="6">
        <f>+J199/payroll!F199</f>
        <v>1.3917144069720145E-3</v>
      </c>
      <c r="O199" s="181">
        <v>1372.9445243601403</v>
      </c>
      <c r="P199" s="44">
        <f t="shared" si="19"/>
        <v>-7.149003099584661E-2</v>
      </c>
      <c r="R199" s="186">
        <v>2.8183675990820748E-5</v>
      </c>
      <c r="S199" s="3">
        <f t="shared" si="20"/>
        <v>-1.4675406284919842E-9</v>
      </c>
    </row>
    <row r="200" spans="1:19" hidden="1" outlineLevel="1">
      <c r="A200" t="s">
        <v>320</v>
      </c>
      <c r="B200" t="s">
        <v>321</v>
      </c>
      <c r="C200" s="3">
        <f>+payroll!G200</f>
        <v>7.9053764500324825E-5</v>
      </c>
      <c r="D200" s="3">
        <f>+IFR!T200</f>
        <v>8.5922688351707484E-5</v>
      </c>
      <c r="E200" s="3">
        <f>+claims!R200</f>
        <v>0</v>
      </c>
      <c r="F200" s="3">
        <f>+costs!L200</f>
        <v>0</v>
      </c>
      <c r="H200" s="3">
        <f t="shared" si="22"/>
        <v>2.0622056606504037E-5</v>
      </c>
      <c r="J200" s="16">
        <f t="shared" si="21"/>
        <v>1004.586474389144</v>
      </c>
      <c r="L200" s="6">
        <f>+J200/payroll!F200</f>
        <v>1.5092500890821175E-3</v>
      </c>
      <c r="O200" s="181">
        <v>1004.6347126176057</v>
      </c>
      <c r="P200" s="44">
        <f t="shared" si="19"/>
        <v>-4.8238228461741528E-2</v>
      </c>
      <c r="R200" s="186">
        <v>2.0623046836318294E-5</v>
      </c>
      <c r="S200" s="3">
        <f t="shared" si="20"/>
        <v>-9.9022981425668424E-10</v>
      </c>
    </row>
    <row r="201" spans="1:19" hidden="1" outlineLevel="1">
      <c r="A201" t="s">
        <v>322</v>
      </c>
      <c r="B201" t="s">
        <v>323</v>
      </c>
      <c r="C201" s="3">
        <f>+payroll!G201</f>
        <v>5.2779102391466875E-4</v>
      </c>
      <c r="D201" s="3">
        <f>+IFR!T201</f>
        <v>5.5267979226228522E-4</v>
      </c>
      <c r="E201" s="3">
        <f>+claims!R201</f>
        <v>0</v>
      </c>
      <c r="F201" s="3">
        <f>+costs!L201</f>
        <v>0</v>
      </c>
      <c r="H201" s="3">
        <f t="shared" si="22"/>
        <v>1.3505885202211925E-4</v>
      </c>
      <c r="J201" s="16">
        <f t="shared" si="21"/>
        <v>6579.2805527046221</v>
      </c>
      <c r="L201" s="6">
        <f>+J201/payroll!F201</f>
        <v>1.4805151136449335E-3</v>
      </c>
      <c r="O201" s="181">
        <v>6579.6026082595035</v>
      </c>
      <c r="P201" s="44">
        <f t="shared" si="19"/>
        <v>-0.32205555488144455</v>
      </c>
      <c r="R201" s="186">
        <v>1.3506546314824184E-4</v>
      </c>
      <c r="S201" s="3">
        <f t="shared" si="20"/>
        <v>-6.6111261225936056E-9</v>
      </c>
    </row>
    <row r="202" spans="1:19" hidden="1" outlineLevel="1">
      <c r="A202" t="s">
        <v>324</v>
      </c>
      <c r="B202" t="s">
        <v>325</v>
      </c>
      <c r="C202" s="3">
        <f>+payroll!G202</f>
        <v>8.6967931497126025E-5</v>
      </c>
      <c r="D202" s="3">
        <f>+IFR!T202</f>
        <v>9.7558052399334549E-5</v>
      </c>
      <c r="E202" s="3">
        <f>+claims!R202</f>
        <v>9.0596554469986388E-5</v>
      </c>
      <c r="F202" s="3">
        <f>+costs!L202</f>
        <v>3.2708553915645085E-6</v>
      </c>
      <c r="H202" s="3">
        <f t="shared" si="22"/>
        <v>3.8617744392494232E-5</v>
      </c>
      <c r="J202" s="16">
        <f t="shared" ref="J202:J234" si="23">(+H202*$J$275)</f>
        <v>1881.2315584412331</v>
      </c>
      <c r="L202" s="6">
        <f>+J202/payroll!F202</f>
        <v>2.5690913931130576E-3</v>
      </c>
      <c r="O202" s="181">
        <v>1881.2846258564907</v>
      </c>
      <c r="P202" s="44">
        <f t="shared" si="19"/>
        <v>-5.3067415257601169E-2</v>
      </c>
      <c r="R202" s="186">
        <v>3.8618833755400571E-5</v>
      </c>
      <c r="S202" s="3">
        <f t="shared" si="20"/>
        <v>-1.0893629063388395E-9</v>
      </c>
    </row>
    <row r="203" spans="1:19" hidden="1" outlineLevel="1">
      <c r="A203" t="s">
        <v>326</v>
      </c>
      <c r="B203" t="s">
        <v>327</v>
      </c>
      <c r="C203" s="3">
        <f>+payroll!G203</f>
        <v>3.0563766103060898E-4</v>
      </c>
      <c r="D203" s="3">
        <f>+IFR!T203</f>
        <v>3.1325980128226691E-4</v>
      </c>
      <c r="E203" s="3">
        <f>+claims!R203</f>
        <v>9.0596554469986388E-5</v>
      </c>
      <c r="F203" s="3">
        <f>+costs!L203</f>
        <v>5.8364817595478088E-5</v>
      </c>
      <c r="H203" s="3">
        <f t="shared" si="22"/>
        <v>1.259705565168943E-4</v>
      </c>
      <c r="J203" s="16">
        <f t="shared" si="23"/>
        <v>6136.5517350113805</v>
      </c>
      <c r="L203" s="6">
        <f>+J203/payroll!F203</f>
        <v>2.38459139092908E-3</v>
      </c>
      <c r="O203" s="181">
        <v>6136.7382336482569</v>
      </c>
      <c r="P203" s="44">
        <f t="shared" si="19"/>
        <v>-0.1864986368764221</v>
      </c>
      <c r="R203" s="186">
        <v>1.2597438494336109E-4</v>
      </c>
      <c r="S203" s="3">
        <f t="shared" si="20"/>
        <v>-3.8284264667958964E-9</v>
      </c>
    </row>
    <row r="204" spans="1:19" hidden="1" outlineLevel="1">
      <c r="A204" t="s">
        <v>328</v>
      </c>
      <c r="B204" t="s">
        <v>329</v>
      </c>
      <c r="C204" s="3">
        <f>+payroll!G204</f>
        <v>2.7565361434116188E-5</v>
      </c>
      <c r="D204" s="3">
        <f>+IFR!T204</f>
        <v>2.9535924120899451E-5</v>
      </c>
      <c r="E204" s="3">
        <f>+claims!R204</f>
        <v>0</v>
      </c>
      <c r="F204" s="3">
        <f>+costs!L204</f>
        <v>0</v>
      </c>
      <c r="H204" s="3">
        <f t="shared" si="22"/>
        <v>7.1376606943769544E-6</v>
      </c>
      <c r="J204" s="16">
        <f t="shared" si="23"/>
        <v>347.70525215650053</v>
      </c>
      <c r="L204" s="6">
        <f>+J204/payroll!F204</f>
        <v>1.498111020389375E-3</v>
      </c>
      <c r="O204" s="181">
        <v>347.72207240802049</v>
      </c>
      <c r="P204" s="44">
        <f t="shared" si="19"/>
        <v>-1.6820251519959584E-2</v>
      </c>
      <c r="R204" s="186">
        <v>7.1380059789172346E-6</v>
      </c>
      <c r="S204" s="3">
        <f t="shared" si="20"/>
        <v>-3.4528454028014274E-10</v>
      </c>
    </row>
    <row r="205" spans="1:19" hidden="1" outlineLevel="1">
      <c r="A205" t="s">
        <v>330</v>
      </c>
      <c r="B205" t="s">
        <v>331</v>
      </c>
      <c r="C205" s="3">
        <f>+payroll!G205</f>
        <v>1.0224330515435878E-4</v>
      </c>
      <c r="D205" s="3">
        <f>+IFR!T205</f>
        <v>9.2187884377352834E-5</v>
      </c>
      <c r="E205" s="3">
        <f>+claims!R205</f>
        <v>4.5298277234993194E-5</v>
      </c>
      <c r="F205" s="3">
        <f>+costs!L205</f>
        <v>6.4461384349013679E-6</v>
      </c>
      <c r="H205" s="3">
        <f t="shared" si="22"/>
        <v>3.4966323337653754E-5</v>
      </c>
      <c r="J205" s="16">
        <f t="shared" si="23"/>
        <v>1703.3555941770494</v>
      </c>
      <c r="L205" s="6">
        <f>+J205/payroll!F205</f>
        <v>1.9786404360021105E-3</v>
      </c>
      <c r="O205" s="181">
        <v>1703.4179825521492</v>
      </c>
      <c r="P205" s="44">
        <f t="shared" si="19"/>
        <v>-6.238837509977202E-2</v>
      </c>
      <c r="R205" s="186">
        <v>3.4967604040346556E-5</v>
      </c>
      <c r="S205" s="3">
        <f t="shared" si="20"/>
        <v>-1.2807026928017746E-9</v>
      </c>
    </row>
    <row r="206" spans="1:19" hidden="1" outlineLevel="1">
      <c r="A206" t="s">
        <v>510</v>
      </c>
      <c r="B206" t="s">
        <v>508</v>
      </c>
      <c r="C206" s="3">
        <f>+payroll!G206</f>
        <v>2.6107707898804445E-5</v>
      </c>
      <c r="D206" s="3">
        <f>+IFR!T206</f>
        <v>2.327072809525411E-5</v>
      </c>
      <c r="E206" s="3">
        <f>+claims!R206</f>
        <v>0</v>
      </c>
      <c r="F206" s="3">
        <f>+costs!L206</f>
        <v>0</v>
      </c>
      <c r="H206" s="3">
        <f>(C206*$C$3)+(D206*$D$3)+(E206*$E$3)+(F206*$F$3)</f>
        <v>6.172304499257319E-6</v>
      </c>
      <c r="J206" s="16">
        <f t="shared" si="23"/>
        <v>300.67872153010848</v>
      </c>
      <c r="L206" s="6">
        <f>+J206/payroll!F206</f>
        <v>1.3678245339315425E-3</v>
      </c>
      <c r="O206" s="181">
        <v>300.69465232842271</v>
      </c>
      <c r="P206" s="44">
        <f t="shared" si="19"/>
        <v>-1.5930798314229833E-2</v>
      </c>
      <c r="R206" s="186">
        <v>6.1726315251858974E-6</v>
      </c>
      <c r="S206" s="3">
        <f t="shared" si="20"/>
        <v>-3.2702592857840877E-10</v>
      </c>
    </row>
    <row r="207" spans="1:19" hidden="1" outlineLevel="1">
      <c r="A207" t="s">
        <v>332</v>
      </c>
      <c r="B207" t="s">
        <v>333</v>
      </c>
      <c r="C207" s="3">
        <f>+payroll!G207</f>
        <v>1.2053302864383422E-4</v>
      </c>
      <c r="D207" s="3">
        <f>+IFR!T207</f>
        <v>1.1143098645612065E-4</v>
      </c>
      <c r="E207" s="3">
        <f>+claims!R207</f>
        <v>4.5298277234993194E-5</v>
      </c>
      <c r="F207" s="3">
        <f>+costs!L207</f>
        <v>2.6516331562707415E-6</v>
      </c>
      <c r="H207" s="3">
        <f t="shared" si="22"/>
        <v>3.7381223366505779E-5</v>
      </c>
      <c r="J207" s="16">
        <f t="shared" si="23"/>
        <v>1820.995456790052</v>
      </c>
      <c r="L207" s="6">
        <f>+J207/payroll!F207</f>
        <v>1.7943172496620882E-3</v>
      </c>
      <c r="O207" s="181">
        <v>1821.069005466825</v>
      </c>
      <c r="P207" s="44">
        <f t="shared" si="19"/>
        <v>-7.3548676773043553E-2</v>
      </c>
      <c r="R207" s="186">
        <v>3.7382733166821053E-5</v>
      </c>
      <c r="S207" s="3">
        <f t="shared" si="20"/>
        <v>-1.5098003152731613E-9</v>
      </c>
    </row>
    <row r="208" spans="1:19" hidden="1" outlineLevel="1">
      <c r="A208" t="s">
        <v>334</v>
      </c>
      <c r="B208" t="s">
        <v>335</v>
      </c>
      <c r="C208" s="3">
        <f>+payroll!G208</f>
        <v>9.2962115647629015E-5</v>
      </c>
      <c r="D208" s="3">
        <f>+IFR!T208</f>
        <v>1.27093976520234E-4</v>
      </c>
      <c r="E208" s="3">
        <f>+claims!R208</f>
        <v>4.5298277234993194E-5</v>
      </c>
      <c r="F208" s="3">
        <f>+costs!L208</f>
        <v>2.475340469330961E-5</v>
      </c>
      <c r="H208" s="3">
        <f t="shared" si="22"/>
        <v>4.9153795922217628E-5</v>
      </c>
      <c r="J208" s="16">
        <f t="shared" si="23"/>
        <v>2394.4866164691962</v>
      </c>
      <c r="L208" s="6">
        <f>+J208/payroll!F208</f>
        <v>3.0591646650210244E-3</v>
      </c>
      <c r="O208" s="181">
        <v>2394.5433415069124</v>
      </c>
      <c r="P208" s="44">
        <f t="shared" si="19"/>
        <v>-5.6725037716205406E-2</v>
      </c>
      <c r="R208" s="186">
        <v>4.9154960368453582E-5</v>
      </c>
      <c r="S208" s="3">
        <f t="shared" si="20"/>
        <v>-1.164446235954659E-9</v>
      </c>
    </row>
    <row r="209" spans="1:19" hidden="1" outlineLevel="1">
      <c r="A209" t="s">
        <v>336</v>
      </c>
      <c r="B209" t="s">
        <v>337</v>
      </c>
      <c r="C209" s="3">
        <f>+payroll!G209</f>
        <v>7.7574236002763528E-5</v>
      </c>
      <c r="D209" s="3">
        <f>+IFR!T209</f>
        <v>7.0707212289425946E-5</v>
      </c>
      <c r="E209" s="3">
        <f>+claims!R209</f>
        <v>0</v>
      </c>
      <c r="F209" s="3">
        <f>+costs!L209</f>
        <v>0</v>
      </c>
      <c r="H209" s="3">
        <f t="shared" si="22"/>
        <v>1.8535181036523684E-5</v>
      </c>
      <c r="J209" s="16">
        <f t="shared" si="23"/>
        <v>902.92605266989631</v>
      </c>
      <c r="L209" s="6">
        <f>+J209/payroll!F209</f>
        <v>1.3823916958547048E-3</v>
      </c>
      <c r="O209" s="181">
        <v>902.97338809715518</v>
      </c>
      <c r="P209" s="44">
        <f t="shared" si="19"/>
        <v>-4.7335427258872187E-2</v>
      </c>
      <c r="R209" s="186">
        <v>1.8536152733719809E-5</v>
      </c>
      <c r="S209" s="3">
        <f t="shared" si="20"/>
        <v>-9.7169719612518802E-10</v>
      </c>
    </row>
    <row r="210" spans="1:19" hidden="1" outlineLevel="1">
      <c r="A210" t="s">
        <v>338</v>
      </c>
      <c r="B210" t="s">
        <v>339</v>
      </c>
      <c r="C210" s="3">
        <f>+payroll!G210</f>
        <v>1.4603341779047484E-5</v>
      </c>
      <c r="D210" s="3">
        <f>+IFR!T210</f>
        <v>1.6110504065945156E-5</v>
      </c>
      <c r="E210" s="3">
        <f>+claims!R210</f>
        <v>0</v>
      </c>
      <c r="F210" s="3">
        <f>+costs!L210</f>
        <v>0</v>
      </c>
      <c r="H210" s="3">
        <f t="shared" si="22"/>
        <v>3.8392307306240802E-6</v>
      </c>
      <c r="J210" s="16">
        <f t="shared" si="23"/>
        <v>187.02495767699932</v>
      </c>
      <c r="L210" s="6">
        <f>+J210/payroll!F210</f>
        <v>1.5210509256687208E-3</v>
      </c>
      <c r="O210" s="181">
        <v>187.03386856620867</v>
      </c>
      <c r="P210" s="44">
        <f t="shared" si="19"/>
        <v>-8.910889209346351E-3</v>
      </c>
      <c r="R210" s="186">
        <v>3.8394136525191829E-6</v>
      </c>
      <c r="S210" s="3">
        <f t="shared" si="20"/>
        <v>-1.8292189510270263E-10</v>
      </c>
    </row>
    <row r="211" spans="1:19" hidden="1" outlineLevel="1">
      <c r="A211" t="s">
        <v>340</v>
      </c>
      <c r="B211" t="s">
        <v>341</v>
      </c>
      <c r="C211" s="3">
        <f>+payroll!G211</f>
        <v>1.9709106580372322E-4</v>
      </c>
      <c r="D211" s="3">
        <f>+IFR!T211</f>
        <v>2.6582331708809503E-4</v>
      </c>
      <c r="E211" s="3">
        <f>+claims!R211</f>
        <v>4.5298277234993194E-5</v>
      </c>
      <c r="F211" s="3">
        <f>+costs!L211</f>
        <v>0</v>
      </c>
      <c r="H211" s="3">
        <f t="shared" si="22"/>
        <v>6.4659039446726259E-5</v>
      </c>
      <c r="J211" s="16">
        <f t="shared" si="23"/>
        <v>3149.8117629397266</v>
      </c>
      <c r="L211" s="6">
        <f>+J211/payroll!F211</f>
        <v>1.8980782022748335E-3</v>
      </c>
      <c r="O211" s="181">
        <v>3149.9320269640916</v>
      </c>
      <c r="P211" s="44">
        <f t="shared" si="19"/>
        <v>-0.12026402436504213</v>
      </c>
      <c r="R211" s="186">
        <v>6.4661508215300609E-5</v>
      </c>
      <c r="S211" s="3">
        <f t="shared" si="20"/>
        <v>-2.4687685743499327E-9</v>
      </c>
    </row>
    <row r="212" spans="1:19" hidden="1" outlineLevel="1">
      <c r="A212" t="s">
        <v>342</v>
      </c>
      <c r="B212" t="s">
        <v>343</v>
      </c>
      <c r="C212" s="3">
        <f>+payroll!G212</f>
        <v>1.5828431521887668E-4</v>
      </c>
      <c r="D212" s="3">
        <f>+IFR!T212</f>
        <v>1.6065752665761973E-4</v>
      </c>
      <c r="E212" s="3">
        <f>+claims!R212</f>
        <v>9.0596554469986388E-5</v>
      </c>
      <c r="F212" s="3">
        <f>+costs!L212</f>
        <v>2.216953799301214E-5</v>
      </c>
      <c r="H212" s="3">
        <f t="shared" si="22"/>
        <v>6.6758936200867291E-5</v>
      </c>
      <c r="J212" s="16">
        <f t="shared" si="23"/>
        <v>3252.1065009028848</v>
      </c>
      <c r="L212" s="6">
        <f>+J212/payroll!F212</f>
        <v>2.4401881685719843E-3</v>
      </c>
      <c r="O212" s="181">
        <v>3252.2030852339117</v>
      </c>
      <c r="P212" s="44">
        <f t="shared" si="19"/>
        <v>-9.6584331026861037E-2</v>
      </c>
      <c r="R212" s="186">
        <v>6.676091887492525E-5</v>
      </c>
      <c r="S212" s="3">
        <f t="shared" si="20"/>
        <v>-1.9826740579588454E-9</v>
      </c>
    </row>
    <row r="213" spans="1:19" hidden="1" outlineLevel="1">
      <c r="A213" t="s">
        <v>344</v>
      </c>
      <c r="B213" t="s">
        <v>345</v>
      </c>
      <c r="C213" s="3">
        <f>+payroll!G213</f>
        <v>6.4985874916498654E-5</v>
      </c>
      <c r="D213" s="3">
        <f>+IFR!T213</f>
        <v>7.115472629125777E-5</v>
      </c>
      <c r="E213" s="3">
        <f>+claims!R213</f>
        <v>9.0596554469986388E-5</v>
      </c>
      <c r="F213" s="3">
        <f>+costs!L213</f>
        <v>4.3806767976819071E-6</v>
      </c>
      <c r="H213" s="3">
        <f t="shared" si="22"/>
        <v>3.3235464400076652E-5</v>
      </c>
      <c r="J213" s="16">
        <f t="shared" si="23"/>
        <v>1619.0382289916042</v>
      </c>
      <c r="L213" s="6">
        <f>+J213/payroll!F213</f>
        <v>2.9589291915364632E-3</v>
      </c>
      <c r="O213" s="181">
        <v>1619.0778830612217</v>
      </c>
      <c r="P213" s="44">
        <f t="shared" si="19"/>
        <v>-3.9654069617427012E-2</v>
      </c>
      <c r="R213" s="186">
        <v>3.3236278415085994E-5</v>
      </c>
      <c r="S213" s="3">
        <f t="shared" si="20"/>
        <v>-8.1401500934253322E-10</v>
      </c>
    </row>
    <row r="214" spans="1:19" hidden="1" outlineLevel="1">
      <c r="A214" t="s">
        <v>346</v>
      </c>
      <c r="B214" t="s">
        <v>347</v>
      </c>
      <c r="C214" s="3">
        <f>+payroll!G214</f>
        <v>7.0832511898834727E-4</v>
      </c>
      <c r="D214" s="3">
        <f>+IFR!T214</f>
        <v>8.6862467755554284E-4</v>
      </c>
      <c r="E214" s="3">
        <f>+claims!R214</f>
        <v>6.7947415852489786E-4</v>
      </c>
      <c r="F214" s="3">
        <f>+costs!L214</f>
        <v>1.8203393768091494E-4</v>
      </c>
      <c r="H214" s="3">
        <f t="shared" si="22"/>
        <v>4.0826021095526993E-4</v>
      </c>
      <c r="J214" s="16">
        <f t="shared" si="23"/>
        <v>19888.05936201194</v>
      </c>
      <c r="L214" s="6">
        <f>+J214/payroll!F214</f>
        <v>3.3346956542787513E-3</v>
      </c>
      <c r="O214" s="181">
        <v>19888.491578606947</v>
      </c>
      <c r="P214" s="44">
        <f t="shared" si="19"/>
        <v>-0.43221659500704845</v>
      </c>
      <c r="R214" s="186">
        <v>4.0826908345685721E-4</v>
      </c>
      <c r="S214" s="3">
        <f t="shared" si="20"/>
        <v>-8.8725015872726312E-9</v>
      </c>
    </row>
    <row r="215" spans="1:19" hidden="1" outlineLevel="1">
      <c r="A215" t="s">
        <v>489</v>
      </c>
      <c r="B215" t="s">
        <v>351</v>
      </c>
      <c r="C215" s="3">
        <f>+payroll!G215</f>
        <v>9.736159989471125E-5</v>
      </c>
      <c r="D215" s="3">
        <f>+IFR!T215</f>
        <v>1.1456358446894332E-4</v>
      </c>
      <c r="E215" s="3">
        <f>+claims!R215</f>
        <v>0</v>
      </c>
      <c r="F215" s="3">
        <f>+costs!L215</f>
        <v>0</v>
      </c>
      <c r="H215" s="3">
        <f>(C215*$C$3)+(D215*$D$3)+(E215*$E$3)+(F215*$F$3)</f>
        <v>2.6490648045456821E-5</v>
      </c>
      <c r="J215" s="16">
        <f t="shared" si="23"/>
        <v>1290.4700647497916</v>
      </c>
      <c r="L215" s="6">
        <f>+J215/payroll!F215</f>
        <v>1.5741882701642528E-3</v>
      </c>
      <c r="O215" s="181">
        <v>1290.5294743317238</v>
      </c>
      <c r="P215" s="44">
        <f>+J215-O215</f>
        <v>-5.9409581932186484E-2</v>
      </c>
      <c r="R215" s="186">
        <v>2.6491867599763802E-5</v>
      </c>
      <c r="S215" s="3">
        <f>+H215-R215</f>
        <v>-1.2195543069813404E-9</v>
      </c>
    </row>
    <row r="216" spans="1:19" hidden="1" outlineLevel="1">
      <c r="A216" t="s">
        <v>490</v>
      </c>
      <c r="B216" t="s">
        <v>352</v>
      </c>
      <c r="C216" s="3">
        <f>+payroll!G216</f>
        <v>5.3159455561243579E-5</v>
      </c>
      <c r="D216" s="3">
        <f>+IFR!T216</f>
        <v>5.3701680219817179E-5</v>
      </c>
      <c r="E216" s="3">
        <f>+claims!R216</f>
        <v>0</v>
      </c>
      <c r="F216" s="3">
        <f>+costs!L216</f>
        <v>0</v>
      </c>
      <c r="H216" s="3">
        <f>(C216*$C$3)+(D216*$D$3)+(E216*$E$3)+(F216*$F$3)</f>
        <v>1.3357641972632595E-5</v>
      </c>
      <c r="J216" s="16">
        <f t="shared" si="23"/>
        <v>650.70650864216952</v>
      </c>
      <c r="L216" s="6">
        <f>+J216/payroll!F216</f>
        <v>1.4537879525262345E-3</v>
      </c>
      <c r="O216" s="181">
        <v>650.73894628734024</v>
      </c>
      <c r="P216" s="44">
        <f>+J216-O216</f>
        <v>-3.2437645170716678E-2</v>
      </c>
      <c r="R216" s="186">
        <v>1.3358307849560014E-5</v>
      </c>
      <c r="S216" s="3">
        <f>+H216-R216</f>
        <v>-6.6587692741906161E-10</v>
      </c>
    </row>
    <row r="217" spans="1:19" hidden="1" outlineLevel="1">
      <c r="A217" t="s">
        <v>491</v>
      </c>
      <c r="B217" t="s">
        <v>348</v>
      </c>
      <c r="C217" s="3">
        <f>+payroll!G217</f>
        <v>3.079972889535394E-5</v>
      </c>
      <c r="D217" s="3">
        <f>+IFR!T217</f>
        <v>3.2221008131890312E-5</v>
      </c>
      <c r="E217" s="3">
        <f>+claims!R217</f>
        <v>0</v>
      </c>
      <c r="F217" s="3">
        <f>+costs!L217</f>
        <v>0</v>
      </c>
      <c r="H217" s="3">
        <f>(C217*$C$3)+(D217*$D$3)+(E217*$E$3)+(F217*$F$3)</f>
        <v>7.8775921284055314E-6</v>
      </c>
      <c r="J217" s="16">
        <f t="shared" si="23"/>
        <v>383.75040152176956</v>
      </c>
      <c r="L217" s="6">
        <f>+J217/payroll!F217</f>
        <v>1.4797842081257877E-3</v>
      </c>
      <c r="O217" s="181">
        <v>383.76919536882303</v>
      </c>
      <c r="P217" s="44">
        <f>+J217-O217</f>
        <v>-1.8793847053473201E-2</v>
      </c>
      <c r="R217" s="186">
        <v>7.8779779267291916E-6</v>
      </c>
      <c r="S217" s="3">
        <f>+H217-R217</f>
        <v>-3.8579832366015263E-10</v>
      </c>
    </row>
    <row r="218" spans="1:19" hidden="1" outlineLevel="1">
      <c r="A218" t="s">
        <v>350</v>
      </c>
      <c r="B218" t="s">
        <v>349</v>
      </c>
      <c r="C218" s="3">
        <f>+payroll!G218</f>
        <v>3.4421337363670383E-4</v>
      </c>
      <c r="D218" s="3">
        <f>+IFR!T218</f>
        <v>3.3876809938668007E-4</v>
      </c>
      <c r="E218" s="3">
        <f>+claims!R218</f>
        <v>4.768239708946652E-4</v>
      </c>
      <c r="F218" s="3">
        <f>+costs!L218</f>
        <v>4.5272280025621678E-4</v>
      </c>
      <c r="H218" s="3">
        <f t="shared" si="22"/>
        <v>4.2852995991585284E-4</v>
      </c>
      <c r="J218" s="16">
        <f t="shared" si="23"/>
        <v>20875.483460083844</v>
      </c>
      <c r="L218" s="6">
        <f>+J218/payroll!F218</f>
        <v>7.2028644442695879E-3</v>
      </c>
      <c r="O218" s="181">
        <v>20875.693497435786</v>
      </c>
      <c r="P218" s="44">
        <f t="shared" si="19"/>
        <v>-0.21003735194244655</v>
      </c>
      <c r="R218" s="186">
        <v>4.285342715428474E-4</v>
      </c>
      <c r="S218" s="3">
        <f t="shared" si="20"/>
        <v>-4.3116269945629379E-9</v>
      </c>
    </row>
    <row r="219" spans="1:19" hidden="1" outlineLevel="1">
      <c r="A219" t="s">
        <v>353</v>
      </c>
      <c r="B219" t="s">
        <v>354</v>
      </c>
      <c r="C219" s="3">
        <f>+payroll!G219</f>
        <v>2.4241276130825757E-4</v>
      </c>
      <c r="D219" s="3">
        <f>+IFR!T219</f>
        <v>2.6134817706977692E-4</v>
      </c>
      <c r="E219" s="3">
        <f>+claims!R219</f>
        <v>9.0596554469986388E-5</v>
      </c>
      <c r="F219" s="3">
        <f>+costs!L219</f>
        <v>3.1894623833631088E-4</v>
      </c>
      <c r="H219" s="3">
        <f t="shared" si="22"/>
        <v>2.6792734346953878E-4</v>
      </c>
      <c r="J219" s="16">
        <f t="shared" si="23"/>
        <v>13051.859497060221</v>
      </c>
      <c r="L219" s="6">
        <f>+J219/payroll!F219</f>
        <v>6.3945995176724665E-3</v>
      </c>
      <c r="O219" s="181">
        <v>13052.00741616611</v>
      </c>
      <c r="P219" s="44">
        <f t="shared" si="19"/>
        <v>-0.14791910588974133</v>
      </c>
      <c r="R219" s="186">
        <v>2.6793037993902414E-4</v>
      </c>
      <c r="S219" s="3">
        <f t="shared" si="20"/>
        <v>-3.036469485356505E-9</v>
      </c>
    </row>
    <row r="220" spans="1:19" hidden="1" outlineLevel="1">
      <c r="A220" t="s">
        <v>355</v>
      </c>
      <c r="B220" t="s">
        <v>356</v>
      </c>
      <c r="C220" s="3">
        <f>+payroll!G220</f>
        <v>3.4847144005892626E-5</v>
      </c>
      <c r="D220" s="3">
        <f>+IFR!T220</f>
        <v>3.8486204157535648E-5</v>
      </c>
      <c r="E220" s="3">
        <f>+claims!R220</f>
        <v>0</v>
      </c>
      <c r="F220" s="3">
        <f>+costs!L220</f>
        <v>0</v>
      </c>
      <c r="H220" s="3">
        <f t="shared" si="22"/>
        <v>9.1666685204285343E-6</v>
      </c>
      <c r="J220" s="16">
        <f t="shared" si="23"/>
        <v>446.54669447114674</v>
      </c>
      <c r="L220" s="6">
        <f>+J220/payroll!F220</f>
        <v>1.5219350819190419E-3</v>
      </c>
      <c r="O220" s="181">
        <v>446.5679580315151</v>
      </c>
      <c r="P220" s="44">
        <f t="shared" si="19"/>
        <v>-2.1263560368367962E-2</v>
      </c>
      <c r="R220" s="186">
        <v>9.1671050167947027E-6</v>
      </c>
      <c r="S220" s="3">
        <f t="shared" si="20"/>
        <v>-4.3649636616838986E-10</v>
      </c>
    </row>
    <row r="221" spans="1:19" hidden="1" outlineLevel="1">
      <c r="A221" t="s">
        <v>357</v>
      </c>
      <c r="B221" t="s">
        <v>358</v>
      </c>
      <c r="C221" s="3">
        <f>+payroll!G221</f>
        <v>4.7249666706572621E-5</v>
      </c>
      <c r="D221" s="3">
        <f>+IFR!T221</f>
        <v>4.2961344175853742E-5</v>
      </c>
      <c r="E221" s="3">
        <f>+claims!R221</f>
        <v>0</v>
      </c>
      <c r="F221" s="3">
        <f>+costs!L221</f>
        <v>2.5958840073241871E-4</v>
      </c>
      <c r="H221" s="3">
        <f t="shared" si="22"/>
        <v>1.6702941679975453E-4</v>
      </c>
      <c r="J221" s="16">
        <f t="shared" si="23"/>
        <v>8136.7002401311838</v>
      </c>
      <c r="L221" s="6">
        <f>+J221/payroll!F221</f>
        <v>2.0452481405987783E-2</v>
      </c>
      <c r="O221" s="181">
        <v>8136.729071651499</v>
      </c>
      <c r="P221" s="44">
        <f t="shared" si="19"/>
        <v>-2.883152031517966E-2</v>
      </c>
      <c r="R221" s="186">
        <v>1.6703000865049032E-4</v>
      </c>
      <c r="S221" s="3">
        <f t="shared" si="20"/>
        <v>-5.9185073579244921E-10</v>
      </c>
    </row>
    <row r="222" spans="1:19" hidden="1" outlineLevel="1">
      <c r="A222" t="s">
        <v>359</v>
      </c>
      <c r="B222" t="s">
        <v>360</v>
      </c>
      <c r="C222" s="3">
        <f>+payroll!G222</f>
        <v>3.7706357802206111E-4</v>
      </c>
      <c r="D222" s="3">
        <f>+IFR!T222</f>
        <v>3.3876809938668007E-4</v>
      </c>
      <c r="E222" s="3">
        <f>+claims!R222</f>
        <v>2.7178966340995917E-4</v>
      </c>
      <c r="F222" s="3">
        <f>+costs!L222</f>
        <v>5.4979758242852011E-4</v>
      </c>
      <c r="H222" s="3">
        <f t="shared" si="22"/>
        <v>4.6012595864469859E-4</v>
      </c>
      <c r="J222" s="16">
        <f t="shared" si="23"/>
        <v>22414.656471460614</v>
      </c>
      <c r="L222" s="6">
        <f>+J222/payroll!F222</f>
        <v>7.0601502270430001E-3</v>
      </c>
      <c r="O222" s="181">
        <v>22414.886553849934</v>
      </c>
      <c r="P222" s="44">
        <f t="shared" si="19"/>
        <v>-0.23008238932015956</v>
      </c>
      <c r="R222" s="186">
        <v>4.6013068175433398E-4</v>
      </c>
      <c r="S222" s="3">
        <f t="shared" si="20"/>
        <v>-4.7231096353839847E-9</v>
      </c>
    </row>
    <row r="223" spans="1:19" hidden="1" outlineLevel="1">
      <c r="A223" t="s">
        <v>361</v>
      </c>
      <c r="B223" t="s">
        <v>362</v>
      </c>
      <c r="C223" s="3">
        <f>+payroll!G223</f>
        <v>5.3893865897468589E-5</v>
      </c>
      <c r="D223" s="3">
        <f>+IFR!T223</f>
        <v>5.3701680219817179E-5</v>
      </c>
      <c r="E223" s="3">
        <f>+claims!R223</f>
        <v>0</v>
      </c>
      <c r="F223" s="3">
        <f>+costs!L223</f>
        <v>0</v>
      </c>
      <c r="H223" s="3">
        <f t="shared" si="22"/>
        <v>1.3449443264660721E-5</v>
      </c>
      <c r="J223" s="16">
        <f t="shared" si="23"/>
        <v>655.17853284725379</v>
      </c>
      <c r="L223" s="6">
        <f>+J223/payroll!F223</f>
        <v>1.4438323259796109E-3</v>
      </c>
      <c r="O223" s="181">
        <v>655.21141862609409</v>
      </c>
      <c r="P223" s="44">
        <f t="shared" si="19"/>
        <v>-3.2885778840295643E-2</v>
      </c>
      <c r="R223" s="186">
        <v>1.3450118340833938E-5</v>
      </c>
      <c r="S223" s="3">
        <f t="shared" si="20"/>
        <v>-6.7507617321702887E-10</v>
      </c>
    </row>
    <row r="224" spans="1:19" hidden="1" outlineLevel="1">
      <c r="A224" t="s">
        <v>363</v>
      </c>
      <c r="B224" t="s">
        <v>364</v>
      </c>
      <c r="C224" s="3">
        <f>+payroll!G224</f>
        <v>7.4970498236764544E-5</v>
      </c>
      <c r="D224" s="3">
        <f>+IFR!T224</f>
        <v>8.4580146346212065E-5</v>
      </c>
      <c r="E224" s="3">
        <f>+claims!R224</f>
        <v>0</v>
      </c>
      <c r="F224" s="3">
        <f>+costs!L224</f>
        <v>0</v>
      </c>
      <c r="H224" s="3">
        <f t="shared" si="22"/>
        <v>1.9943830572872078E-5</v>
      </c>
      <c r="J224" s="16">
        <f t="shared" si="23"/>
        <v>971.54725269724076</v>
      </c>
      <c r="L224" s="6">
        <f>+J224/payroll!F224</f>
        <v>1.5391110995430107E-3</v>
      </c>
      <c r="O224" s="181">
        <v>971.59299933618581</v>
      </c>
      <c r="P224" s="44">
        <f t="shared" si="19"/>
        <v>-4.574663894504738E-2</v>
      </c>
      <c r="R224" s="186">
        <v>1.9944769655571213E-5</v>
      </c>
      <c r="S224" s="3">
        <f t="shared" si="20"/>
        <v>-9.3908269913544826E-10</v>
      </c>
    </row>
    <row r="225" spans="1:19" hidden="1" outlineLevel="1">
      <c r="A225" t="s">
        <v>365</v>
      </c>
      <c r="B225" t="s">
        <v>366</v>
      </c>
      <c r="C225" s="3">
        <f>+payroll!G225</f>
        <v>1.0229480682044518E-4</v>
      </c>
      <c r="D225" s="3">
        <f>+IFR!T225</f>
        <v>1.181436964835978E-4</v>
      </c>
      <c r="E225" s="3">
        <f>+claims!R225</f>
        <v>9.0596554469986388E-5</v>
      </c>
      <c r="F225" s="3">
        <f>+costs!L225</f>
        <v>7.5037613546609833E-6</v>
      </c>
      <c r="H225" s="3">
        <f t="shared" si="22"/>
        <v>4.564655289629992E-5</v>
      </c>
      <c r="J225" s="16">
        <f t="shared" si="23"/>
        <v>2223.6341659371114</v>
      </c>
      <c r="L225" s="6">
        <f>+J225/payroll!F225</f>
        <v>2.5817024744007552E-3</v>
      </c>
      <c r="O225" s="181">
        <v>2223.6965857382816</v>
      </c>
      <c r="P225" s="44">
        <f t="shared" si="19"/>
        <v>-6.2419801170108258E-2</v>
      </c>
      <c r="R225" s="186">
        <v>4.5647834244104135E-5</v>
      </c>
      <c r="S225" s="3">
        <f t="shared" si="20"/>
        <v>-1.281347804214252E-9</v>
      </c>
    </row>
    <row r="226" spans="1:19" hidden="1" outlineLevel="1">
      <c r="A226" t="s">
        <v>367</v>
      </c>
      <c r="B226" t="s">
        <v>368</v>
      </c>
      <c r="C226" s="3">
        <f>+payroll!G226</f>
        <v>9.8122186316276419E-5</v>
      </c>
      <c r="D226" s="3">
        <f>+IFR!T226</f>
        <v>9.1292856373689213E-5</v>
      </c>
      <c r="E226" s="3">
        <f>+claims!R226</f>
        <v>0</v>
      </c>
      <c r="F226" s="3">
        <f>+costs!L226</f>
        <v>0</v>
      </c>
      <c r="H226" s="3">
        <f t="shared" si="22"/>
        <v>2.3676880336245702E-5</v>
      </c>
      <c r="J226" s="16">
        <f t="shared" si="23"/>
        <v>1153.3996921539322</v>
      </c>
      <c r="L226" s="6">
        <f>+J226/payroll!F226</f>
        <v>1.3960759768344411E-3</v>
      </c>
      <c r="O226" s="181">
        <v>1153.4595658420558</v>
      </c>
      <c r="P226" s="44">
        <f t="shared" si="19"/>
        <v>-5.9873688123616375E-2</v>
      </c>
      <c r="R226" s="186">
        <v>2.3678109417680909E-5</v>
      </c>
      <c r="S226" s="3">
        <f t="shared" si="20"/>
        <v>-1.2290814352063952E-9</v>
      </c>
    </row>
    <row r="227" spans="1:19" hidden="1" outlineLevel="1">
      <c r="A227" t="s">
        <v>369</v>
      </c>
      <c r="B227" t="s">
        <v>370</v>
      </c>
      <c r="C227" s="3">
        <f>+payroll!G227</f>
        <v>4.3767568918464662E-5</v>
      </c>
      <c r="D227" s="3">
        <f>+IFR!T227</f>
        <v>5.0121568205162707E-5</v>
      </c>
      <c r="E227" s="3">
        <f>+claims!R227</f>
        <v>0</v>
      </c>
      <c r="F227" s="3">
        <f>+costs!L227</f>
        <v>0</v>
      </c>
      <c r="H227" s="3">
        <f t="shared" si="22"/>
        <v>1.173614214045342E-5</v>
      </c>
      <c r="J227" s="16">
        <f t="shared" si="23"/>
        <v>571.71648205492261</v>
      </c>
      <c r="L227" s="6">
        <f>+J227/payroll!F227</f>
        <v>1.5514033598144558E-3</v>
      </c>
      <c r="O227" s="181">
        <v>571.74318881584725</v>
      </c>
      <c r="P227" s="44">
        <f t="shared" si="19"/>
        <v>-2.6706760924639639E-2</v>
      </c>
      <c r="R227" s="186">
        <v>1.1736690374328361E-5</v>
      </c>
      <c r="S227" s="3">
        <f t="shared" si="20"/>
        <v>-5.4823387494033781E-10</v>
      </c>
    </row>
    <row r="228" spans="1:19" hidden="1" outlineLevel="1">
      <c r="A228" t="s">
        <v>371</v>
      </c>
      <c r="B228" t="s">
        <v>372</v>
      </c>
      <c r="C228" s="3">
        <f>+payroll!G228</f>
        <v>7.0679260985228546E-4</v>
      </c>
      <c r="D228" s="3">
        <f>+IFR!T228</f>
        <v>9.2322138577902364E-4</v>
      </c>
      <c r="E228" s="3">
        <f>+claims!R228</f>
        <v>9.0596554469986388E-4</v>
      </c>
      <c r="F228" s="3">
        <f>+costs!L228</f>
        <v>5.522645644799398E-4</v>
      </c>
      <c r="H228" s="3">
        <f t="shared" si="22"/>
        <v>6.7100531984685702E-4</v>
      </c>
      <c r="J228" s="16">
        <f t="shared" si="23"/>
        <v>32687.470576950771</v>
      </c>
      <c r="L228" s="6">
        <f>+J228/payroll!F228</f>
        <v>5.4926984215001983E-3</v>
      </c>
      <c r="O228" s="181">
        <v>32687.901858416044</v>
      </c>
      <c r="P228" s="44">
        <f t="shared" si="19"/>
        <v>-0.43128146527305944</v>
      </c>
      <c r="R228" s="186">
        <v>6.7101417315218914E-4</v>
      </c>
      <c r="S228" s="3">
        <f t="shared" si="20"/>
        <v>-8.8533053321186023E-9</v>
      </c>
    </row>
    <row r="229" spans="1:19" hidden="1" outlineLevel="1">
      <c r="A229" t="s">
        <v>373</v>
      </c>
      <c r="B229" t="s">
        <v>374</v>
      </c>
      <c r="C229" s="3">
        <f>+payroll!G229</f>
        <v>1.1711368432545224E-4</v>
      </c>
      <c r="D229" s="3">
        <f>+IFR!T229</f>
        <v>1.1903872448726142E-4</v>
      </c>
      <c r="E229" s="3">
        <f>+claims!R229</f>
        <v>0</v>
      </c>
      <c r="F229" s="3">
        <f>+costs!L229</f>
        <v>0</v>
      </c>
      <c r="H229" s="3">
        <f t="shared" si="22"/>
        <v>2.9519051101589208E-5</v>
      </c>
      <c r="J229" s="16">
        <f t="shared" si="23"/>
        <v>1437.9962211967597</v>
      </c>
      <c r="L229" s="6">
        <f>+J229/payroll!F229</f>
        <v>1.4582988730765566E-3</v>
      </c>
      <c r="O229" s="181">
        <v>1438.0676834060068</v>
      </c>
      <c r="P229" s="44">
        <f t="shared" si="19"/>
        <v>-7.1462209247101782E-2</v>
      </c>
      <c r="R229" s="186">
        <v>2.9520518071095462E-5</v>
      </c>
      <c r="S229" s="3">
        <f t="shared" si="20"/>
        <v>-1.4669695062544824E-9</v>
      </c>
    </row>
    <row r="230" spans="1:19" hidden="1" outlineLevel="1">
      <c r="A230" t="s">
        <v>375</v>
      </c>
      <c r="B230" t="s">
        <v>376</v>
      </c>
      <c r="C230" s="3">
        <f>+payroll!G230</f>
        <v>5.6404924345736228E-5</v>
      </c>
      <c r="D230" s="3">
        <f>+IFR!T230</f>
        <v>5.9966876245462516E-5</v>
      </c>
      <c r="E230" s="3">
        <f>+claims!R230</f>
        <v>0</v>
      </c>
      <c r="F230" s="3">
        <f>+costs!L230</f>
        <v>0</v>
      </c>
      <c r="H230" s="3">
        <f t="shared" si="22"/>
        <v>1.4546475073899842E-5</v>
      </c>
      <c r="J230" s="16">
        <f t="shared" si="23"/>
        <v>708.61953238309491</v>
      </c>
      <c r="L230" s="6">
        <f>+J230/payroll!F230</f>
        <v>1.4920814709292239E-3</v>
      </c>
      <c r="O230" s="181">
        <v>708.65395039777343</v>
      </c>
      <c r="P230" s="44">
        <f t="shared" si="19"/>
        <v>-3.4418014678522013E-2</v>
      </c>
      <c r="R230" s="186">
        <v>1.454718160366615E-5</v>
      </c>
      <c r="S230" s="3">
        <f t="shared" si="20"/>
        <v>-7.065297663074447E-10</v>
      </c>
    </row>
    <row r="231" spans="1:19" hidden="1" outlineLevel="1">
      <c r="A231" t="s">
        <v>377</v>
      </c>
      <c r="B231" t="s">
        <v>378</v>
      </c>
      <c r="C231" s="3">
        <f>+payroll!G231</f>
        <v>5.9440097299907064E-5</v>
      </c>
      <c r="D231" s="3">
        <f>+IFR!T231</f>
        <v>7.6524894313239486E-5</v>
      </c>
      <c r="E231" s="3">
        <f>+claims!R231</f>
        <v>0</v>
      </c>
      <c r="F231" s="3">
        <f>+costs!L231</f>
        <v>0</v>
      </c>
      <c r="H231" s="3">
        <f t="shared" si="22"/>
        <v>1.6995623951643319E-5</v>
      </c>
      <c r="J231" s="16">
        <f t="shared" si="23"/>
        <v>827.92779941454432</v>
      </c>
      <c r="L231" s="6">
        <f>+J231/payroll!F231</f>
        <v>1.6542814227809642E-3</v>
      </c>
      <c r="O231" s="181">
        <v>827.9640694772221</v>
      </c>
      <c r="P231" s="44">
        <f t="shared" si="19"/>
        <v>-3.627006267777233E-2</v>
      </c>
      <c r="R231" s="186">
        <v>1.6996368500076663E-5</v>
      </c>
      <c r="S231" s="3">
        <f t="shared" si="20"/>
        <v>-7.4454843334382853E-10</v>
      </c>
    </row>
    <row r="232" spans="1:19" hidden="1" outlineLevel="1">
      <c r="A232" t="s">
        <v>379</v>
      </c>
      <c r="B232" t="s">
        <v>380</v>
      </c>
      <c r="C232" s="3">
        <f>+payroll!G232</f>
        <v>1.6818005531706596E-4</v>
      </c>
      <c r="D232" s="3">
        <f>+IFR!T232</f>
        <v>1.7676803072356489E-4</v>
      </c>
      <c r="E232" s="3">
        <f>+claims!R232</f>
        <v>0</v>
      </c>
      <c r="F232" s="3">
        <f>+costs!L232</f>
        <v>0</v>
      </c>
      <c r="H232" s="3">
        <f t="shared" si="22"/>
        <v>4.3118510755078859E-5</v>
      </c>
      <c r="J232" s="16">
        <f t="shared" si="23"/>
        <v>2100.4826786622939</v>
      </c>
      <c r="L232" s="6">
        <f>+J232/payroll!F232</f>
        <v>1.4833411770834185E-3</v>
      </c>
      <c r="O232" s="181">
        <v>2100.5853013265323</v>
      </c>
      <c r="P232" s="44">
        <f t="shared" si="19"/>
        <v>-0.10262266423842448</v>
      </c>
      <c r="R232" s="186">
        <v>4.3120617383472722E-5</v>
      </c>
      <c r="S232" s="3">
        <f t="shared" si="20"/>
        <v>-2.1066283938629693E-9</v>
      </c>
    </row>
    <row r="233" spans="1:19" hidden="1" outlineLevel="1">
      <c r="A233" t="s">
        <v>516</v>
      </c>
      <c r="B233" t="s">
        <v>517</v>
      </c>
      <c r="C233" s="3">
        <f>+payroll!G233</f>
        <v>2.2228188131339217E-5</v>
      </c>
      <c r="D233" s="3">
        <f>+IFR!T233</f>
        <v>2.7298354111740397E-5</v>
      </c>
      <c r="E233" s="3">
        <f>+claims!R233</f>
        <v>0</v>
      </c>
      <c r="F233" s="3">
        <f>+costs!L233</f>
        <v>0</v>
      </c>
      <c r="H233" s="3">
        <f>(C233*$C$3)+(D233*$D$3)+(E233*$E$3)+(F233*$F$3)</f>
        <v>6.1908177803849517E-6</v>
      </c>
      <c r="J233" s="16">
        <f>(+H233*$J$275)</f>
        <v>301.58058074678416</v>
      </c>
      <c r="L233" s="6">
        <f>+J233/payroll!F233</f>
        <v>1.611371761460191E-3</v>
      </c>
      <c r="O233" s="181">
        <v>301.59414428071767</v>
      </c>
      <c r="P233" s="44">
        <f>+J233-O233</f>
        <v>-1.3563533933506733E-2</v>
      </c>
      <c r="R233" s="186">
        <v>6.1910962113331006E-6</v>
      </c>
      <c r="S233" s="3">
        <f>+H233-R233</f>
        <v>-2.7843094814890393E-10</v>
      </c>
    </row>
    <row r="234" spans="1:19" hidden="1" outlineLevel="1">
      <c r="A234" t="s">
        <v>381</v>
      </c>
      <c r="B234" t="s">
        <v>382</v>
      </c>
      <c r="C234" s="3">
        <f>+payroll!G234</f>
        <v>9.3257352197334155E-5</v>
      </c>
      <c r="D234" s="3">
        <f>+IFR!T234</f>
        <v>1.3559674255503838E-4</v>
      </c>
      <c r="E234" s="3">
        <f>+claims!R234</f>
        <v>1.8119310893997278E-4</v>
      </c>
      <c r="F234" s="3">
        <f>+costs!L234</f>
        <v>3.5884586219551672E-5</v>
      </c>
      <c r="H234" s="3">
        <f t="shared" si="22"/>
        <v>7.731647991677348E-5</v>
      </c>
      <c r="J234" s="16">
        <f t="shared" si="23"/>
        <v>3766.4085330496891</v>
      </c>
      <c r="L234" s="6">
        <f>+J234/payroll!F234</f>
        <v>4.7966804115544019E-3</v>
      </c>
      <c r="O234" s="181">
        <v>3766.4654382393342</v>
      </c>
      <c r="P234" s="44">
        <f t="shared" ref="P234:P264" si="24">+J234-O234</f>
        <v>-5.6905189645021892E-2</v>
      </c>
      <c r="R234" s="186">
        <v>7.7317648061151284E-5</v>
      </c>
      <c r="S234" s="3">
        <f t="shared" ref="S234:S264" si="25">+H234-R234</f>
        <v>-1.1681443778043758E-9</v>
      </c>
    </row>
    <row r="235" spans="1:19" hidden="1" outlineLevel="1">
      <c r="A235" t="s">
        <v>383</v>
      </c>
      <c r="B235" t="s">
        <v>384</v>
      </c>
      <c r="C235" s="3">
        <f>+payroll!G235</f>
        <v>9.7053153574728462E-5</v>
      </c>
      <c r="D235" s="3">
        <f>+IFR!T235</f>
        <v>1.1098347245428884E-4</v>
      </c>
      <c r="E235" s="3">
        <f>+claims!R235</f>
        <v>0</v>
      </c>
      <c r="F235" s="3">
        <f>+costs!L235</f>
        <v>0</v>
      </c>
      <c r="H235" s="3">
        <f t="shared" si="22"/>
        <v>2.6004578253627162E-5</v>
      </c>
      <c r="J235" s="16">
        <f t="shared" ref="J235:J264" si="26">(+H235*$J$275)</f>
        <v>1266.7915758483882</v>
      </c>
      <c r="L235" s="6">
        <f>+J235/payroll!F235</f>
        <v>1.5502150693646585E-3</v>
      </c>
      <c r="O235" s="181">
        <v>1266.8507972178531</v>
      </c>
      <c r="P235" s="44">
        <f t="shared" si="24"/>
        <v>-5.9221369464921736E-2</v>
      </c>
      <c r="R235" s="186">
        <v>2.6005793944326331E-5</v>
      </c>
      <c r="S235" s="3">
        <f t="shared" si="25"/>
        <v>-1.2156906991698363E-9</v>
      </c>
    </row>
    <row r="236" spans="1:19" hidden="1" outlineLevel="1">
      <c r="A236" t="s">
        <v>385</v>
      </c>
      <c r="B236" t="s">
        <v>386</v>
      </c>
      <c r="C236" s="3">
        <f>+payroll!G236</f>
        <v>3.9827536356463799E-4</v>
      </c>
      <c r="D236" s="3">
        <f>+IFR!T236</f>
        <v>3.9604989162115168E-4</v>
      </c>
      <c r="E236" s="3">
        <f>+claims!R236</f>
        <v>4.5298277234993194E-5</v>
      </c>
      <c r="F236" s="3">
        <f>+costs!L236</f>
        <v>9.4804772399547749E-6</v>
      </c>
      <c r="H236" s="3">
        <f t="shared" ref="H236:H264" si="27">(C236*$C$3)+(D236*$D$3)+(E236*$E$3)+(F236*$F$3)</f>
        <v>1.1177368482744555E-4</v>
      </c>
      <c r="J236" s="16">
        <f t="shared" si="26"/>
        <v>5444.9628430790281</v>
      </c>
      <c r="L236" s="6">
        <f>+J236/payroll!F236</f>
        <v>1.6237079493900092E-3</v>
      </c>
      <c r="O236" s="181">
        <v>5445.2058687982935</v>
      </c>
      <c r="P236" s="44">
        <f t="shared" si="24"/>
        <v>-0.24302571926546079</v>
      </c>
      <c r="R236" s="186">
        <v>1.1177867363653995E-4</v>
      </c>
      <c r="S236" s="3">
        <f t="shared" si="25"/>
        <v>-4.98880909440046E-9</v>
      </c>
    </row>
    <row r="237" spans="1:19" s="102" customFormat="1" hidden="1" outlineLevel="1">
      <c r="A237" s="104" t="s">
        <v>579</v>
      </c>
      <c r="B237" s="104" t="s">
        <v>580</v>
      </c>
      <c r="C237" s="3">
        <f>+payroll!G237</f>
        <v>1.4950749727355808E-5</v>
      </c>
      <c r="D237" s="123">
        <f>+IFR!T237</f>
        <v>1.6110504065945156E-5</v>
      </c>
      <c r="E237" s="123">
        <f>+claims!R237</f>
        <v>0</v>
      </c>
      <c r="F237" s="123">
        <f>+costs!L237</f>
        <v>0</v>
      </c>
      <c r="H237" s="123">
        <f t="shared" si="27"/>
        <v>3.8826567241626204E-6</v>
      </c>
      <c r="J237" s="16">
        <f t="shared" si="26"/>
        <v>189.14041912578466</v>
      </c>
      <c r="L237" s="124">
        <f>+J237/payroll!F237</f>
        <v>1.502511534739641E-3</v>
      </c>
      <c r="O237" s="181">
        <v>189.14954200166011</v>
      </c>
      <c r="P237" s="44">
        <f t="shared" si="24"/>
        <v>-9.1228758754482442E-3</v>
      </c>
      <c r="Q237" s="170"/>
      <c r="R237" s="186">
        <v>3.8828439977000555E-6</v>
      </c>
      <c r="S237" s="3">
        <f t="shared" si="25"/>
        <v>-1.8727353743511058E-10</v>
      </c>
    </row>
    <row r="238" spans="1:19" hidden="1" outlineLevel="1">
      <c r="A238" t="s">
        <v>387</v>
      </c>
      <c r="B238" t="s">
        <v>388</v>
      </c>
      <c r="C238" s="3">
        <f>+payroll!G238</f>
        <v>5.3606086239712706E-5</v>
      </c>
      <c r="D238" s="3">
        <f>+IFR!T238</f>
        <v>5.1016596208826322E-5</v>
      </c>
      <c r="E238" s="3">
        <f>+claims!R238</f>
        <v>0</v>
      </c>
      <c r="F238" s="3">
        <f>+costs!L238</f>
        <v>0</v>
      </c>
      <c r="H238" s="3">
        <f t="shared" si="27"/>
        <v>1.3077835306067378E-5</v>
      </c>
      <c r="J238" s="16">
        <f t="shared" si="26"/>
        <v>637.07595772094487</v>
      </c>
      <c r="L238" s="6">
        <f>+J238/payroll!F238</f>
        <v>1.4114761828579675E-3</v>
      </c>
      <c r="O238" s="181">
        <v>637.10866789801639</v>
      </c>
      <c r="P238" s="44">
        <f t="shared" si="24"/>
        <v>-3.2710177071521684E-2</v>
      </c>
      <c r="R238" s="186">
        <v>1.3078506777504011E-5</v>
      </c>
      <c r="S238" s="3">
        <f t="shared" si="25"/>
        <v>-6.7147143663299829E-10</v>
      </c>
    </row>
    <row r="239" spans="1:19" hidden="1" outlineLevel="1">
      <c r="A239" t="s">
        <v>389</v>
      </c>
      <c r="B239" t="s">
        <v>390</v>
      </c>
      <c r="C239" s="3">
        <f>+payroll!G239</f>
        <v>7.9460105758654074E-5</v>
      </c>
      <c r="D239" s="3">
        <f>+IFR!T239</f>
        <v>6.7127100274771474E-5</v>
      </c>
      <c r="E239" s="3">
        <f>+claims!R239</f>
        <v>0</v>
      </c>
      <c r="F239" s="3">
        <f>+costs!L239</f>
        <v>0</v>
      </c>
      <c r="H239" s="3">
        <f t="shared" si="27"/>
        <v>1.8323400754178195E-5</v>
      </c>
      <c r="J239" s="16">
        <f t="shared" si="26"/>
        <v>892.60935093416867</v>
      </c>
      <c r="L239" s="6">
        <f>+J239/payroll!F239</f>
        <v>1.3341625095238674E-3</v>
      </c>
      <c r="O239" s="181">
        <v>892.65783711012011</v>
      </c>
      <c r="P239" s="44">
        <f t="shared" si="24"/>
        <v>-4.8486175951438781E-2</v>
      </c>
      <c r="R239" s="186">
        <v>1.8324396073835184E-5</v>
      </c>
      <c r="S239" s="3">
        <f t="shared" si="25"/>
        <v>-9.9531965698854141E-10</v>
      </c>
    </row>
    <row r="240" spans="1:19" hidden="1" outlineLevel="1">
      <c r="A240" t="s">
        <v>391</v>
      </c>
      <c r="B240" t="s">
        <v>392</v>
      </c>
      <c r="C240" s="3">
        <f>+payroll!G240</f>
        <v>4.6755831297407093E-5</v>
      </c>
      <c r="D240" s="3">
        <f>+IFR!T240</f>
        <v>4.8331512197835464E-5</v>
      </c>
      <c r="E240" s="3">
        <f>+claims!R240</f>
        <v>4.5298277234993194E-5</v>
      </c>
      <c r="F240" s="3">
        <f>+costs!L240</f>
        <v>3.1227515522814196E-7</v>
      </c>
      <c r="H240" s="3">
        <f t="shared" si="27"/>
        <v>1.8868024615291182E-5</v>
      </c>
      <c r="J240" s="16">
        <f t="shared" si="26"/>
        <v>919.14025301360243</v>
      </c>
      <c r="L240" s="6">
        <f>+J240/payroll!F240</f>
        <v>2.3347610652978096E-3</v>
      </c>
      <c r="O240" s="181">
        <v>919.16878319791817</v>
      </c>
      <c r="P240" s="44">
        <f t="shared" si="24"/>
        <v>-2.853018431574128E-2</v>
      </c>
      <c r="R240" s="186">
        <v>1.8868610280229895E-5</v>
      </c>
      <c r="S240" s="3">
        <f t="shared" si="25"/>
        <v>-5.8566493871253919E-10</v>
      </c>
    </row>
    <row r="241" spans="1:19" hidden="1" outlineLevel="1">
      <c r="A241" t="s">
        <v>393</v>
      </c>
      <c r="B241" t="s">
        <v>394</v>
      </c>
      <c r="C241" s="3">
        <f>+payroll!G241</f>
        <v>2.5254803801235564E-4</v>
      </c>
      <c r="D241" s="3">
        <f>+IFR!T241</f>
        <v>3.3026533335187567E-4</v>
      </c>
      <c r="E241" s="3">
        <f>+claims!R241</f>
        <v>4.0768449511493869E-4</v>
      </c>
      <c r="F241" s="3">
        <f>+costs!L241</f>
        <v>1.4501738524285167E-4</v>
      </c>
      <c r="H241" s="3">
        <f t="shared" si="27"/>
        <v>2.2101477683348069E-4</v>
      </c>
      <c r="J241" s="16">
        <f t="shared" si="26"/>
        <v>10766.552516252126</v>
      </c>
      <c r="L241" s="6">
        <f>+J241/payroll!F241</f>
        <v>5.0632468757421129E-3</v>
      </c>
      <c r="O241" s="181">
        <v>10766.706619855317</v>
      </c>
      <c r="P241" s="44">
        <f t="shared" si="24"/>
        <v>-0.15410360319037864</v>
      </c>
      <c r="R241" s="186">
        <v>2.210179402577446E-4</v>
      </c>
      <c r="S241" s="3">
        <f t="shared" si="25"/>
        <v>-3.1634242639148359E-9</v>
      </c>
    </row>
    <row r="242" spans="1:19" hidden="1" outlineLevel="1">
      <c r="A242" t="s">
        <v>395</v>
      </c>
      <c r="B242" t="s">
        <v>396</v>
      </c>
      <c r="C242" s="3">
        <f>+payroll!G242</f>
        <v>4.4037877379565707E-5</v>
      </c>
      <c r="D242" s="3">
        <f>+IFR!T242</f>
        <v>6.4442016263780623E-5</v>
      </c>
      <c r="E242" s="3">
        <f>+claims!R242</f>
        <v>0</v>
      </c>
      <c r="F242" s="3">
        <f>+costs!L242</f>
        <v>0</v>
      </c>
      <c r="H242" s="3">
        <f t="shared" si="27"/>
        <v>1.3559986705418292E-5</v>
      </c>
      <c r="J242" s="16">
        <f t="shared" si="26"/>
        <v>660.56356536542023</v>
      </c>
      <c r="L242" s="6">
        <f>+J242/payroll!F242</f>
        <v>1.7814952840903503E-3</v>
      </c>
      <c r="O242" s="181">
        <v>660.59043706727311</v>
      </c>
      <c r="P242" s="44">
        <f t="shared" si="24"/>
        <v>-2.6871701852883234E-2</v>
      </c>
      <c r="R242" s="186">
        <v>1.3560538325185085E-5</v>
      </c>
      <c r="S242" s="3">
        <f t="shared" si="25"/>
        <v>-5.5161976679307765E-10</v>
      </c>
    </row>
    <row r="243" spans="1:19" hidden="1" outlineLevel="1">
      <c r="A243" t="s">
        <v>397</v>
      </c>
      <c r="B243" t="s">
        <v>398</v>
      </c>
      <c r="C243" s="3">
        <f>+payroll!G243</f>
        <v>3.0829237195975076E-4</v>
      </c>
      <c r="D243" s="3">
        <f>+IFR!T243</f>
        <v>4.3677366578784635E-4</v>
      </c>
      <c r="E243" s="3">
        <f>+claims!R243</f>
        <v>1.3589483170497958E-4</v>
      </c>
      <c r="F243" s="3">
        <f>+costs!L243</f>
        <v>6.9906094406885119E-5</v>
      </c>
      <c r="H243" s="3">
        <f t="shared" si="27"/>
        <v>1.5546113611832765E-4</v>
      </c>
      <c r="J243" s="16">
        <f t="shared" si="26"/>
        <v>7573.1609905670348</v>
      </c>
      <c r="L243" s="6">
        <f>+J243/payroll!F243</f>
        <v>2.9174998959510712E-3</v>
      </c>
      <c r="O243" s="181">
        <v>7573.349109095805</v>
      </c>
      <c r="P243" s="44">
        <f t="shared" si="24"/>
        <v>-0.18811852877024648</v>
      </c>
      <c r="R243" s="186">
        <v>1.5546499779778278E-4</v>
      </c>
      <c r="S243" s="3">
        <f t="shared" si="25"/>
        <v>-3.8616794551307992E-9</v>
      </c>
    </row>
    <row r="244" spans="1:19" hidden="1" outlineLevel="1">
      <c r="A244" t="s">
        <v>399</v>
      </c>
      <c r="B244" t="s">
        <v>400</v>
      </c>
      <c r="C244" s="3">
        <f>+payroll!G244</f>
        <v>1.05958938877252E-4</v>
      </c>
      <c r="D244" s="3">
        <f>+IFR!T244</f>
        <v>1.1545861247260694E-4</v>
      </c>
      <c r="E244" s="3">
        <f>+claims!R244</f>
        <v>0</v>
      </c>
      <c r="F244" s="3">
        <f>+costs!L244</f>
        <v>0</v>
      </c>
      <c r="H244" s="3">
        <f t="shared" si="27"/>
        <v>2.7677193918732369E-5</v>
      </c>
      <c r="J244" s="16">
        <f t="shared" si="26"/>
        <v>1348.2716680660646</v>
      </c>
      <c r="L244" s="6">
        <f>+J244/payroll!F244</f>
        <v>1.5112497685765632E-3</v>
      </c>
      <c r="O244" s="181">
        <v>1348.336323703066</v>
      </c>
      <c r="P244" s="44">
        <f t="shared" si="24"/>
        <v>-6.4655637001351352E-2</v>
      </c>
      <c r="R244" s="186">
        <v>2.7678521163564115E-5</v>
      </c>
      <c r="S244" s="3">
        <f t="shared" si="25"/>
        <v>-1.3272448317461541E-9</v>
      </c>
    </row>
    <row r="245" spans="1:19" hidden="1" outlineLevel="1">
      <c r="A245" t="s">
        <v>401</v>
      </c>
      <c r="B245" t="s">
        <v>402</v>
      </c>
      <c r="C245" s="3">
        <f>+payroll!G245</f>
        <v>1.7160568843297174E-3</v>
      </c>
      <c r="D245" s="3">
        <f>+IFR!T245</f>
        <v>1.8477853135635428E-3</v>
      </c>
      <c r="E245" s="3">
        <f>+claims!R245</f>
        <v>8.1536899022987739E-4</v>
      </c>
      <c r="F245" s="3">
        <f>+costs!L245</f>
        <v>3.0434298332994485E-4</v>
      </c>
      <c r="H245" s="3">
        <f t="shared" si="27"/>
        <v>7.5039141326910599E-4</v>
      </c>
      <c r="J245" s="16">
        <f t="shared" si="26"/>
        <v>36554.698624488556</v>
      </c>
      <c r="L245" s="6">
        <f>+J245/payroll!F245</f>
        <v>2.5299268665854766E-3</v>
      </c>
      <c r="O245" s="181">
        <v>36555.745754180134</v>
      </c>
      <c r="P245" s="44">
        <f t="shared" si="24"/>
        <v>-1.0471296915784478</v>
      </c>
      <c r="R245" s="186">
        <v>7.5041290864887142E-4</v>
      </c>
      <c r="S245" s="3">
        <f t="shared" si="25"/>
        <v>-2.1495379765425551E-8</v>
      </c>
    </row>
    <row r="246" spans="1:19" hidden="1" outlineLevel="1">
      <c r="A246" t="s">
        <v>403</v>
      </c>
      <c r="B246" t="s">
        <v>404</v>
      </c>
      <c r="C246" s="3">
        <f>+payroll!G246</f>
        <v>4.0935117036792172E-4</v>
      </c>
      <c r="D246" s="3">
        <f>+IFR!T246</f>
        <v>4.7883998196003656E-4</v>
      </c>
      <c r="E246" s="3">
        <f>+claims!R246</f>
        <v>2.2649138617496597E-4</v>
      </c>
      <c r="F246" s="3">
        <f>+costs!L246</f>
        <v>5.1424000682206781E-5</v>
      </c>
      <c r="H246" s="3">
        <f t="shared" si="27"/>
        <v>1.7585200237656373E-4</v>
      </c>
      <c r="J246" s="16">
        <f t="shared" si="26"/>
        <v>8566.4852178723431</v>
      </c>
      <c r="L246" s="6">
        <f>+J246/payroll!F246</f>
        <v>2.4854387933113766E-3</v>
      </c>
      <c r="O246" s="181">
        <v>8566.7350019958722</v>
      </c>
      <c r="P246" s="44">
        <f t="shared" si="24"/>
        <v>-0.24978412352902524</v>
      </c>
      <c r="R246" s="186">
        <v>1.7585712992154484E-4</v>
      </c>
      <c r="S246" s="3">
        <f t="shared" si="25"/>
        <v>-5.1275449811116237E-9</v>
      </c>
    </row>
    <row r="247" spans="1:19" hidden="1" outlineLevel="1">
      <c r="A247" t="s">
        <v>405</v>
      </c>
      <c r="B247" t="s">
        <v>406</v>
      </c>
      <c r="C247" s="3">
        <f>+payroll!G247</f>
        <v>1.1717748401604389E-4</v>
      </c>
      <c r="D247" s="3">
        <f>+IFR!T247</f>
        <v>1.6826526468876048E-4</v>
      </c>
      <c r="E247" s="3">
        <f>+claims!R247</f>
        <v>0</v>
      </c>
      <c r="F247" s="3">
        <f>+costs!L247</f>
        <v>0</v>
      </c>
      <c r="H247" s="3">
        <f t="shared" si="27"/>
        <v>3.5680343588100548E-5</v>
      </c>
      <c r="J247" s="16">
        <f t="shared" si="26"/>
        <v>1738.1385016108582</v>
      </c>
      <c r="L247" s="6">
        <f>+J247/payroll!F247</f>
        <v>1.7617190486553989E-3</v>
      </c>
      <c r="O247" s="181">
        <v>1738.2100027503709</v>
      </c>
      <c r="P247" s="44">
        <f t="shared" si="24"/>
        <v>-7.1501139512747613E-2</v>
      </c>
      <c r="R247" s="186">
        <v>3.5681811356763628E-5</v>
      </c>
      <c r="S247" s="3">
        <f t="shared" si="25"/>
        <v>-1.4677686630801311E-9</v>
      </c>
    </row>
    <row r="248" spans="1:19" hidden="1" outlineLevel="1">
      <c r="A248" t="s">
        <v>407</v>
      </c>
      <c r="B248" t="s">
        <v>408</v>
      </c>
      <c r="C248" s="3">
        <f>+payroll!G248</f>
        <v>7.5914797564008267E-4</v>
      </c>
      <c r="D248" s="3">
        <f>+IFR!T248</f>
        <v>1.0735860903945118E-3</v>
      </c>
      <c r="E248" s="3">
        <f>+claims!R248</f>
        <v>4.9828104958492508E-4</v>
      </c>
      <c r="F248" s="3">
        <f>+costs!L248</f>
        <v>5.6353810551443035E-4</v>
      </c>
      <c r="H248" s="3">
        <f t="shared" si="27"/>
        <v>6.419567790007213E-4</v>
      </c>
      <c r="J248" s="16">
        <f t="shared" si="26"/>
        <v>31272.394874677466</v>
      </c>
      <c r="L248" s="6">
        <f>+J248/payroll!F248</f>
        <v>4.8925034685372197E-3</v>
      </c>
      <c r="O248" s="181">
        <v>31272.858103136179</v>
      </c>
      <c r="P248" s="44">
        <f t="shared" si="24"/>
        <v>-0.46322845871327445</v>
      </c>
      <c r="R248" s="186">
        <v>6.4196628811092823E-4</v>
      </c>
      <c r="S248" s="3">
        <f t="shared" si="25"/>
        <v>-9.509110206933416E-9</v>
      </c>
    </row>
    <row r="249" spans="1:19" hidden="1" outlineLevel="1">
      <c r="A249" t="s">
        <v>409</v>
      </c>
      <c r="B249" t="s">
        <v>410</v>
      </c>
      <c r="C249" s="3">
        <f>+payroll!G249</f>
        <v>1.3962674347718265E-3</v>
      </c>
      <c r="D249" s="3">
        <f>+IFR!T249</f>
        <v>1.4535254779497184E-3</v>
      </c>
      <c r="E249" s="3">
        <f>+claims!R249</f>
        <v>4.9828104958492508E-4</v>
      </c>
      <c r="F249" s="3">
        <f>+costs!L249</f>
        <v>4.7852691802180966E-5</v>
      </c>
      <c r="H249" s="186">
        <f t="shared" si="27"/>
        <v>4.5967788660924048E-4</v>
      </c>
      <c r="J249" s="16">
        <f t="shared" si="26"/>
        <v>22392.829011912701</v>
      </c>
      <c r="L249" s="6">
        <f>+J249/payroll!F249</f>
        <v>1.9047447888323489E-3</v>
      </c>
      <c r="O249" s="181">
        <v>22393.681007613828</v>
      </c>
      <c r="P249" s="44">
        <f t="shared" si="24"/>
        <v>-0.85199570112672518</v>
      </c>
      <c r="R249" s="186">
        <v>4.5969537629681357E-4</v>
      </c>
      <c r="S249" s="3">
        <f t="shared" si="25"/>
        <v>-1.7489687573093819E-8</v>
      </c>
    </row>
    <row r="250" spans="1:19" hidden="1" outlineLevel="1">
      <c r="A250" t="s">
        <v>411</v>
      </c>
      <c r="B250" t="s">
        <v>412</v>
      </c>
      <c r="C250" s="3">
        <f>+payroll!G250</f>
        <v>2.7971944602586048E-5</v>
      </c>
      <c r="D250" s="3">
        <f>+IFR!T250</f>
        <v>3.4458578141049358E-5</v>
      </c>
      <c r="E250" s="3">
        <f>+claims!R250</f>
        <v>0</v>
      </c>
      <c r="F250" s="3">
        <f>+costs!L250</f>
        <v>0</v>
      </c>
      <c r="H250" s="3">
        <f t="shared" si="27"/>
        <v>7.8038153429544254E-6</v>
      </c>
      <c r="J250" s="16">
        <f t="shared" si="26"/>
        <v>380.15642628436694</v>
      </c>
      <c r="L250" s="6">
        <f>+J250/payroll!F250</f>
        <v>1.614121105159409E-3</v>
      </c>
      <c r="O250" s="181">
        <v>380.1734946309889</v>
      </c>
      <c r="P250" s="44">
        <f t="shared" si="24"/>
        <v>-1.7068346621954333E-2</v>
      </c>
      <c r="R250" s="186">
        <v>7.8041657203676114E-6</v>
      </c>
      <c r="S250" s="3">
        <f t="shared" si="25"/>
        <v>-3.5037741318597136E-10</v>
      </c>
    </row>
    <row r="251" spans="1:19" hidden="1" outlineLevel="1">
      <c r="A251" t="s">
        <v>413</v>
      </c>
      <c r="B251" t="s">
        <v>414</v>
      </c>
      <c r="C251" s="3">
        <f>+payroll!G251</f>
        <v>7.681535410568751E-5</v>
      </c>
      <c r="D251" s="3">
        <f>+IFR!T251</f>
        <v>7.1602240293089581E-5</v>
      </c>
      <c r="E251" s="3">
        <f>+claims!R251</f>
        <v>0</v>
      </c>
      <c r="F251" s="3">
        <f>+costs!L251</f>
        <v>0</v>
      </c>
      <c r="H251" s="3">
        <f t="shared" si="27"/>
        <v>1.8552199299847135E-5</v>
      </c>
      <c r="J251" s="16">
        <f t="shared" si="26"/>
        <v>903.75508332763093</v>
      </c>
      <c r="L251" s="6">
        <f>+J251/payroll!F251</f>
        <v>1.3973305538228136E-3</v>
      </c>
      <c r="O251" s="181">
        <v>903.80195568879117</v>
      </c>
      <c r="P251" s="44">
        <f t="shared" si="24"/>
        <v>-4.6872361160239961E-2</v>
      </c>
      <c r="R251" s="186">
        <v>1.8553161491265964E-5</v>
      </c>
      <c r="S251" s="3">
        <f t="shared" si="25"/>
        <v>-9.6219141882924173E-10</v>
      </c>
    </row>
    <row r="252" spans="1:19" hidden="1" outlineLevel="1">
      <c r="A252" t="s">
        <v>415</v>
      </c>
      <c r="B252" t="s">
        <v>416</v>
      </c>
      <c r="C252" s="3">
        <f>+payroll!G252</f>
        <v>2.2829730046959831E-4</v>
      </c>
      <c r="D252" s="3">
        <f>+IFR!T252</f>
        <v>3.0699460525662151E-4</v>
      </c>
      <c r="E252" s="3">
        <f>+claims!R252</f>
        <v>1.8119310893997278E-4</v>
      </c>
      <c r="F252" s="3">
        <f>+costs!L252</f>
        <v>2.0781108206599755E-4</v>
      </c>
      <c r="H252" s="3">
        <f t="shared" si="27"/>
        <v>2.1877710379637191E-4</v>
      </c>
      <c r="J252" s="16">
        <f t="shared" si="26"/>
        <v>10657.546120329627</v>
      </c>
      <c r="L252" s="6">
        <f>+J252/payroll!F252</f>
        <v>5.5443786665717709E-3</v>
      </c>
      <c r="O252" s="181">
        <v>10657.685426248918</v>
      </c>
      <c r="P252" s="44">
        <f t="shared" si="24"/>
        <v>-0.13930591929056391</v>
      </c>
      <c r="R252" s="186">
        <v>2.1877996345517334E-4</v>
      </c>
      <c r="S252" s="3">
        <f t="shared" si="25"/>
        <v>-2.8596588014240254E-9</v>
      </c>
    </row>
    <row r="253" spans="1:19" hidden="1" outlineLevel="1">
      <c r="A253" t="s">
        <v>417</v>
      </c>
      <c r="B253" t="s">
        <v>418</v>
      </c>
      <c r="C253" s="3">
        <f>+payroll!G253</f>
        <v>3.997774541890637E-5</v>
      </c>
      <c r="D253" s="3">
        <f>+IFR!T253</f>
        <v>3.4011064139217548E-5</v>
      </c>
      <c r="E253" s="3">
        <f>+claims!R253</f>
        <v>0</v>
      </c>
      <c r="F253" s="3">
        <f>+costs!L253</f>
        <v>0</v>
      </c>
      <c r="H253" s="3">
        <f t="shared" si="27"/>
        <v>9.2486011947654897E-6</v>
      </c>
      <c r="J253" s="16">
        <f t="shared" si="26"/>
        <v>450.53797710701519</v>
      </c>
      <c r="L253" s="6">
        <f>+J253/payroll!F253</f>
        <v>1.3384727873916886E-3</v>
      </c>
      <c r="O253" s="181">
        <v>450.56237133579225</v>
      </c>
      <c r="P253" s="44">
        <f t="shared" si="24"/>
        <v>-2.4394228777055105E-2</v>
      </c>
      <c r="R253" s="186">
        <v>9.2491019571981306E-6</v>
      </c>
      <c r="S253" s="3">
        <f t="shared" si="25"/>
        <v>-5.0076243264097315E-10</v>
      </c>
    </row>
    <row r="254" spans="1:19" hidden="1" outlineLevel="1">
      <c r="A254" t="s">
        <v>419</v>
      </c>
      <c r="B254" t="s">
        <v>420</v>
      </c>
      <c r="C254" s="3">
        <f>+payroll!G254</f>
        <v>5.563110237234029E-5</v>
      </c>
      <c r="D254" s="3">
        <f>+IFR!T254</f>
        <v>6.9812184285762338E-5</v>
      </c>
      <c r="E254" s="3">
        <f>+claims!R254</f>
        <v>0</v>
      </c>
      <c r="F254" s="3">
        <f>+costs!L254</f>
        <v>0</v>
      </c>
      <c r="H254" s="3">
        <f t="shared" si="27"/>
        <v>1.5680410832262828E-5</v>
      </c>
      <c r="J254" s="16">
        <f t="shared" si="26"/>
        <v>763.8582773547472</v>
      </c>
      <c r="L254" s="6">
        <f>+J254/payroll!F254</f>
        <v>1.6307656778389622E-3</v>
      </c>
      <c r="O254" s="181">
        <v>763.89222318696375</v>
      </c>
      <c r="P254" s="44">
        <f t="shared" si="24"/>
        <v>-3.3945832216545568E-2</v>
      </c>
      <c r="R254" s="186">
        <v>1.5681107669111993E-5</v>
      </c>
      <c r="S254" s="3">
        <f t="shared" si="25"/>
        <v>-6.968368491655746E-10</v>
      </c>
    </row>
    <row r="255" spans="1:19" hidden="1" outlineLevel="1">
      <c r="A255" t="s">
        <v>421</v>
      </c>
      <c r="B255" t="s">
        <v>422</v>
      </c>
      <c r="C255" s="3">
        <f>+payroll!G255</f>
        <v>3.3313066814361103E-4</v>
      </c>
      <c r="D255" s="3">
        <f>+IFR!T255</f>
        <v>3.5353606144712977E-4</v>
      </c>
      <c r="E255" s="3">
        <f>+claims!R255</f>
        <v>4.5298277234993194E-5</v>
      </c>
      <c r="F255" s="3">
        <f>+costs!L255</f>
        <v>6.0783347463388703E-6</v>
      </c>
      <c r="H255" s="3">
        <f t="shared" si="27"/>
        <v>9.6275083631894903E-5</v>
      </c>
      <c r="J255" s="16">
        <f t="shared" si="26"/>
        <v>4689.9612721837648</v>
      </c>
      <c r="L255" s="6">
        <f>+J255/payroll!F255</f>
        <v>1.6720570058525478E-3</v>
      </c>
      <c r="O255" s="181">
        <v>4690.164546921902</v>
      </c>
      <c r="P255" s="44">
        <f t="shared" si="24"/>
        <v>-0.20327473813722463</v>
      </c>
      <c r="R255" s="186">
        <v>9.6279256436589592E-5</v>
      </c>
      <c r="S255" s="3">
        <f t="shared" si="25"/>
        <v>-4.1728046946889075E-9</v>
      </c>
    </row>
    <row r="256" spans="1:19" hidden="1" outlineLevel="1">
      <c r="A256" t="s">
        <v>423</v>
      </c>
      <c r="B256" t="s">
        <v>424</v>
      </c>
      <c r="C256" s="3">
        <f>+payroll!G256</f>
        <v>1.2850316580486875E-4</v>
      </c>
      <c r="D256" s="3">
        <f>+IFR!T256</f>
        <v>1.4902216260999267E-4</v>
      </c>
      <c r="E256" s="3">
        <f>+claims!R256</f>
        <v>9.0596554469986388E-5</v>
      </c>
      <c r="F256" s="3">
        <f>+costs!L256</f>
        <v>5.108874820284028E-6</v>
      </c>
      <c r="H256" s="3">
        <f t="shared" si="27"/>
        <v>5.1345474114526051E-5</v>
      </c>
      <c r="J256" s="16">
        <f t="shared" si="26"/>
        <v>2501.2524114729927</v>
      </c>
      <c r="L256" s="6">
        <f>+J256/payroll!F256</f>
        <v>2.3117460939287003E-3</v>
      </c>
      <c r="O256" s="181">
        <v>2501.3308234892875</v>
      </c>
      <c r="P256" s="44">
        <f t="shared" si="24"/>
        <v>-7.8412016294805653E-2</v>
      </c>
      <c r="R256" s="186">
        <v>5.1347083749017353E-5</v>
      </c>
      <c r="S256" s="3">
        <f t="shared" si="25"/>
        <v>-1.6096344913012596E-9</v>
      </c>
    </row>
    <row r="257" spans="1:21" hidden="1" outlineLevel="1">
      <c r="A257" t="s">
        <v>425</v>
      </c>
      <c r="B257" t="s">
        <v>426</v>
      </c>
      <c r="C257" s="3">
        <f>+payroll!G257</f>
        <v>2.3177572065850822E-4</v>
      </c>
      <c r="D257" s="3">
        <f>+IFR!T257</f>
        <v>2.8998907318701276E-4</v>
      </c>
      <c r="E257" s="3">
        <f>+claims!R257</f>
        <v>4.5298277234993194E-5</v>
      </c>
      <c r="F257" s="3">
        <f>+costs!L257</f>
        <v>2.7914118781123968E-6</v>
      </c>
      <c r="H257" s="3">
        <f t="shared" si="27"/>
        <v>7.3690187942806548E-5</v>
      </c>
      <c r="J257" s="16">
        <f t="shared" si="26"/>
        <v>3589.7567112287688</v>
      </c>
      <c r="L257" s="6">
        <f>+J257/payroll!F257</f>
        <v>1.8394734135824826E-3</v>
      </c>
      <c r="O257" s="181">
        <v>3589.8981396634003</v>
      </c>
      <c r="P257" s="44">
        <f t="shared" si="24"/>
        <v>-0.14142843463150712</v>
      </c>
      <c r="R257" s="186">
        <v>7.369309117240311E-5</v>
      </c>
      <c r="S257" s="3">
        <f t="shared" si="25"/>
        <v>-2.9032295965620951E-9</v>
      </c>
    </row>
    <row r="258" spans="1:21" hidden="1" outlineLevel="1">
      <c r="A258" t="s">
        <v>427</v>
      </c>
      <c r="B258" t="s">
        <v>428</v>
      </c>
      <c r="C258" s="3">
        <f>+payroll!G258</f>
        <v>1.2538716992030564E-5</v>
      </c>
      <c r="D258" s="3">
        <f>+IFR!T258</f>
        <v>1.4320448058617915E-5</v>
      </c>
      <c r="E258" s="3">
        <f>+claims!R258</f>
        <v>0</v>
      </c>
      <c r="F258" s="3">
        <f>+costs!L258</f>
        <v>0</v>
      </c>
      <c r="H258" s="3">
        <f t="shared" si="27"/>
        <v>3.3573956313310596E-6</v>
      </c>
      <c r="J258" s="16">
        <f t="shared" si="26"/>
        <v>163.55275832889674</v>
      </c>
      <c r="L258" s="6">
        <f>+J258/payroll!F258</f>
        <v>1.5491776115249913E-3</v>
      </c>
      <c r="O258" s="181">
        <v>163.56040939394981</v>
      </c>
      <c r="P258" s="44">
        <f t="shared" si="24"/>
        <v>-7.6510650530678959E-3</v>
      </c>
      <c r="R258" s="186">
        <v>3.3575526916744418E-6</v>
      </c>
      <c r="S258" s="3">
        <f t="shared" si="25"/>
        <v>-1.5706034338217913E-10</v>
      </c>
    </row>
    <row r="259" spans="1:21" hidden="1" outlineLevel="1">
      <c r="A259" t="s">
        <v>429</v>
      </c>
      <c r="B259" t="s">
        <v>430</v>
      </c>
      <c r="C259" s="3">
        <f>+payroll!G259</f>
        <v>1.2180960000986704E-4</v>
      </c>
      <c r="D259" s="3">
        <f>+IFR!T259</f>
        <v>1.3604425655687019E-4</v>
      </c>
      <c r="E259" s="3">
        <f>+claims!R259</f>
        <v>4.5298277234993194E-5</v>
      </c>
      <c r="F259" s="3">
        <f>+costs!L259</f>
        <v>0</v>
      </c>
      <c r="H259" s="3">
        <f t="shared" si="27"/>
        <v>3.9026473656091137E-5</v>
      </c>
      <c r="J259" s="16">
        <f t="shared" si="26"/>
        <v>1901.1424673157137</v>
      </c>
      <c r="L259" s="6">
        <f>+J259/payroll!F259</f>
        <v>1.8536578950760455E-3</v>
      </c>
      <c r="O259" s="181">
        <v>1901.2167949502198</v>
      </c>
      <c r="P259" s="44">
        <f t="shared" si="24"/>
        <v>-7.4327634506062168E-2</v>
      </c>
      <c r="R259" s="186">
        <v>3.9027999446777445E-5</v>
      </c>
      <c r="S259" s="3">
        <f t="shared" si="25"/>
        <v>-1.5257906863080906E-9</v>
      </c>
    </row>
    <row r="260" spans="1:21" hidden="1" outlineLevel="1">
      <c r="A260" t="s">
        <v>431</v>
      </c>
      <c r="B260" t="s">
        <v>432</v>
      </c>
      <c r="C260" s="3">
        <f>+payroll!G260</f>
        <v>2.4797674331640101E-5</v>
      </c>
      <c r="D260" s="3">
        <f>+IFR!T260</f>
        <v>2.6403326108076782E-5</v>
      </c>
      <c r="E260" s="3">
        <f>+claims!R260</f>
        <v>0</v>
      </c>
      <c r="F260" s="3">
        <f>+costs!L260</f>
        <v>0</v>
      </c>
      <c r="H260" s="3">
        <f t="shared" si="27"/>
        <v>6.40012505496461E-6</v>
      </c>
      <c r="J260" s="16">
        <f t="shared" si="26"/>
        <v>311.77681194943068</v>
      </c>
      <c r="L260" s="6">
        <f>+J260/payroll!F260</f>
        <v>1.493238913425379E-3</v>
      </c>
      <c r="O260" s="181">
        <v>311.79194337153683</v>
      </c>
      <c r="P260" s="44">
        <f t="shared" si="24"/>
        <v>-1.5131422106151149E-2</v>
      </c>
      <c r="R260" s="186">
        <v>6.4004356713736161E-6</v>
      </c>
      <c r="S260" s="3">
        <f t="shared" si="25"/>
        <v>-3.1061640900615598E-10</v>
      </c>
    </row>
    <row r="261" spans="1:21" hidden="1" outlineLevel="1">
      <c r="A261" t="s">
        <v>433</v>
      </c>
      <c r="B261" t="s">
        <v>434</v>
      </c>
      <c r="C261" s="3">
        <f>+payroll!G261</f>
        <v>5.2038656584439149E-4</v>
      </c>
      <c r="D261" s="3">
        <f>+IFR!T261</f>
        <v>5.8311074438684824E-4</v>
      </c>
      <c r="E261" s="3">
        <f>+claims!R261</f>
        <v>3.1708794064495236E-4</v>
      </c>
      <c r="F261" s="3">
        <f>+costs!L261</f>
        <v>5.159649711559327E-5</v>
      </c>
      <c r="H261" s="3">
        <f t="shared" si="27"/>
        <v>2.1645825314500376E-4</v>
      </c>
      <c r="J261" s="16">
        <f t="shared" si="26"/>
        <v>10544.585223900016</v>
      </c>
      <c r="L261" s="6">
        <f>+J261/payroll!F261</f>
        <v>2.4065775667721258E-3</v>
      </c>
      <c r="O261" s="181">
        <v>10544.902761290046</v>
      </c>
      <c r="P261" s="44">
        <f t="shared" si="24"/>
        <v>-0.31753739003033843</v>
      </c>
      <c r="R261" s="186">
        <v>2.164647715226635E-4</v>
      </c>
      <c r="S261" s="3">
        <f t="shared" si="25"/>
        <v>-6.5183776597394806E-9</v>
      </c>
    </row>
    <row r="262" spans="1:21" hidden="1" outlineLevel="1">
      <c r="A262" t="s">
        <v>435</v>
      </c>
      <c r="B262" t="s">
        <v>436</v>
      </c>
      <c r="C262" s="3">
        <f>+payroll!G262</f>
        <v>1.3864187565542313E-5</v>
      </c>
      <c r="D262" s="3">
        <f>+IFR!T262</f>
        <v>2.4165756098917732E-5</v>
      </c>
      <c r="E262" s="3">
        <f>+claims!R262</f>
        <v>0</v>
      </c>
      <c r="F262" s="3">
        <f>+costs!L262</f>
        <v>0</v>
      </c>
      <c r="H262" s="3">
        <f t="shared" si="27"/>
        <v>4.753742958057506E-6</v>
      </c>
      <c r="J262" s="16">
        <f t="shared" si="26"/>
        <v>231.57466636383106</v>
      </c>
      <c r="L262" s="6">
        <f>+J262/payroll!F262</f>
        <v>1.9837779606074711E-3</v>
      </c>
      <c r="O262" s="181">
        <v>231.58312622467952</v>
      </c>
      <c r="P262" s="44">
        <f t="shared" si="24"/>
        <v>-8.4598608484611759E-3</v>
      </c>
      <c r="R262" s="186">
        <v>4.7539166212848627E-6</v>
      </c>
      <c r="S262" s="3">
        <f t="shared" si="25"/>
        <v>-1.7366322735664686E-10</v>
      </c>
    </row>
    <row r="263" spans="1:21" hidden="1" outlineLevel="1">
      <c r="A263" t="s">
        <v>437</v>
      </c>
      <c r="B263" t="s">
        <v>438</v>
      </c>
      <c r="C263" s="3">
        <f>+payroll!G263</f>
        <v>4.658249911084776E-5</v>
      </c>
      <c r="D263" s="3">
        <f>+IFR!T263</f>
        <v>4.6541456190508221E-5</v>
      </c>
      <c r="E263" s="3">
        <f>+claims!R263</f>
        <v>0</v>
      </c>
      <c r="F263" s="3">
        <f>+costs!L263</f>
        <v>0</v>
      </c>
      <c r="H263" s="3">
        <f t="shared" si="27"/>
        <v>1.1640494412669497E-5</v>
      </c>
      <c r="J263" s="16">
        <f t="shared" si="26"/>
        <v>567.05708190530413</v>
      </c>
      <c r="L263" s="6">
        <f>+J263/payroll!F263</f>
        <v>1.4457740771168324E-3</v>
      </c>
      <c r="O263" s="181">
        <v>567.08550632314984</v>
      </c>
      <c r="P263" s="44">
        <f t="shared" si="24"/>
        <v>-2.8424417845712924E-2</v>
      </c>
      <c r="R263" s="186">
        <v>1.1641077906444067E-5</v>
      </c>
      <c r="S263" s="3">
        <f t="shared" si="25"/>
        <v>-5.8349377456990163E-10</v>
      </c>
    </row>
    <row r="264" spans="1:21" hidden="1" outlineLevel="1">
      <c r="A264" t="s">
        <v>439</v>
      </c>
      <c r="B264" t="s">
        <v>440</v>
      </c>
      <c r="C264" s="24">
        <f>+payroll!G264</f>
        <v>4.0090184418836082E-5</v>
      </c>
      <c r="D264" s="24">
        <f>+IFR!T264</f>
        <v>4.4303886181349174E-5</v>
      </c>
      <c r="E264" s="24">
        <f>+claims!R264</f>
        <v>0</v>
      </c>
      <c r="F264" s="24">
        <f>+costs!L264</f>
        <v>0</v>
      </c>
      <c r="H264" s="24">
        <f t="shared" si="27"/>
        <v>1.0549258825023158E-5</v>
      </c>
      <c r="J264" s="20">
        <f t="shared" si="26"/>
        <v>513.89844052247258</v>
      </c>
      <c r="L264" s="26">
        <f>+J264/payroll!F264</f>
        <v>1.5224242217154738E-3</v>
      </c>
      <c r="O264" s="182">
        <v>513.92290336098881</v>
      </c>
      <c r="P264" s="64">
        <f t="shared" si="24"/>
        <v>-2.4462838516228658E-2</v>
      </c>
      <c r="R264" s="187">
        <v>1.0549760995870069E-5</v>
      </c>
      <c r="S264" s="24">
        <f t="shared" si="25"/>
        <v>-5.0217084691126044E-10</v>
      </c>
    </row>
    <row r="265" spans="1:21" collapsed="1">
      <c r="B265" t="s">
        <v>484</v>
      </c>
      <c r="C265" s="34">
        <f>SUBTOTAL(9,C143:C264)</f>
        <v>3.1639416405605886E-2</v>
      </c>
      <c r="D265" s="34">
        <f>SUBTOTAL(9,D143:D264)</f>
        <v>3.5130296657798897E-2</v>
      </c>
      <c r="E265" s="34">
        <f>SUBTOTAL(9,E143:E264)</f>
        <v>1.4404852160727824E-2</v>
      </c>
      <c r="F265" s="34">
        <f>SUBTOTAL(9,F143:F264)</f>
        <v>1.5803741270481664E-2</v>
      </c>
      <c r="H265" s="34">
        <f>SUBTOTAL(9,H143:H264)</f>
        <v>1.9989186719323773E-2</v>
      </c>
      <c r="J265" s="16">
        <f>SUBTOTAL(9,J143:J264)</f>
        <v>973756.73995281372</v>
      </c>
      <c r="L265" s="35">
        <f>+J265/payroll!F265</f>
        <v>3.6552614959497595E-3</v>
      </c>
      <c r="O265" s="44">
        <f>SUBTOTAL(9,O143:O264)</f>
        <v>973776.04617316497</v>
      </c>
      <c r="P265" s="44">
        <f>SUBTOTAL(9,P143:P264)</f>
        <v>-19.306220350289706</v>
      </c>
      <c r="Q265" s="104"/>
      <c r="R265" s="125">
        <f>SUBTOTAL(9,R143:R264)</f>
        <v>1.9989583035598252E-2</v>
      </c>
      <c r="S265" s="34">
        <f>SUBTOTAL(9,S143:S264)</f>
        <v>-3.9631627448114169E-7</v>
      </c>
    </row>
    <row r="266" spans="1:21" ht="6.75" customHeight="1">
      <c r="C266" s="7"/>
      <c r="D266" s="7"/>
      <c r="E266" s="7"/>
      <c r="F266" s="7"/>
      <c r="H266" s="7"/>
      <c r="J266" s="20"/>
      <c r="O266" s="64"/>
      <c r="P266" s="64"/>
      <c r="Q266" s="104"/>
      <c r="R266" s="64"/>
      <c r="S266" s="20"/>
    </row>
    <row r="267" spans="1:21">
      <c r="C267" s="8">
        <f>SUBTOTAL(9,C4:C266)</f>
        <v>0.99999999999999889</v>
      </c>
      <c r="D267" s="8">
        <f>SUBTOTAL(9,D4:D266)</f>
        <v>1.0000000000000007</v>
      </c>
      <c r="E267" s="8">
        <f>SUBTOTAL(9,E4:E266)</f>
        <v>1</v>
      </c>
      <c r="F267" s="8">
        <f>SUBTOTAL(9,F4:F266)</f>
        <v>0.99999999999999922</v>
      </c>
      <c r="H267" s="8">
        <f>SUBTOTAL(9,H4:H266)</f>
        <v>1.0000000000000004</v>
      </c>
      <c r="J267" s="16">
        <f>SUBTOTAL(9,J4:J266)</f>
        <v>48714175.00000003</v>
      </c>
      <c r="L267" s="35">
        <f>+J267/payroll!F267</f>
        <v>5.7856451173139527E-3</v>
      </c>
      <c r="N267" s="31"/>
      <c r="O267" s="44">
        <f>SUBTOTAL(9,O4:O266)</f>
        <v>48714175</v>
      </c>
      <c r="P267" s="44">
        <f>SUBTOTAL(9,P4:P266)</f>
        <v>5.853635798303003E-9</v>
      </c>
      <c r="Q267" s="103"/>
      <c r="R267" s="62">
        <f>SUBTOTAL(9,R4:R266)</f>
        <v>0.99999999999999978</v>
      </c>
      <c r="S267" s="8">
        <f>SUBTOTAL(9,S4:S266)</f>
        <v>-6.6352325923165617E-18</v>
      </c>
      <c r="U267" s="31"/>
    </row>
    <row r="268" spans="1:21" ht="6" customHeight="1">
      <c r="J268" s="16"/>
      <c r="O268" s="39"/>
      <c r="P268" s="16"/>
      <c r="R268" s="39"/>
      <c r="S268" s="16"/>
    </row>
    <row r="269" spans="1:21" ht="6" customHeight="1">
      <c r="J269" s="16"/>
      <c r="N269" s="104"/>
      <c r="O269" s="44"/>
      <c r="P269" s="16"/>
      <c r="R269" s="39"/>
      <c r="S269" s="16"/>
    </row>
    <row r="270" spans="1:21">
      <c r="H270" s="36" t="s">
        <v>576</v>
      </c>
      <c r="J270" s="16">
        <v>40748281.170000002</v>
      </c>
      <c r="N270" s="104"/>
      <c r="O270" s="44">
        <v>39000000</v>
      </c>
      <c r="P270" s="16">
        <f>+J270-O270</f>
        <v>1748281.1700000018</v>
      </c>
      <c r="R270" s="39"/>
      <c r="S270" s="16"/>
    </row>
    <row r="271" spans="1:21">
      <c r="H271" s="9" t="s">
        <v>512</v>
      </c>
      <c r="J271" s="16">
        <v>-3131997.3</v>
      </c>
      <c r="N271" s="104"/>
      <c r="O271" s="44">
        <v>-2800000</v>
      </c>
      <c r="P271" s="16">
        <f>+J271-O271</f>
        <v>-331997.29999999981</v>
      </c>
      <c r="R271" s="39"/>
      <c r="S271" s="16"/>
    </row>
    <row r="272" spans="1:21">
      <c r="H272" s="9" t="s">
        <v>556</v>
      </c>
      <c r="J272" s="16">
        <f>10262366+197207.7+1761505+308661</f>
        <v>12529739.699999999</v>
      </c>
      <c r="N272" s="104"/>
      <c r="O272" s="44">
        <v>12914175</v>
      </c>
      <c r="P272" s="16">
        <f>+J272-O272</f>
        <v>-384435.30000000075</v>
      </c>
      <c r="R272" s="39"/>
      <c r="S272" s="16"/>
    </row>
    <row r="273" spans="1:19">
      <c r="H273" s="9" t="s">
        <v>512</v>
      </c>
      <c r="J273" s="16">
        <v>-1431848.57</v>
      </c>
      <c r="N273" s="104"/>
      <c r="O273" s="44">
        <v>-400000</v>
      </c>
      <c r="P273" s="16">
        <f>+J273-O273</f>
        <v>-1031848.5700000001</v>
      </c>
      <c r="R273" s="39"/>
      <c r="S273" s="16"/>
    </row>
    <row r="274" spans="1:19" ht="6.75" customHeight="1">
      <c r="J274" s="16"/>
      <c r="N274" s="104"/>
      <c r="O274" s="44"/>
      <c r="P274" s="16"/>
      <c r="R274" s="39"/>
      <c r="S274" s="16"/>
    </row>
    <row r="275" spans="1:19" ht="13.5" thickBot="1">
      <c r="J275" s="17">
        <f>SUM(J270:J274)</f>
        <v>48714175.000000007</v>
      </c>
      <c r="N275" s="104"/>
      <c r="O275" s="58">
        <f>SUM(O270:O274)</f>
        <v>48714175</v>
      </c>
      <c r="P275" s="17">
        <f>SUM(P270:P274)</f>
        <v>1.1641532182693481E-9</v>
      </c>
      <c r="R275" s="42"/>
      <c r="S275" s="16"/>
    </row>
    <row r="276" spans="1:19" ht="12.75" customHeight="1" thickTop="1">
      <c r="A276" s="32"/>
      <c r="J276" s="16"/>
      <c r="N276" s="104"/>
      <c r="O276" s="44"/>
      <c r="P276" s="16"/>
      <c r="R276" s="39"/>
      <c r="S276" s="16"/>
    </row>
    <row r="277" spans="1:19">
      <c r="J277" s="16"/>
      <c r="N277" s="104"/>
      <c r="O277" s="44"/>
      <c r="P277" s="16"/>
      <c r="R277" s="39"/>
      <c r="S277" s="16"/>
    </row>
    <row r="278" spans="1:19">
      <c r="J278" s="16"/>
      <c r="N278" s="104"/>
      <c r="O278" s="44"/>
      <c r="P278" s="16"/>
      <c r="R278" s="39"/>
      <c r="S278" s="16"/>
    </row>
    <row r="279" spans="1:19">
      <c r="J279" s="16"/>
      <c r="N279" s="104"/>
      <c r="O279" s="44"/>
      <c r="P279" s="16"/>
      <c r="R279" s="39"/>
      <c r="S279" s="16"/>
    </row>
    <row r="280" spans="1:19">
      <c r="J280" s="16"/>
      <c r="O280" s="39"/>
      <c r="P280" s="16"/>
      <c r="R280" s="39"/>
      <c r="S280" s="16"/>
    </row>
    <row r="281" spans="1:19">
      <c r="J281" s="16"/>
    </row>
    <row r="282" spans="1:19">
      <c r="J282" s="16"/>
    </row>
    <row r="283" spans="1:19">
      <c r="J283" s="16"/>
    </row>
    <row r="284" spans="1:19">
      <c r="J284" s="16"/>
    </row>
    <row r="285" spans="1:19">
      <c r="J285" s="16"/>
    </row>
    <row r="286" spans="1:19">
      <c r="J286" s="16"/>
    </row>
    <row r="287" spans="1:19">
      <c r="J287" s="16"/>
    </row>
  </sheetData>
  <autoFilter ref="P3:P264"/>
  <dataConsolidate/>
  <phoneticPr fontId="10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2015 Final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G271"/>
  <sheetViews>
    <sheetView zoomScale="95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E55" sqref="E55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bestFit="1" customWidth="1"/>
    <col min="4" max="4" width="17" bestFit="1" customWidth="1"/>
    <col min="5" max="5" width="16.85546875" style="41" bestFit="1" customWidth="1"/>
    <col min="6" max="6" width="16.85546875" bestFit="1" customWidth="1"/>
    <col min="7" max="7" width="11.7109375" style="3" customWidth="1"/>
  </cols>
  <sheetData>
    <row r="2" spans="1:7">
      <c r="A2" s="19" t="s">
        <v>461</v>
      </c>
      <c r="B2" s="19"/>
      <c r="F2" s="1" t="s">
        <v>441</v>
      </c>
      <c r="G2" s="1" t="s">
        <v>3</v>
      </c>
    </row>
    <row r="3" spans="1:7">
      <c r="A3" s="11" t="s">
        <v>459</v>
      </c>
      <c r="B3" s="11" t="s">
        <v>460</v>
      </c>
      <c r="C3" s="11" t="s">
        <v>559</v>
      </c>
      <c r="D3" s="11" t="s">
        <v>565</v>
      </c>
      <c r="E3" s="162" t="s">
        <v>564</v>
      </c>
      <c r="F3" s="11" t="s">
        <v>442</v>
      </c>
      <c r="G3" s="11" t="s">
        <v>5</v>
      </c>
    </row>
    <row r="5" spans="1:7">
      <c r="A5" t="s">
        <v>7</v>
      </c>
      <c r="B5" t="s">
        <v>520</v>
      </c>
      <c r="C5" s="16">
        <v>26306669.899999999</v>
      </c>
      <c r="D5" s="16">
        <v>23682006.41</v>
      </c>
      <c r="E5" s="44">
        <v>26263807.969999999</v>
      </c>
      <c r="F5" s="16">
        <f t="shared" ref="F5:F54" si="0">IF(C5&gt;0,(+C5+(D5*2)+(E5*3))/6,IF(D5&gt;0,((D5*2)+(E5*3))/5,E5))</f>
        <v>25410351.105</v>
      </c>
      <c r="G5" s="3">
        <f t="shared" ref="G5:G37" si="1">+F5/$F$267</f>
        <v>3.017915705231103E-3</v>
      </c>
    </row>
    <row r="6" spans="1:7">
      <c r="A6" t="s">
        <v>8</v>
      </c>
      <c r="B6" t="s">
        <v>521</v>
      </c>
      <c r="C6" s="16">
        <v>28888686</v>
      </c>
      <c r="D6" s="16">
        <v>25150607</v>
      </c>
      <c r="E6" s="44">
        <v>29110173</v>
      </c>
      <c r="F6" s="16">
        <f t="shared" si="0"/>
        <v>27753403.166666668</v>
      </c>
      <c r="G6" s="3">
        <f t="shared" si="1"/>
        <v>3.2961933876550411E-3</v>
      </c>
    </row>
    <row r="7" spans="1:7">
      <c r="A7" t="s">
        <v>9</v>
      </c>
      <c r="B7" t="s">
        <v>10</v>
      </c>
      <c r="C7" s="16">
        <v>26636683.620000001</v>
      </c>
      <c r="D7" s="16">
        <v>23724957.629999999</v>
      </c>
      <c r="E7" s="44">
        <v>26445757.120000001</v>
      </c>
      <c r="F7" s="16">
        <f t="shared" si="0"/>
        <v>25570645.040000003</v>
      </c>
      <c r="G7" s="3">
        <f t="shared" si="1"/>
        <v>3.0369533636204283E-3</v>
      </c>
    </row>
    <row r="8" spans="1:7">
      <c r="A8" t="s">
        <v>11</v>
      </c>
      <c r="B8" t="s">
        <v>12</v>
      </c>
      <c r="C8" s="16">
        <v>11816906.98</v>
      </c>
      <c r="D8" s="16">
        <v>12597562.720000001</v>
      </c>
      <c r="E8" s="44">
        <v>12584319</v>
      </c>
      <c r="F8" s="16">
        <f t="shared" si="0"/>
        <v>12460831.57</v>
      </c>
      <c r="G8" s="3">
        <f t="shared" si="1"/>
        <v>1.4799378072325358E-3</v>
      </c>
    </row>
    <row r="9" spans="1:7">
      <c r="A9" t="s">
        <v>13</v>
      </c>
      <c r="B9" t="s">
        <v>14</v>
      </c>
      <c r="C9" s="16">
        <v>1229356</v>
      </c>
      <c r="D9" s="16">
        <v>1035842</v>
      </c>
      <c r="E9" s="44">
        <v>1096855</v>
      </c>
      <c r="F9" s="16">
        <f t="shared" si="0"/>
        <v>1098600.8333333333</v>
      </c>
      <c r="G9" s="3">
        <f t="shared" si="1"/>
        <v>1.3047772126392442E-4</v>
      </c>
    </row>
    <row r="10" spans="1:7">
      <c r="A10" t="s">
        <v>15</v>
      </c>
      <c r="B10" t="s">
        <v>16</v>
      </c>
      <c r="C10" s="16">
        <v>1952346</v>
      </c>
      <c r="D10" s="16">
        <v>1996752</v>
      </c>
      <c r="E10" s="44">
        <v>1900280.27</v>
      </c>
      <c r="F10" s="16">
        <f t="shared" si="0"/>
        <v>1941115.135</v>
      </c>
      <c r="G10" s="3">
        <f t="shared" si="1"/>
        <v>2.3054076771200494E-4</v>
      </c>
    </row>
    <row r="11" spans="1:7">
      <c r="A11" t="s">
        <v>17</v>
      </c>
      <c r="B11" t="s">
        <v>18</v>
      </c>
      <c r="C11" s="16">
        <v>5320095</v>
      </c>
      <c r="D11" s="16">
        <v>5211951.62</v>
      </c>
      <c r="E11" s="45">
        <v>4886786</v>
      </c>
      <c r="F11" s="16">
        <f t="shared" si="0"/>
        <v>5067392.706666667</v>
      </c>
      <c r="G11" s="3">
        <f t="shared" si="1"/>
        <v>6.0183993408157528E-4</v>
      </c>
    </row>
    <row r="12" spans="1:7">
      <c r="A12" t="s">
        <v>19</v>
      </c>
      <c r="B12" t="s">
        <v>20</v>
      </c>
      <c r="C12" s="16">
        <v>1104893</v>
      </c>
      <c r="D12" s="16">
        <v>1103435</v>
      </c>
      <c r="E12" s="45">
        <v>1148269</v>
      </c>
      <c r="F12" s="16">
        <f t="shared" si="0"/>
        <v>1126095</v>
      </c>
      <c r="G12" s="3">
        <f t="shared" si="1"/>
        <v>1.3374312586391233E-4</v>
      </c>
    </row>
    <row r="13" spans="1:7">
      <c r="A13" t="s">
        <v>21</v>
      </c>
      <c r="B13" t="s">
        <v>22</v>
      </c>
      <c r="C13" s="16">
        <v>4854212.6500000004</v>
      </c>
      <c r="D13" s="16">
        <v>4901275</v>
      </c>
      <c r="E13" s="45">
        <v>5248516.01</v>
      </c>
      <c r="F13" s="16">
        <f t="shared" si="0"/>
        <v>5067051.78</v>
      </c>
      <c r="G13" s="3">
        <f t="shared" si="1"/>
        <v>6.0179944318330253E-4</v>
      </c>
    </row>
    <row r="14" spans="1:7">
      <c r="A14" t="s">
        <v>23</v>
      </c>
      <c r="B14" t="s">
        <v>24</v>
      </c>
      <c r="C14" s="16">
        <v>13157084.5</v>
      </c>
      <c r="D14" s="16">
        <v>13538576.529999999</v>
      </c>
      <c r="E14" s="46">
        <v>13947613</v>
      </c>
      <c r="F14" s="16">
        <f t="shared" si="0"/>
        <v>13679512.76</v>
      </c>
      <c r="G14" s="3">
        <f t="shared" si="1"/>
        <v>1.6246771336500695E-3</v>
      </c>
    </row>
    <row r="15" spans="1:7">
      <c r="A15" t="s">
        <v>25</v>
      </c>
      <c r="B15" t="s">
        <v>26</v>
      </c>
      <c r="C15" s="16">
        <v>375297.78</v>
      </c>
      <c r="D15" s="16">
        <v>340604.95</v>
      </c>
      <c r="E15" s="45">
        <v>370470</v>
      </c>
      <c r="F15" s="16">
        <f t="shared" si="0"/>
        <v>361319.61333333334</v>
      </c>
      <c r="G15" s="3">
        <f t="shared" si="1"/>
        <v>4.2912911009408744E-5</v>
      </c>
    </row>
    <row r="16" spans="1:7">
      <c r="A16" t="s">
        <v>554</v>
      </c>
      <c r="B16" t="s">
        <v>555</v>
      </c>
      <c r="C16" s="16">
        <v>527991</v>
      </c>
      <c r="D16" s="16">
        <v>595743</v>
      </c>
      <c r="E16" s="45">
        <v>604293</v>
      </c>
      <c r="F16" s="16">
        <f>IF(C16&gt;0,(+C16+(D16*2)+(E16*3))/6,IF(D16&gt;0,((D16*2)+(E16*3))/5,E16))</f>
        <v>588726</v>
      </c>
      <c r="G16" s="3">
        <f>+F16/$F$267</f>
        <v>6.9921325924862155E-5</v>
      </c>
    </row>
    <row r="17" spans="1:7">
      <c r="A17" t="s">
        <v>27</v>
      </c>
      <c r="B17" t="s">
        <v>522</v>
      </c>
      <c r="C17" s="16">
        <v>3476395</v>
      </c>
      <c r="D17" s="16">
        <v>3452037.1</v>
      </c>
      <c r="E17" s="45">
        <v>3551978.49</v>
      </c>
      <c r="F17" s="16">
        <f t="shared" si="0"/>
        <v>3506067.4450000003</v>
      </c>
      <c r="G17" s="3">
        <f t="shared" si="1"/>
        <v>4.1640573804519208E-4</v>
      </c>
    </row>
    <row r="18" spans="1:7">
      <c r="A18" t="s">
        <v>28</v>
      </c>
      <c r="B18" t="s">
        <v>523</v>
      </c>
      <c r="C18" s="16">
        <v>2794258</v>
      </c>
      <c r="D18" s="16">
        <v>2673349</v>
      </c>
      <c r="E18" s="45">
        <v>2583177</v>
      </c>
      <c r="F18" s="16">
        <f t="shared" si="0"/>
        <v>2648414.5</v>
      </c>
      <c r="G18" s="3">
        <f t="shared" si="1"/>
        <v>3.1454471764221534E-4</v>
      </c>
    </row>
    <row r="19" spans="1:7">
      <c r="A19" t="s">
        <v>29</v>
      </c>
      <c r="B19" t="s">
        <v>524</v>
      </c>
      <c r="C19" s="16">
        <v>2644106.4300000002</v>
      </c>
      <c r="D19" s="16">
        <v>2555720.71</v>
      </c>
      <c r="E19" s="45">
        <v>2596114.94</v>
      </c>
      <c r="F19" s="16">
        <f t="shared" si="0"/>
        <v>2590648.7783333333</v>
      </c>
      <c r="G19" s="3">
        <f t="shared" si="1"/>
        <v>3.0768404586631299E-4</v>
      </c>
    </row>
    <row r="20" spans="1:7">
      <c r="A20" t="s">
        <v>30</v>
      </c>
      <c r="B20" t="s">
        <v>525</v>
      </c>
      <c r="C20" s="16">
        <v>2759884.87</v>
      </c>
      <c r="D20" s="16">
        <v>2628530</v>
      </c>
      <c r="E20" s="45">
        <v>2638955</v>
      </c>
      <c r="F20" s="16">
        <f t="shared" si="0"/>
        <v>2655634.9783333335</v>
      </c>
      <c r="G20" s="3">
        <f t="shared" si="1"/>
        <v>3.1540227348122774E-4</v>
      </c>
    </row>
    <row r="21" spans="1:7">
      <c r="A21" t="s">
        <v>31</v>
      </c>
      <c r="B21" t="s">
        <v>526</v>
      </c>
      <c r="C21" s="16">
        <v>4864841.5599999996</v>
      </c>
      <c r="D21" s="16">
        <v>4724795.57</v>
      </c>
      <c r="E21" s="159">
        <v>4682614.51</v>
      </c>
      <c r="F21" s="16">
        <f t="shared" si="0"/>
        <v>4727046.0383333331</v>
      </c>
      <c r="G21" s="3">
        <f t="shared" si="1"/>
        <v>5.6141792057448365E-4</v>
      </c>
    </row>
    <row r="22" spans="1:7">
      <c r="A22" t="s">
        <v>32</v>
      </c>
      <c r="B22" t="s">
        <v>527</v>
      </c>
      <c r="C22" s="16">
        <v>1228768</v>
      </c>
      <c r="D22" s="16">
        <v>1210660</v>
      </c>
      <c r="E22" s="49">
        <v>1280112</v>
      </c>
      <c r="F22" s="16">
        <f t="shared" si="0"/>
        <v>1248404</v>
      </c>
      <c r="G22" s="3">
        <f t="shared" si="1"/>
        <v>1.4826942069808642E-4</v>
      </c>
    </row>
    <row r="23" spans="1:7">
      <c r="A23" t="s">
        <v>33</v>
      </c>
      <c r="B23" t="s">
        <v>528</v>
      </c>
      <c r="C23" s="16">
        <v>1597084.74</v>
      </c>
      <c r="D23" s="16">
        <v>1548084.72</v>
      </c>
      <c r="E23" s="49">
        <v>1588583.45</v>
      </c>
      <c r="F23" s="16">
        <f t="shared" si="0"/>
        <v>1576500.7549999999</v>
      </c>
      <c r="G23" s="3">
        <f t="shared" si="1"/>
        <v>1.8723654656180679E-4</v>
      </c>
    </row>
    <row r="24" spans="1:7">
      <c r="A24" t="s">
        <v>34</v>
      </c>
      <c r="B24" t="s">
        <v>529</v>
      </c>
      <c r="C24" s="16">
        <v>1302195.3899999999</v>
      </c>
      <c r="D24" s="16">
        <v>1235102</v>
      </c>
      <c r="E24" s="49">
        <v>1263485.29</v>
      </c>
      <c r="F24" s="16">
        <f t="shared" si="0"/>
        <v>1260475.8766666667</v>
      </c>
      <c r="G24" s="3">
        <f t="shared" si="1"/>
        <v>1.4970316342888943E-4</v>
      </c>
    </row>
    <row r="25" spans="1:7">
      <c r="A25" t="s">
        <v>35</v>
      </c>
      <c r="B25" t="s">
        <v>530</v>
      </c>
      <c r="C25" s="16">
        <v>1702610</v>
      </c>
      <c r="D25" s="16">
        <v>1608392</v>
      </c>
      <c r="E25" s="49">
        <v>1625853</v>
      </c>
      <c r="F25" s="16">
        <f t="shared" si="0"/>
        <v>1632825.5</v>
      </c>
      <c r="G25" s="3">
        <f t="shared" si="1"/>
        <v>1.9392607760473636E-4</v>
      </c>
    </row>
    <row r="26" spans="1:7">
      <c r="A26" t="s">
        <v>36</v>
      </c>
      <c r="B26" t="s">
        <v>531</v>
      </c>
      <c r="C26" s="16">
        <v>1212793.01</v>
      </c>
      <c r="D26" s="16">
        <v>1213041.44</v>
      </c>
      <c r="E26" s="49">
        <v>1217418.95</v>
      </c>
      <c r="F26" s="16">
        <f t="shared" si="0"/>
        <v>1215188.7899999998</v>
      </c>
      <c r="G26" s="3">
        <f t="shared" si="1"/>
        <v>1.4432454392336822E-4</v>
      </c>
    </row>
    <row r="27" spans="1:7">
      <c r="A27" t="s">
        <v>37</v>
      </c>
      <c r="B27" t="s">
        <v>532</v>
      </c>
      <c r="C27" s="16">
        <v>1054951.99</v>
      </c>
      <c r="D27" s="16">
        <v>1149077</v>
      </c>
      <c r="E27" s="49">
        <v>1265084.27</v>
      </c>
      <c r="F27" s="16">
        <f t="shared" si="0"/>
        <v>1191393.1333333335</v>
      </c>
      <c r="G27" s="3">
        <f t="shared" si="1"/>
        <v>1.4149840092070467E-4</v>
      </c>
    </row>
    <row r="28" spans="1:7">
      <c r="A28" t="s">
        <v>38</v>
      </c>
      <c r="B28" t="s">
        <v>533</v>
      </c>
      <c r="C28" s="16">
        <v>1277886</v>
      </c>
      <c r="D28" s="16">
        <v>1268290.3799999999</v>
      </c>
      <c r="E28" s="49">
        <v>1286334.29</v>
      </c>
      <c r="F28" s="16">
        <f t="shared" si="0"/>
        <v>1278911.605</v>
      </c>
      <c r="G28" s="3">
        <f t="shared" si="1"/>
        <v>1.5189272286648386E-4</v>
      </c>
    </row>
    <row r="29" spans="1:7">
      <c r="A29" t="s">
        <v>39</v>
      </c>
      <c r="B29" t="s">
        <v>534</v>
      </c>
      <c r="C29" s="16">
        <v>1995318.08</v>
      </c>
      <c r="D29" s="16">
        <v>2162847.13</v>
      </c>
      <c r="E29" s="49">
        <v>2366448.15</v>
      </c>
      <c r="F29" s="16">
        <f t="shared" si="0"/>
        <v>2236726.1316666664</v>
      </c>
      <c r="G29" s="3">
        <f t="shared" si="1"/>
        <v>2.6564965171730335E-4</v>
      </c>
    </row>
    <row r="30" spans="1:7">
      <c r="A30" t="s">
        <v>40</v>
      </c>
      <c r="B30" t="s">
        <v>535</v>
      </c>
      <c r="C30" s="16">
        <v>3466877.37</v>
      </c>
      <c r="D30" s="16">
        <v>3392886.77</v>
      </c>
      <c r="E30" s="49">
        <v>3630662.32</v>
      </c>
      <c r="F30" s="16">
        <f t="shared" si="0"/>
        <v>3524106.3116666661</v>
      </c>
      <c r="G30" s="3">
        <f t="shared" si="1"/>
        <v>4.1854816334238479E-4</v>
      </c>
    </row>
    <row r="31" spans="1:7">
      <c r="A31" t="s">
        <v>41</v>
      </c>
      <c r="B31" t="s">
        <v>536</v>
      </c>
      <c r="C31" s="16">
        <v>75418064</v>
      </c>
      <c r="D31" s="16">
        <v>77146260</v>
      </c>
      <c r="E31" s="50">
        <v>80857217.400000006</v>
      </c>
      <c r="F31" s="16">
        <f t="shared" si="0"/>
        <v>78713706.033333346</v>
      </c>
      <c r="G31" s="3">
        <f t="shared" si="1"/>
        <v>9.3486047742251752E-3</v>
      </c>
    </row>
    <row r="32" spans="1:7">
      <c r="A32" t="s">
        <v>42</v>
      </c>
      <c r="B32" t="s">
        <v>43</v>
      </c>
      <c r="C32" s="16">
        <v>804327.46</v>
      </c>
      <c r="D32" s="16">
        <v>790722</v>
      </c>
      <c r="E32" s="50">
        <v>798584</v>
      </c>
      <c r="F32" s="16">
        <f t="shared" si="0"/>
        <v>796920.57666666666</v>
      </c>
      <c r="G32" s="3">
        <f t="shared" si="1"/>
        <v>9.4648008372891809E-5</v>
      </c>
    </row>
    <row r="33" spans="1:7">
      <c r="A33" t="s">
        <v>44</v>
      </c>
      <c r="B33" t="s">
        <v>45</v>
      </c>
      <c r="C33" s="16">
        <v>548770</v>
      </c>
      <c r="D33" s="16">
        <v>456511</v>
      </c>
      <c r="E33" s="50">
        <v>503040</v>
      </c>
      <c r="F33" s="16">
        <f t="shared" si="0"/>
        <v>495152</v>
      </c>
      <c r="G33" s="3">
        <f t="shared" si="1"/>
        <v>5.8807805964654778E-5</v>
      </c>
    </row>
    <row r="34" spans="1:7">
      <c r="A34" t="s">
        <v>46</v>
      </c>
      <c r="B34" t="s">
        <v>47</v>
      </c>
      <c r="C34" s="16">
        <v>16653413</v>
      </c>
      <c r="D34" s="16">
        <v>16460273.1</v>
      </c>
      <c r="E34" s="50">
        <v>16704004.600000001</v>
      </c>
      <c r="F34" s="16">
        <f t="shared" si="0"/>
        <v>16614328.833333334</v>
      </c>
      <c r="G34" s="3">
        <f t="shared" si="1"/>
        <v>1.973236958072745E-3</v>
      </c>
    </row>
    <row r="35" spans="1:7">
      <c r="A35" t="s">
        <v>48</v>
      </c>
      <c r="B35" t="s">
        <v>49</v>
      </c>
      <c r="C35" s="16">
        <v>198161106.82999998</v>
      </c>
      <c r="D35" s="16">
        <v>197303862.72999999</v>
      </c>
      <c r="E35" s="50">
        <v>199262259</v>
      </c>
      <c r="F35" s="16">
        <f t="shared" si="0"/>
        <v>198425934.88166666</v>
      </c>
      <c r="G35" s="3">
        <f t="shared" si="1"/>
        <v>2.3566488425526458E-2</v>
      </c>
    </row>
    <row r="36" spans="1:7">
      <c r="A36" t="s">
        <v>50</v>
      </c>
      <c r="B36" t="s">
        <v>502</v>
      </c>
      <c r="C36" s="16">
        <v>13259207.99</v>
      </c>
      <c r="D36" s="16">
        <v>12787111.34</v>
      </c>
      <c r="E36" s="50">
        <v>13355331</v>
      </c>
      <c r="F36" s="16">
        <f t="shared" si="0"/>
        <v>13149903.945</v>
      </c>
      <c r="G36" s="3">
        <f t="shared" si="1"/>
        <v>1.5617769889880449E-3</v>
      </c>
    </row>
    <row r="37" spans="1:7">
      <c r="A37" t="s">
        <v>51</v>
      </c>
      <c r="B37" t="s">
        <v>52</v>
      </c>
      <c r="C37" s="16">
        <v>163583324.5</v>
      </c>
      <c r="D37" s="16">
        <v>157917391.68000001</v>
      </c>
      <c r="E37" s="50">
        <v>145865011</v>
      </c>
      <c r="F37" s="16">
        <f t="shared" si="0"/>
        <v>152835523.47666666</v>
      </c>
      <c r="G37" s="3">
        <f t="shared" si="1"/>
        <v>1.8151843896666586E-2</v>
      </c>
    </row>
    <row r="38" spans="1:7">
      <c r="A38" t="s">
        <v>53</v>
      </c>
      <c r="B38" t="s">
        <v>54</v>
      </c>
      <c r="C38" s="16">
        <v>37683552</v>
      </c>
      <c r="D38" s="16">
        <v>40557945</v>
      </c>
      <c r="E38" s="50">
        <v>42514063.399999999</v>
      </c>
      <c r="F38" s="16">
        <f t="shared" si="0"/>
        <v>41056938.699999996</v>
      </c>
      <c r="G38" s="3">
        <f t="shared" ref="G38:G64" si="2">+F38/$F$267</f>
        <v>4.8762167669166752E-3</v>
      </c>
    </row>
    <row r="39" spans="1:7">
      <c r="A39" t="s">
        <v>55</v>
      </c>
      <c r="B39" t="s">
        <v>56</v>
      </c>
      <c r="C39" s="16">
        <v>6668034</v>
      </c>
      <c r="D39" s="16">
        <v>5991422.0199999996</v>
      </c>
      <c r="E39" s="50">
        <v>5835127</v>
      </c>
      <c r="F39" s="16">
        <f t="shared" si="0"/>
        <v>6026043.1733333329</v>
      </c>
      <c r="G39" s="3">
        <f t="shared" si="2"/>
        <v>7.1569614516758329E-4</v>
      </c>
    </row>
    <row r="40" spans="1:7">
      <c r="A40" t="s">
        <v>57</v>
      </c>
      <c r="B40" t="s">
        <v>58</v>
      </c>
      <c r="C40" s="16">
        <v>9775352</v>
      </c>
      <c r="D40" s="16">
        <v>9496845.9000000004</v>
      </c>
      <c r="E40" s="50">
        <v>9316065.3800000008</v>
      </c>
      <c r="F40" s="16">
        <f t="shared" si="0"/>
        <v>9452873.3233333323</v>
      </c>
      <c r="G40" s="3">
        <f t="shared" si="2"/>
        <v>1.1226910932542896E-3</v>
      </c>
    </row>
    <row r="41" spans="1:7">
      <c r="A41" t="s">
        <v>59</v>
      </c>
      <c r="B41" t="s">
        <v>60</v>
      </c>
      <c r="C41" s="16">
        <v>13109317</v>
      </c>
      <c r="D41" s="16">
        <v>12597914</v>
      </c>
      <c r="E41" s="50">
        <v>13339624</v>
      </c>
      <c r="F41" s="16">
        <f t="shared" si="0"/>
        <v>13054002.833333334</v>
      </c>
      <c r="G41" s="3">
        <f t="shared" si="2"/>
        <v>1.5503870845411519E-3</v>
      </c>
    </row>
    <row r="42" spans="1:7">
      <c r="A42" t="s">
        <v>61</v>
      </c>
      <c r="B42" t="s">
        <v>537</v>
      </c>
      <c r="C42" s="16">
        <v>5471750</v>
      </c>
      <c r="D42" s="16">
        <v>5514428.7300000004</v>
      </c>
      <c r="E42" s="51">
        <v>5336976</v>
      </c>
      <c r="F42" s="16">
        <f t="shared" si="0"/>
        <v>5418589.2433333332</v>
      </c>
      <c r="G42" s="3">
        <f t="shared" si="2"/>
        <v>6.4355055583762604E-4</v>
      </c>
    </row>
    <row r="43" spans="1:7">
      <c r="A43" t="s">
        <v>62</v>
      </c>
      <c r="B43" t="s">
        <v>63</v>
      </c>
      <c r="C43" s="16">
        <v>15493824</v>
      </c>
      <c r="D43" s="16">
        <v>14226377</v>
      </c>
      <c r="E43" s="51">
        <v>13993855</v>
      </c>
      <c r="F43" s="16">
        <f t="shared" si="0"/>
        <v>14321357.166666666</v>
      </c>
      <c r="G43" s="3">
        <f t="shared" si="2"/>
        <v>1.7009071828607205E-3</v>
      </c>
    </row>
    <row r="44" spans="1:7">
      <c r="A44" t="s">
        <v>64</v>
      </c>
      <c r="B44" t="s">
        <v>538</v>
      </c>
      <c r="C44" s="16">
        <v>141154503</v>
      </c>
      <c r="D44" s="16">
        <v>137515085</v>
      </c>
      <c r="E44" s="51">
        <v>135184924</v>
      </c>
      <c r="F44" s="16">
        <f t="shared" si="0"/>
        <v>136956574.16666666</v>
      </c>
      <c r="G44" s="3">
        <f t="shared" si="2"/>
        <v>1.6265945889700907E-2</v>
      </c>
    </row>
    <row r="45" spans="1:7">
      <c r="A45" t="s">
        <v>566</v>
      </c>
      <c r="B45" t="s">
        <v>567</v>
      </c>
      <c r="C45" s="16">
        <v>406544</v>
      </c>
      <c r="D45" s="16">
        <v>424803</v>
      </c>
      <c r="E45" s="52">
        <v>378772</v>
      </c>
      <c r="F45" s="16">
        <f t="shared" si="0"/>
        <v>398744.33333333331</v>
      </c>
      <c r="G45" s="3">
        <f t="shared" si="2"/>
        <v>4.7357739409660657E-5</v>
      </c>
    </row>
    <row r="46" spans="1:7">
      <c r="A46" t="s">
        <v>65</v>
      </c>
      <c r="B46" t="s">
        <v>66</v>
      </c>
      <c r="C46" s="16">
        <v>4480744.99</v>
      </c>
      <c r="D46" s="16">
        <v>4883686.71</v>
      </c>
      <c r="E46" s="53">
        <v>5079764</v>
      </c>
      <c r="F46" s="16">
        <f t="shared" si="0"/>
        <v>4914568.4016666664</v>
      </c>
      <c r="G46" s="3">
        <f t="shared" si="2"/>
        <v>5.8368942257172921E-4</v>
      </c>
    </row>
    <row r="47" spans="1:7">
      <c r="A47" t="s">
        <v>67</v>
      </c>
      <c r="B47" t="s">
        <v>68</v>
      </c>
      <c r="C47" s="16">
        <v>22329253</v>
      </c>
      <c r="D47" s="16">
        <v>19338236</v>
      </c>
      <c r="E47" s="53">
        <v>19015311</v>
      </c>
      <c r="F47" s="16">
        <f t="shared" si="0"/>
        <v>19675276.333333332</v>
      </c>
      <c r="G47" s="3">
        <f t="shared" si="2"/>
        <v>2.3367770561597873E-3</v>
      </c>
    </row>
    <row r="48" spans="1:7">
      <c r="A48" t="s">
        <v>69</v>
      </c>
      <c r="B48" t="s">
        <v>70</v>
      </c>
      <c r="C48" s="16">
        <v>334029.46999999997</v>
      </c>
      <c r="D48" s="16">
        <v>600490</v>
      </c>
      <c r="E48" s="54">
        <v>605775</v>
      </c>
      <c r="F48" s="16">
        <f t="shared" si="0"/>
        <v>558722.41166666662</v>
      </c>
      <c r="G48" s="3">
        <f t="shared" si="2"/>
        <v>6.6357884393877632E-5</v>
      </c>
    </row>
    <row r="49" spans="1:7">
      <c r="A49" t="s">
        <v>71</v>
      </c>
      <c r="B49" t="s">
        <v>72</v>
      </c>
      <c r="C49" s="16">
        <v>771858</v>
      </c>
      <c r="D49" s="16">
        <v>746377.76</v>
      </c>
      <c r="E49" s="54">
        <v>754349</v>
      </c>
      <c r="F49" s="16">
        <f t="shared" si="0"/>
        <v>754610.08666666655</v>
      </c>
      <c r="G49" s="3">
        <f t="shared" si="2"/>
        <v>8.9622910854979186E-5</v>
      </c>
    </row>
    <row r="50" spans="1:7">
      <c r="A50" t="s">
        <v>73</v>
      </c>
      <c r="B50" t="s">
        <v>74</v>
      </c>
      <c r="C50" s="16">
        <v>519242.47</v>
      </c>
      <c r="D50" s="16">
        <v>438230.11</v>
      </c>
      <c r="E50" s="54">
        <v>429277</v>
      </c>
      <c r="F50" s="16">
        <f t="shared" si="0"/>
        <v>447255.61499999999</v>
      </c>
      <c r="G50" s="3">
        <f t="shared" si="2"/>
        <v>5.3119287458239772E-5</v>
      </c>
    </row>
    <row r="51" spans="1:7">
      <c r="A51" t="s">
        <v>75</v>
      </c>
      <c r="B51" t="s">
        <v>76</v>
      </c>
      <c r="C51" s="16">
        <v>1732205.75</v>
      </c>
      <c r="D51" s="16">
        <v>1720399.92</v>
      </c>
      <c r="E51" s="54">
        <v>1755640</v>
      </c>
      <c r="F51" s="16">
        <f t="shared" si="0"/>
        <v>1739987.5983333334</v>
      </c>
      <c r="G51" s="3">
        <f t="shared" si="2"/>
        <v>2.0665341766506516E-4</v>
      </c>
    </row>
    <row r="52" spans="1:7">
      <c r="A52" t="s">
        <v>77</v>
      </c>
      <c r="B52" t="s">
        <v>78</v>
      </c>
      <c r="C52" s="16">
        <v>714138</v>
      </c>
      <c r="D52" s="16">
        <v>722369.25</v>
      </c>
      <c r="E52" s="55">
        <v>718987</v>
      </c>
      <c r="F52" s="16">
        <f t="shared" si="0"/>
        <v>719306.25</v>
      </c>
      <c r="G52" s="3">
        <f t="shared" si="2"/>
        <v>8.5429973784137918E-5</v>
      </c>
    </row>
    <row r="53" spans="1:7">
      <c r="A53" t="s">
        <v>79</v>
      </c>
      <c r="B53" t="s">
        <v>80</v>
      </c>
      <c r="C53" s="16">
        <v>7696942.2400000002</v>
      </c>
      <c r="D53" s="16">
        <v>7886346.2699999996</v>
      </c>
      <c r="E53" s="55">
        <v>8027903.4699999997</v>
      </c>
      <c r="F53" s="16">
        <f t="shared" si="0"/>
        <v>7925557.5316666663</v>
      </c>
      <c r="G53" s="3">
        <f t="shared" si="2"/>
        <v>9.4129610601181369E-4</v>
      </c>
    </row>
    <row r="54" spans="1:7">
      <c r="A54" t="s">
        <v>81</v>
      </c>
      <c r="B54" t="s">
        <v>503</v>
      </c>
      <c r="C54" s="16">
        <v>19131204</v>
      </c>
      <c r="D54" s="16">
        <v>18835496</v>
      </c>
      <c r="E54" s="55">
        <v>18528368</v>
      </c>
      <c r="F54" s="16">
        <f t="shared" si="0"/>
        <v>18731216.666666668</v>
      </c>
      <c r="G54" s="3">
        <f t="shared" si="2"/>
        <v>2.2246537532217199E-3</v>
      </c>
    </row>
    <row r="55" spans="1:7">
      <c r="A55" t="s">
        <v>82</v>
      </c>
      <c r="B55" t="s">
        <v>83</v>
      </c>
      <c r="C55" s="16">
        <v>275509.02</v>
      </c>
      <c r="D55" s="16">
        <v>144599.28</v>
      </c>
      <c r="E55" s="55">
        <v>314444.26</v>
      </c>
      <c r="F55" s="16">
        <f t="shared" ref="F55:F102" si="3">IF(C55&gt;0,(+C55+(D55*2)+(E55*3))/6,IF(D55&gt;0,((D55*2)+(E55*3))/5,E55))</f>
        <v>251340.06000000003</v>
      </c>
      <c r="G55" s="3">
        <f t="shared" si="2"/>
        <v>2.9850949768201867E-5</v>
      </c>
    </row>
    <row r="56" spans="1:7">
      <c r="A56" t="s">
        <v>84</v>
      </c>
      <c r="B56" s="37" t="s">
        <v>570</v>
      </c>
      <c r="C56" s="16">
        <v>25439252.68</v>
      </c>
      <c r="D56" s="16">
        <v>26103268.399999999</v>
      </c>
      <c r="E56" s="56">
        <v>27096310</v>
      </c>
      <c r="F56" s="16">
        <f t="shared" si="3"/>
        <v>26489119.91333333</v>
      </c>
      <c r="G56" s="3">
        <f t="shared" si="2"/>
        <v>3.1460380328419951E-3</v>
      </c>
    </row>
    <row r="57" spans="1:7">
      <c r="A57" t="s">
        <v>85</v>
      </c>
      <c r="B57" t="s">
        <v>86</v>
      </c>
      <c r="C57" s="16">
        <v>13137533</v>
      </c>
      <c r="D57" s="16">
        <v>13144056.439999999</v>
      </c>
      <c r="E57" s="56">
        <v>14757541.6</v>
      </c>
      <c r="F57" s="16">
        <f t="shared" si="3"/>
        <v>13949711.779999999</v>
      </c>
      <c r="G57" s="3">
        <f t="shared" si="2"/>
        <v>1.656767908886764E-3</v>
      </c>
    </row>
    <row r="58" spans="1:7">
      <c r="A58" t="s">
        <v>87</v>
      </c>
      <c r="B58" t="s">
        <v>88</v>
      </c>
      <c r="C58" s="16">
        <v>378127706</v>
      </c>
      <c r="D58" s="16">
        <v>519803635.51999998</v>
      </c>
      <c r="E58" s="56">
        <v>481849274</v>
      </c>
      <c r="F58" s="16">
        <f t="shared" si="3"/>
        <v>477213799.83999997</v>
      </c>
      <c r="G58" s="3">
        <f t="shared" si="2"/>
        <v>5.6677336544427415E-2</v>
      </c>
    </row>
    <row r="59" spans="1:7">
      <c r="A59" t="s">
        <v>89</v>
      </c>
      <c r="B59" s="37" t="s">
        <v>568</v>
      </c>
      <c r="C59" s="16">
        <v>2041145</v>
      </c>
      <c r="D59" s="16">
        <v>1725069.26</v>
      </c>
      <c r="E59" s="57">
        <v>1772071.86</v>
      </c>
      <c r="F59" s="16">
        <f t="shared" si="3"/>
        <v>1801249.8499999999</v>
      </c>
      <c r="G59" s="3">
        <f t="shared" si="2"/>
        <v>2.1392936244358E-4</v>
      </c>
    </row>
    <row r="60" spans="1:7">
      <c r="A60" t="s">
        <v>90</v>
      </c>
      <c r="B60" t="s">
        <v>91</v>
      </c>
      <c r="C60" s="16">
        <v>787349</v>
      </c>
      <c r="D60" s="16">
        <v>693003</v>
      </c>
      <c r="E60" s="57">
        <v>618559</v>
      </c>
      <c r="F60" s="16">
        <f t="shared" si="3"/>
        <v>671505.33333333337</v>
      </c>
      <c r="G60" s="3">
        <f t="shared" si="2"/>
        <v>7.9752793782308253E-5</v>
      </c>
    </row>
    <row r="61" spans="1:7">
      <c r="A61" t="s">
        <v>92</v>
      </c>
      <c r="B61" t="s">
        <v>93</v>
      </c>
      <c r="C61" s="16">
        <v>1856697.41</v>
      </c>
      <c r="D61" s="16">
        <v>1604877.67</v>
      </c>
      <c r="E61" s="57">
        <v>1471935</v>
      </c>
      <c r="F61" s="16">
        <f t="shared" si="3"/>
        <v>1580376.2916666667</v>
      </c>
      <c r="G61" s="3">
        <f t="shared" si="2"/>
        <v>1.8769683311684897E-4</v>
      </c>
    </row>
    <row r="62" spans="1:7">
      <c r="A62" t="s">
        <v>495</v>
      </c>
      <c r="B62" t="s">
        <v>496</v>
      </c>
      <c r="C62" s="16">
        <v>7214982.6500000004</v>
      </c>
      <c r="D62" s="16">
        <v>7252734.3700000001</v>
      </c>
      <c r="E62" s="57">
        <v>6953705.7999999998</v>
      </c>
      <c r="F62" s="16">
        <f t="shared" si="3"/>
        <v>7096928.1316666668</v>
      </c>
      <c r="G62" s="3">
        <f t="shared" si="2"/>
        <v>8.4288213015832171E-4</v>
      </c>
    </row>
    <row r="63" spans="1:7">
      <c r="A63" t="s">
        <v>94</v>
      </c>
      <c r="B63" t="s">
        <v>497</v>
      </c>
      <c r="C63" s="16">
        <v>3206197.44</v>
      </c>
      <c r="D63" s="16">
        <v>3445364.57</v>
      </c>
      <c r="E63" s="122">
        <v>3599447.3</v>
      </c>
      <c r="F63" s="16">
        <f t="shared" si="3"/>
        <v>3482544.7466666661</v>
      </c>
      <c r="G63" s="3">
        <f t="shared" si="2"/>
        <v>4.136120135336243E-4</v>
      </c>
    </row>
    <row r="64" spans="1:7">
      <c r="A64" t="s">
        <v>95</v>
      </c>
      <c r="B64" t="s">
        <v>96</v>
      </c>
      <c r="C64" s="16">
        <v>14014004.140000001</v>
      </c>
      <c r="D64" s="16">
        <v>14737459.289999999</v>
      </c>
      <c r="E64" s="57">
        <v>15351876.82</v>
      </c>
      <c r="F64" s="16">
        <f t="shared" si="3"/>
        <v>14924092.196666667</v>
      </c>
      <c r="G64" s="3">
        <f t="shared" si="2"/>
        <v>1.7724923217520921E-3</v>
      </c>
    </row>
    <row r="65" spans="1:7">
      <c r="A65" t="s">
        <v>97</v>
      </c>
      <c r="B65" t="s">
        <v>98</v>
      </c>
      <c r="C65" s="16">
        <v>17650931</v>
      </c>
      <c r="D65" s="16">
        <v>17760383</v>
      </c>
      <c r="E65" s="57">
        <v>18260943</v>
      </c>
      <c r="F65" s="16">
        <f t="shared" si="3"/>
        <v>17992421</v>
      </c>
      <c r="G65" s="3">
        <f t="shared" ref="G65:G90" si="4">+F65/$F$267</f>
        <v>2.1369090764096275E-3</v>
      </c>
    </row>
    <row r="66" spans="1:7">
      <c r="A66" t="s">
        <v>99</v>
      </c>
      <c r="B66" t="s">
        <v>100</v>
      </c>
      <c r="C66" s="16">
        <v>74761404.189999998</v>
      </c>
      <c r="D66" s="16">
        <v>71925803.430000007</v>
      </c>
      <c r="E66" s="57">
        <v>71055071.909999996</v>
      </c>
      <c r="F66" s="16">
        <f t="shared" si="3"/>
        <v>71963037.796666667</v>
      </c>
      <c r="G66" s="3">
        <f t="shared" si="4"/>
        <v>8.5468469548209258E-3</v>
      </c>
    </row>
    <row r="67" spans="1:7">
      <c r="A67" t="s">
        <v>101</v>
      </c>
      <c r="B67" t="s">
        <v>539</v>
      </c>
      <c r="C67" s="16">
        <v>34117576</v>
      </c>
      <c r="D67" s="16">
        <v>34833967.539999999</v>
      </c>
      <c r="E67" s="57">
        <v>33937806</v>
      </c>
      <c r="F67" s="16">
        <f t="shared" si="3"/>
        <v>34266488.18</v>
      </c>
      <c r="G67" s="3">
        <f t="shared" si="4"/>
        <v>4.0697341179669602E-3</v>
      </c>
    </row>
    <row r="68" spans="1:7">
      <c r="A68" t="s">
        <v>102</v>
      </c>
      <c r="B68" t="s">
        <v>103</v>
      </c>
      <c r="C68" s="16">
        <v>1073267.5</v>
      </c>
      <c r="D68" s="16">
        <v>1087676.51</v>
      </c>
      <c r="E68" s="57">
        <v>1183288</v>
      </c>
      <c r="F68" s="16">
        <f t="shared" si="3"/>
        <v>1133080.7533333332</v>
      </c>
      <c r="G68" s="3">
        <f t="shared" si="4"/>
        <v>1.3457280407695317E-4</v>
      </c>
    </row>
    <row r="69" spans="1:7">
      <c r="A69" t="s">
        <v>104</v>
      </c>
      <c r="B69" t="s">
        <v>105</v>
      </c>
      <c r="C69" s="16">
        <v>2199395.4</v>
      </c>
      <c r="D69" s="16">
        <v>2246398.1</v>
      </c>
      <c r="E69" s="65">
        <v>2237718.5299999998</v>
      </c>
      <c r="F69" s="16">
        <f t="shared" si="3"/>
        <v>2234224.5316666667</v>
      </c>
      <c r="G69" s="3">
        <f t="shared" si="4"/>
        <v>2.6535254374358792E-4</v>
      </c>
    </row>
    <row r="70" spans="1:7">
      <c r="A70" t="s">
        <v>106</v>
      </c>
      <c r="B70" t="s">
        <v>107</v>
      </c>
      <c r="C70" s="16">
        <v>30887076</v>
      </c>
      <c r="D70" s="16">
        <v>29360482.809999999</v>
      </c>
      <c r="E70" s="65">
        <v>29172125</v>
      </c>
      <c r="F70" s="16">
        <f t="shared" si="3"/>
        <v>29520736.103333335</v>
      </c>
      <c r="G70" s="3">
        <f t="shared" si="4"/>
        <v>3.5060945339988646E-3</v>
      </c>
    </row>
    <row r="71" spans="1:7">
      <c r="A71" t="s">
        <v>108</v>
      </c>
      <c r="B71" t="s">
        <v>109</v>
      </c>
      <c r="C71" s="16">
        <v>1288972</v>
      </c>
      <c r="D71" s="16">
        <v>1386977</v>
      </c>
      <c r="E71" s="65">
        <v>1330597</v>
      </c>
      <c r="F71" s="16">
        <f t="shared" si="3"/>
        <v>1342452.8333333333</v>
      </c>
      <c r="G71" s="3">
        <f t="shared" si="4"/>
        <v>1.5943933527354774E-4</v>
      </c>
    </row>
    <row r="72" spans="1:7">
      <c r="A72" t="s">
        <v>110</v>
      </c>
      <c r="B72" t="s">
        <v>111</v>
      </c>
      <c r="C72" s="16">
        <v>1654120</v>
      </c>
      <c r="D72" s="16">
        <v>1721085.16</v>
      </c>
      <c r="E72" s="65">
        <v>1777038.39</v>
      </c>
      <c r="F72" s="16">
        <f t="shared" si="3"/>
        <v>1737900.915</v>
      </c>
      <c r="G72" s="3">
        <f t="shared" si="4"/>
        <v>2.0640558817315894E-4</v>
      </c>
    </row>
    <row r="73" spans="1:7">
      <c r="A73" t="s">
        <v>112</v>
      </c>
      <c r="B73" t="s">
        <v>113</v>
      </c>
      <c r="C73" s="16">
        <v>271127</v>
      </c>
      <c r="D73" s="16">
        <v>250532</v>
      </c>
      <c r="E73" s="65">
        <v>245457</v>
      </c>
      <c r="F73" s="16">
        <f t="shared" si="3"/>
        <v>251427</v>
      </c>
      <c r="G73" s="3">
        <f t="shared" si="4"/>
        <v>2.9861275386699956E-5</v>
      </c>
    </row>
    <row r="74" spans="1:7">
      <c r="A74" t="s">
        <v>114</v>
      </c>
      <c r="B74" t="s">
        <v>115</v>
      </c>
      <c r="C74" s="16">
        <v>2916949.57</v>
      </c>
      <c r="D74" s="16">
        <v>3299704.93</v>
      </c>
      <c r="E74" s="65">
        <v>3608201</v>
      </c>
      <c r="F74" s="16">
        <f t="shared" si="3"/>
        <v>3390160.4049999998</v>
      </c>
      <c r="G74" s="3">
        <f t="shared" si="4"/>
        <v>4.0263978593703642E-4</v>
      </c>
    </row>
    <row r="75" spans="1:7">
      <c r="A75" t="s">
        <v>116</v>
      </c>
      <c r="B75" t="s">
        <v>117</v>
      </c>
      <c r="C75" s="16">
        <v>1597514</v>
      </c>
      <c r="D75" s="16">
        <v>1642313</v>
      </c>
      <c r="E75" s="65">
        <v>1726635.96</v>
      </c>
      <c r="F75" s="16">
        <f t="shared" si="3"/>
        <v>1677007.9799999997</v>
      </c>
      <c r="G75" s="3">
        <f t="shared" si="4"/>
        <v>1.9917350609311414E-4</v>
      </c>
    </row>
    <row r="76" spans="1:7">
      <c r="A76" t="s">
        <v>118</v>
      </c>
      <c r="B76" t="s">
        <v>119</v>
      </c>
      <c r="C76" s="16">
        <v>11357507</v>
      </c>
      <c r="D76" s="16">
        <v>10715565</v>
      </c>
      <c r="E76" s="66">
        <v>10435031</v>
      </c>
      <c r="F76" s="16">
        <f t="shared" si="3"/>
        <v>10682288.333333334</v>
      </c>
      <c r="G76" s="3">
        <f t="shared" si="4"/>
        <v>1.268705245187664E-3</v>
      </c>
    </row>
    <row r="77" spans="1:7">
      <c r="A77" t="s">
        <v>120</v>
      </c>
      <c r="B77" t="s">
        <v>121</v>
      </c>
      <c r="C77" s="16">
        <v>1267803</v>
      </c>
      <c r="D77" s="16">
        <v>1172188.04</v>
      </c>
      <c r="E77" s="66">
        <v>1251584.8400000001</v>
      </c>
      <c r="F77" s="16">
        <f t="shared" si="3"/>
        <v>1227822.2666666668</v>
      </c>
      <c r="G77" s="3">
        <f t="shared" si="4"/>
        <v>1.4582498630161234E-4</v>
      </c>
    </row>
    <row r="78" spans="1:7">
      <c r="A78" t="s">
        <v>122</v>
      </c>
      <c r="B78" t="s">
        <v>123</v>
      </c>
      <c r="C78" s="16">
        <v>2945898.36</v>
      </c>
      <c r="D78" s="16">
        <v>2560803.7799999998</v>
      </c>
      <c r="E78" s="66">
        <v>2763048.88</v>
      </c>
      <c r="F78" s="16">
        <f t="shared" si="3"/>
        <v>2726108.76</v>
      </c>
      <c r="G78" s="3">
        <f t="shared" si="4"/>
        <v>3.2377224568743665E-4</v>
      </c>
    </row>
    <row r="79" spans="1:7">
      <c r="A79" t="s">
        <v>124</v>
      </c>
      <c r="B79" t="s">
        <v>504</v>
      </c>
      <c r="C79" s="16">
        <v>1510372.1600000001</v>
      </c>
      <c r="D79" s="16">
        <v>1417159.61</v>
      </c>
      <c r="E79" s="66">
        <v>1457297.05</v>
      </c>
      <c r="F79" s="16">
        <f t="shared" si="3"/>
        <v>1452763.7550000001</v>
      </c>
      <c r="G79" s="3">
        <f t="shared" si="4"/>
        <v>1.7254065219674621E-4</v>
      </c>
    </row>
    <row r="80" spans="1:7">
      <c r="A80" t="s">
        <v>125</v>
      </c>
      <c r="B80" t="s">
        <v>126</v>
      </c>
      <c r="C80" s="16">
        <v>5408599</v>
      </c>
      <c r="D80" s="16">
        <v>5335544</v>
      </c>
      <c r="E80" s="66">
        <v>5796458</v>
      </c>
      <c r="F80" s="16">
        <f t="shared" si="3"/>
        <v>5578176.833333333</v>
      </c>
      <c r="G80" s="3">
        <f t="shared" si="4"/>
        <v>6.6250432362425897E-4</v>
      </c>
    </row>
    <row r="81" spans="1:7">
      <c r="A81" t="s">
        <v>483</v>
      </c>
      <c r="B81" t="s">
        <v>540</v>
      </c>
      <c r="C81" s="16">
        <v>399027</v>
      </c>
      <c r="D81" s="16">
        <v>342976.87</v>
      </c>
      <c r="E81" s="66">
        <v>411932</v>
      </c>
      <c r="F81" s="16">
        <f>IF(C81&gt;0,(+C81+(D81*2)+(E81*3))/6,IF(D81&gt;0,((D81*2)+(E81*3))/5,E81))</f>
        <v>386796.12333333335</v>
      </c>
      <c r="G81" s="3">
        <f t="shared" si="4"/>
        <v>4.5938684219931147E-5</v>
      </c>
    </row>
    <row r="82" spans="1:7">
      <c r="A82" t="s">
        <v>127</v>
      </c>
      <c r="B82" t="s">
        <v>498</v>
      </c>
      <c r="C82" s="16">
        <v>6866619.5300000003</v>
      </c>
      <c r="D82" s="16">
        <v>7211704</v>
      </c>
      <c r="E82" s="67">
        <v>7257377</v>
      </c>
      <c r="F82" s="16">
        <f t="shared" si="3"/>
        <v>7177026.4216666669</v>
      </c>
      <c r="G82" s="3">
        <f t="shared" si="4"/>
        <v>8.5239517806365306E-4</v>
      </c>
    </row>
    <row r="83" spans="1:7">
      <c r="A83" t="s">
        <v>128</v>
      </c>
      <c r="B83" t="s">
        <v>129</v>
      </c>
      <c r="C83" s="16">
        <v>1430526</v>
      </c>
      <c r="D83" s="16">
        <v>1476115.6</v>
      </c>
      <c r="E83" s="67">
        <v>1508164</v>
      </c>
      <c r="F83" s="16">
        <f t="shared" si="3"/>
        <v>1484541.5333333332</v>
      </c>
      <c r="G83" s="3">
        <f t="shared" si="4"/>
        <v>1.7631480926813938E-4</v>
      </c>
    </row>
    <row r="84" spans="1:7">
      <c r="A84" t="s">
        <v>130</v>
      </c>
      <c r="B84" t="s">
        <v>541</v>
      </c>
      <c r="C84" s="16">
        <v>4772576.66</v>
      </c>
      <c r="D84" s="16">
        <v>4976073</v>
      </c>
      <c r="E84" s="67">
        <v>5408363</v>
      </c>
      <c r="F84" s="16">
        <f t="shared" si="3"/>
        <v>5158301.9433333334</v>
      </c>
      <c r="G84" s="3">
        <f t="shared" si="4"/>
        <v>6.1263696761933379E-4</v>
      </c>
    </row>
    <row r="85" spans="1:7">
      <c r="A85" t="s">
        <v>131</v>
      </c>
      <c r="B85" t="s">
        <v>132</v>
      </c>
      <c r="C85" s="16">
        <v>507020</v>
      </c>
      <c r="D85" s="16">
        <v>465817</v>
      </c>
      <c r="E85" s="67">
        <v>495880</v>
      </c>
      <c r="F85" s="16">
        <f t="shared" si="3"/>
        <v>487715.66666666669</v>
      </c>
      <c r="G85" s="3">
        <f t="shared" si="4"/>
        <v>5.7924613636329009E-5</v>
      </c>
    </row>
    <row r="86" spans="1:7">
      <c r="A86" t="s">
        <v>133</v>
      </c>
      <c r="B86" t="s">
        <v>542</v>
      </c>
      <c r="C86" s="16">
        <v>176570.72</v>
      </c>
      <c r="D86" s="16">
        <v>172570.72</v>
      </c>
      <c r="E86" s="67">
        <v>184530</v>
      </c>
      <c r="F86" s="16">
        <f t="shared" si="3"/>
        <v>179217.0266666667</v>
      </c>
      <c r="G86" s="3">
        <f t="shared" si="4"/>
        <v>2.1285100594919734E-5</v>
      </c>
    </row>
    <row r="87" spans="1:7">
      <c r="A87" t="s">
        <v>134</v>
      </c>
      <c r="B87" t="s">
        <v>135</v>
      </c>
      <c r="C87" s="16">
        <v>519869</v>
      </c>
      <c r="D87" s="16">
        <v>455077</v>
      </c>
      <c r="E87" s="67">
        <v>435993</v>
      </c>
      <c r="F87" s="16">
        <f t="shared" si="3"/>
        <v>456333.66666666669</v>
      </c>
      <c r="G87" s="3">
        <f t="shared" si="4"/>
        <v>5.419746204089408E-5</v>
      </c>
    </row>
    <row r="88" spans="1:7">
      <c r="A88" t="s">
        <v>136</v>
      </c>
      <c r="B88" t="s">
        <v>137</v>
      </c>
      <c r="C88" s="16">
        <v>293595</v>
      </c>
      <c r="D88" s="16">
        <v>295288.44</v>
      </c>
      <c r="E88" s="67">
        <v>304676</v>
      </c>
      <c r="F88" s="16">
        <f t="shared" si="3"/>
        <v>299699.98</v>
      </c>
      <c r="G88" s="3">
        <f t="shared" si="4"/>
        <v>3.5594521018699144E-5</v>
      </c>
    </row>
    <row r="89" spans="1:7">
      <c r="A89" t="s">
        <v>138</v>
      </c>
      <c r="B89" t="s">
        <v>139</v>
      </c>
      <c r="C89" s="16">
        <v>3543555.44</v>
      </c>
      <c r="D89" s="16">
        <v>3592542.88</v>
      </c>
      <c r="E89" s="67">
        <v>3812272.68</v>
      </c>
      <c r="F89" s="16">
        <f t="shared" si="3"/>
        <v>3694243.206666667</v>
      </c>
      <c r="G89" s="3">
        <f t="shared" si="4"/>
        <v>4.3875484231891906E-4</v>
      </c>
    </row>
    <row r="90" spans="1:7">
      <c r="A90" t="s">
        <v>140</v>
      </c>
      <c r="B90" t="s">
        <v>141</v>
      </c>
      <c r="C90" s="16">
        <v>595288</v>
      </c>
      <c r="D90" s="16">
        <v>573798</v>
      </c>
      <c r="E90" s="67">
        <v>555962</v>
      </c>
      <c r="F90" s="16">
        <f t="shared" si="3"/>
        <v>568461.66666666663</v>
      </c>
      <c r="G90" s="3">
        <f t="shared" si="4"/>
        <v>6.7514588230841428E-5</v>
      </c>
    </row>
    <row r="91" spans="1:7">
      <c r="A91" t="s">
        <v>142</v>
      </c>
      <c r="B91" t="s">
        <v>143</v>
      </c>
      <c r="C91" s="16">
        <v>449018188.37</v>
      </c>
      <c r="D91" s="16">
        <v>445498203.75999999</v>
      </c>
      <c r="E91" s="68">
        <v>445855040.79000002</v>
      </c>
      <c r="F91" s="16">
        <f t="shared" ref="F91:F96" si="5">IF(C91&gt;0,(+C91+(D91*2)+(E91*3))/6,IF(D91&gt;0,((D91*2)+(E91*3))/5,E91))</f>
        <v>446263286.37666672</v>
      </c>
      <c r="G91" s="3">
        <f t="shared" ref="G91:G96" si="6">+F91/$F$267</f>
        <v>5.3001431387509665E-2</v>
      </c>
    </row>
    <row r="92" spans="1:7">
      <c r="A92" t="s">
        <v>144</v>
      </c>
      <c r="B92" t="s">
        <v>488</v>
      </c>
      <c r="C92" s="16">
        <v>408121518.75999999</v>
      </c>
      <c r="D92" s="16">
        <v>401479137.80000001</v>
      </c>
      <c r="E92" s="68">
        <v>405834578.29000002</v>
      </c>
      <c r="F92" s="16">
        <f>IF(C92&gt;0,(+C92+(D92*2)+(E92*3))/6,IF(D92&gt;0,((D92*2)+(E92*3))/5,E92))</f>
        <v>404763921.53833342</v>
      </c>
      <c r="G92" s="3">
        <f t="shared" si="6"/>
        <v>4.8072668916452045E-2</v>
      </c>
    </row>
    <row r="93" spans="1:7">
      <c r="A93" t="s">
        <v>145</v>
      </c>
      <c r="B93" t="s">
        <v>146</v>
      </c>
      <c r="C93" s="16">
        <v>804080</v>
      </c>
      <c r="D93" s="16">
        <v>812663</v>
      </c>
      <c r="E93" s="69">
        <v>806178</v>
      </c>
      <c r="F93" s="16">
        <f>IF(C93&gt;0,(+C93+(D93*2)+(E93*3))/6,IF(D93&gt;0,((D93*2)+(E93*3))/5,E93))</f>
        <v>807990</v>
      </c>
      <c r="G93" s="3">
        <f t="shared" si="6"/>
        <v>9.5962692549724966E-5</v>
      </c>
    </row>
    <row r="94" spans="1:7">
      <c r="A94" t="s">
        <v>487</v>
      </c>
      <c r="B94" t="s">
        <v>492</v>
      </c>
      <c r="C94" s="16">
        <v>467263213.73000014</v>
      </c>
      <c r="D94" s="16">
        <v>462840755</v>
      </c>
      <c r="E94" s="69">
        <v>458263403</v>
      </c>
      <c r="F94" s="16">
        <f t="shared" si="5"/>
        <v>461289155.45499998</v>
      </c>
      <c r="G94" s="3">
        <f t="shared" si="6"/>
        <v>5.4786011462333008E-2</v>
      </c>
    </row>
    <row r="95" spans="1:7">
      <c r="A95" t="s">
        <v>485</v>
      </c>
      <c r="B95" t="s">
        <v>493</v>
      </c>
      <c r="C95" s="16">
        <v>160739460</v>
      </c>
      <c r="D95" s="16">
        <v>155626662.69999999</v>
      </c>
      <c r="E95" s="69">
        <v>151534371</v>
      </c>
      <c r="F95" s="16">
        <f t="shared" si="5"/>
        <v>154432649.73333332</v>
      </c>
      <c r="G95" s="3">
        <f t="shared" si="6"/>
        <v>1.8341530075866322E-2</v>
      </c>
    </row>
    <row r="96" spans="1:7">
      <c r="A96" t="s">
        <v>486</v>
      </c>
      <c r="B96" t="s">
        <v>494</v>
      </c>
      <c r="C96" s="16">
        <v>542469923.09000003</v>
      </c>
      <c r="D96" s="16">
        <v>551176535</v>
      </c>
      <c r="E96" s="68">
        <v>550124353</v>
      </c>
      <c r="F96" s="16">
        <f t="shared" si="5"/>
        <v>549199342.01499999</v>
      </c>
      <c r="G96" s="3">
        <f t="shared" si="6"/>
        <v>6.5226856280766701E-2</v>
      </c>
    </row>
    <row r="97" spans="1:7">
      <c r="A97" t="s">
        <v>511</v>
      </c>
      <c r="B97" t="s">
        <v>553</v>
      </c>
      <c r="C97" s="16">
        <v>1975816.82</v>
      </c>
      <c r="D97" s="16">
        <v>2048065.93</v>
      </c>
      <c r="E97" s="168">
        <v>1863995.53</v>
      </c>
      <c r="F97" s="16">
        <f>IF(C97&gt;0,(+C97+(D97*2)+(E97*3))/6,IF(D97&gt;0,((D97*2)+(E97*3))/5,E97))</f>
        <v>1943989.2116666667</v>
      </c>
      <c r="G97" s="3">
        <f t="shared" ref="G97:G128" si="7">+F97/$F$267</f>
        <v>2.3088211368847453E-4</v>
      </c>
    </row>
    <row r="98" spans="1:7">
      <c r="A98" t="s">
        <v>147</v>
      </c>
      <c r="B98" t="s">
        <v>148</v>
      </c>
      <c r="C98" s="16">
        <v>27947331.119999997</v>
      </c>
      <c r="D98" s="16">
        <v>27435747</v>
      </c>
      <c r="E98" s="70">
        <v>29275204.620000001</v>
      </c>
      <c r="F98" s="16">
        <f t="shared" si="3"/>
        <v>28440739.830000002</v>
      </c>
      <c r="G98" s="3">
        <f t="shared" si="7"/>
        <v>3.3778264238332246E-3</v>
      </c>
    </row>
    <row r="99" spans="1:7">
      <c r="A99" t="s">
        <v>149</v>
      </c>
      <c r="B99" t="s">
        <v>150</v>
      </c>
      <c r="C99" s="16">
        <v>8207785</v>
      </c>
      <c r="D99" s="16">
        <v>6006717</v>
      </c>
      <c r="E99" s="70">
        <v>6273774.7999999998</v>
      </c>
      <c r="F99" s="16">
        <f t="shared" si="3"/>
        <v>6507090.5666666664</v>
      </c>
      <c r="G99" s="3">
        <f t="shared" si="7"/>
        <v>7.7282878679469909E-4</v>
      </c>
    </row>
    <row r="100" spans="1:7">
      <c r="A100" t="s">
        <v>151</v>
      </c>
      <c r="B100" t="s">
        <v>152</v>
      </c>
      <c r="C100" s="16">
        <v>710985.96</v>
      </c>
      <c r="D100" s="16">
        <v>877177.04</v>
      </c>
      <c r="E100" s="70">
        <v>937100.09</v>
      </c>
      <c r="F100" s="16">
        <f t="shared" si="3"/>
        <v>879440.05166666675</v>
      </c>
      <c r="G100" s="3">
        <f t="shared" si="7"/>
        <v>1.0444861358928028E-4</v>
      </c>
    </row>
    <row r="101" spans="1:7">
      <c r="A101" t="s">
        <v>153</v>
      </c>
      <c r="B101" t="s">
        <v>154</v>
      </c>
      <c r="C101" s="16">
        <v>23523328.560000002</v>
      </c>
      <c r="D101" s="16">
        <v>19425955.739999998</v>
      </c>
      <c r="E101" s="70">
        <v>19261267.309999999</v>
      </c>
      <c r="F101" s="16">
        <f t="shared" si="3"/>
        <v>20026506.995000001</v>
      </c>
      <c r="G101" s="3">
        <f t="shared" si="7"/>
        <v>2.3784917308458044E-3</v>
      </c>
    </row>
    <row r="102" spans="1:7">
      <c r="A102" t="s">
        <v>155</v>
      </c>
      <c r="B102" t="s">
        <v>480</v>
      </c>
      <c r="C102" s="16">
        <v>158070249.19000003</v>
      </c>
      <c r="D102" s="16">
        <v>150384066</v>
      </c>
      <c r="E102" s="70">
        <v>148843755.65000001</v>
      </c>
      <c r="F102" s="16">
        <f t="shared" si="3"/>
        <v>150894941.35666668</v>
      </c>
      <c r="G102" s="3">
        <f t="shared" si="7"/>
        <v>1.7921366433642227E-2</v>
      </c>
    </row>
    <row r="103" spans="1:7">
      <c r="A103" t="s">
        <v>156</v>
      </c>
      <c r="B103" t="s">
        <v>543</v>
      </c>
      <c r="C103" s="16">
        <v>3517619.66</v>
      </c>
      <c r="D103" s="16">
        <v>3511554.97</v>
      </c>
      <c r="E103" s="70">
        <v>3334862</v>
      </c>
      <c r="F103" s="16">
        <f>IF(C103&gt;0,(+C103+(D103*2)+(E103*3))/6,IF(D103&gt;0,((D103*2)+(E103*3))/5,E103))</f>
        <v>3424219.2666666671</v>
      </c>
      <c r="G103" s="3">
        <f t="shared" si="7"/>
        <v>4.0668486083983473E-4</v>
      </c>
    </row>
    <row r="104" spans="1:7">
      <c r="A104" t="s">
        <v>514</v>
      </c>
      <c r="B104" t="s">
        <v>515</v>
      </c>
      <c r="C104" s="16">
        <v>26572772</v>
      </c>
      <c r="D104" s="16">
        <v>32186543</v>
      </c>
      <c r="E104" s="71">
        <v>35235993</v>
      </c>
      <c r="F104" s="16">
        <f>IF(C104&gt;0,(+C104+(D104*2)+(E104*3))/6,IF(D104&gt;0,((D104*2)+(E104*3))/5,E104))</f>
        <v>32775639.5</v>
      </c>
      <c r="G104" s="3">
        <f t="shared" si="7"/>
        <v>3.8926702266848861E-3</v>
      </c>
    </row>
    <row r="105" spans="1:7">
      <c r="A105" s="37" t="s">
        <v>560</v>
      </c>
      <c r="B105" t="s">
        <v>561</v>
      </c>
      <c r="C105" s="16">
        <v>145862313.69</v>
      </c>
      <c r="D105" s="16">
        <v>114412912.54000001</v>
      </c>
      <c r="E105" s="71">
        <v>116296784.44</v>
      </c>
      <c r="F105" s="16">
        <f t="shared" ref="F105:F168" si="8">IF(C105&gt;0,(+C105+(D105*2)+(E105*3))/6,IF(D105&gt;0,((D105*2)+(E105*3))/5,E105))</f>
        <v>120596415.34833331</v>
      </c>
      <c r="G105" s="3">
        <f t="shared" si="7"/>
        <v>1.4322895987166974E-2</v>
      </c>
    </row>
    <row r="106" spans="1:7">
      <c r="A106" t="s">
        <v>157</v>
      </c>
      <c r="B106" t="s">
        <v>158</v>
      </c>
      <c r="C106" s="16">
        <v>1405777657</v>
      </c>
      <c r="D106" s="16">
        <v>1354047708.1300001</v>
      </c>
      <c r="E106" s="72">
        <v>1339558139</v>
      </c>
      <c r="F106" s="16">
        <f t="shared" si="8"/>
        <v>1355424581.71</v>
      </c>
      <c r="G106" s="3">
        <f t="shared" si="7"/>
        <v>0.16097995322835221</v>
      </c>
    </row>
    <row r="107" spans="1:7">
      <c r="A107" t="s">
        <v>519</v>
      </c>
      <c r="B107" t="s">
        <v>518</v>
      </c>
      <c r="C107" s="16">
        <v>60966688</v>
      </c>
      <c r="D107" s="16">
        <v>48594446</v>
      </c>
      <c r="E107" s="73">
        <v>46876715</v>
      </c>
      <c r="F107" s="16">
        <f t="shared" si="8"/>
        <v>49797620.833333336</v>
      </c>
      <c r="G107" s="3">
        <f t="shared" si="7"/>
        <v>5.9143229219878286E-3</v>
      </c>
    </row>
    <row r="108" spans="1:7">
      <c r="A108" t="s">
        <v>159</v>
      </c>
      <c r="B108" t="s">
        <v>160</v>
      </c>
      <c r="C108" s="16">
        <v>69689615.600000009</v>
      </c>
      <c r="D108" s="16">
        <v>50280216.329999998</v>
      </c>
      <c r="E108" s="74">
        <v>53208612</v>
      </c>
      <c r="F108" s="16">
        <f t="shared" si="8"/>
        <v>54979314.043333329</v>
      </c>
      <c r="G108" s="3">
        <f t="shared" si="7"/>
        <v>6.5297380043505149E-3</v>
      </c>
    </row>
    <row r="109" spans="1:7">
      <c r="A109" t="s">
        <v>161</v>
      </c>
      <c r="B109" t="s">
        <v>162</v>
      </c>
      <c r="C109" s="16">
        <v>72118645.050000012</v>
      </c>
      <c r="D109" s="16">
        <v>71722197.189999998</v>
      </c>
      <c r="E109" s="122">
        <v>93242586.629999995</v>
      </c>
      <c r="F109" s="16">
        <f t="shared" si="8"/>
        <v>82548466.553333327</v>
      </c>
      <c r="G109" s="3">
        <f t="shared" si="7"/>
        <v>9.8040484613779628E-3</v>
      </c>
    </row>
    <row r="110" spans="1:7">
      <c r="A110" t="s">
        <v>163</v>
      </c>
      <c r="B110" t="s">
        <v>164</v>
      </c>
      <c r="C110" s="16">
        <v>68277966</v>
      </c>
      <c r="D110" s="16">
        <v>67553141</v>
      </c>
      <c r="E110" s="75">
        <v>69061353</v>
      </c>
      <c r="F110" s="16">
        <f t="shared" si="8"/>
        <v>68428051.166666672</v>
      </c>
      <c r="G110" s="3">
        <f t="shared" si="7"/>
        <v>8.1270065667689972E-3</v>
      </c>
    </row>
    <row r="111" spans="1:7">
      <c r="A111" t="s">
        <v>165</v>
      </c>
      <c r="B111" t="s">
        <v>166</v>
      </c>
      <c r="C111" s="16">
        <v>379064119.22000003</v>
      </c>
      <c r="D111" s="16">
        <v>383290456.10000002</v>
      </c>
      <c r="E111" s="75">
        <v>405320686.25999999</v>
      </c>
      <c r="F111" s="16">
        <f t="shared" si="8"/>
        <v>393601181.69999999</v>
      </c>
      <c r="G111" s="3">
        <f t="shared" si="7"/>
        <v>4.6746901801613297E-2</v>
      </c>
    </row>
    <row r="112" spans="1:7">
      <c r="A112" t="s">
        <v>167</v>
      </c>
      <c r="B112" t="s">
        <v>168</v>
      </c>
      <c r="C112" s="16">
        <v>86344174.100000009</v>
      </c>
      <c r="D112" s="16">
        <v>90966462.060000002</v>
      </c>
      <c r="E112" s="75">
        <v>93017589</v>
      </c>
      <c r="F112" s="16">
        <f t="shared" si="8"/>
        <v>91221644.203333333</v>
      </c>
      <c r="G112" s="3">
        <f t="shared" si="7"/>
        <v>1.0834137299428058E-2</v>
      </c>
    </row>
    <row r="113" spans="1:7">
      <c r="A113" t="s">
        <v>169</v>
      </c>
      <c r="B113" t="s">
        <v>170</v>
      </c>
      <c r="C113" s="16">
        <v>304141590.62</v>
      </c>
      <c r="D113" s="16">
        <v>308729851.31</v>
      </c>
      <c r="E113" s="75">
        <v>322218589.10000002</v>
      </c>
      <c r="F113" s="16">
        <f t="shared" si="8"/>
        <v>314709510.08999997</v>
      </c>
      <c r="G113" s="3">
        <f t="shared" si="7"/>
        <v>3.7377160557978732E-2</v>
      </c>
    </row>
    <row r="114" spans="1:7">
      <c r="A114" t="s">
        <v>171</v>
      </c>
      <c r="B114" t="s">
        <v>172</v>
      </c>
      <c r="C114" s="16">
        <v>78253077</v>
      </c>
      <c r="D114" s="16">
        <v>73144861</v>
      </c>
      <c r="E114" s="75">
        <v>75655310</v>
      </c>
      <c r="F114" s="16">
        <f t="shared" si="8"/>
        <v>75251454.833333328</v>
      </c>
      <c r="G114" s="3">
        <f t="shared" si="7"/>
        <v>8.9374029679707423E-3</v>
      </c>
    </row>
    <row r="115" spans="1:7">
      <c r="A115" t="s">
        <v>173</v>
      </c>
      <c r="B115" t="s">
        <v>174</v>
      </c>
      <c r="C115" s="16">
        <v>37412149.290000007</v>
      </c>
      <c r="D115" s="16">
        <v>36795739.030000001</v>
      </c>
      <c r="E115" s="75">
        <v>37531979.159999996</v>
      </c>
      <c r="F115" s="16">
        <f t="shared" si="8"/>
        <v>37266594.138333328</v>
      </c>
      <c r="G115" s="3">
        <f t="shared" si="7"/>
        <v>4.4260482378151505E-3</v>
      </c>
    </row>
    <row r="116" spans="1:7">
      <c r="A116" t="s">
        <v>175</v>
      </c>
      <c r="B116" t="s">
        <v>176</v>
      </c>
      <c r="C116" s="16">
        <v>41599666.790000007</v>
      </c>
      <c r="D116" s="16">
        <v>41924158.479999997</v>
      </c>
      <c r="E116" s="76">
        <v>42217074</v>
      </c>
      <c r="F116" s="16">
        <f t="shared" si="8"/>
        <v>42016534.291666664</v>
      </c>
      <c r="G116" s="3">
        <f t="shared" si="7"/>
        <v>4.9901852278322551E-3</v>
      </c>
    </row>
    <row r="117" spans="1:7">
      <c r="A117" t="s">
        <v>177</v>
      </c>
      <c r="B117" t="s">
        <v>544</v>
      </c>
      <c r="C117" s="44">
        <f>332908619.83-86394506</f>
        <v>246514113.82999998</v>
      </c>
      <c r="D117" s="16">
        <f>331730359.95-89092354</f>
        <v>242638005.94999999</v>
      </c>
      <c r="E117" s="76">
        <f>351316753.03-97990201</f>
        <v>253326552.02999997</v>
      </c>
      <c r="F117" s="16">
        <f t="shared" si="8"/>
        <v>248628296.97</v>
      </c>
      <c r="G117" s="3">
        <f t="shared" si="7"/>
        <v>2.9528881324389935E-2</v>
      </c>
    </row>
    <row r="118" spans="1:7">
      <c r="A118" t="s">
        <v>178</v>
      </c>
      <c r="B118" t="s">
        <v>179</v>
      </c>
      <c r="C118" s="16">
        <v>264065041.59</v>
      </c>
      <c r="D118" s="16">
        <v>259707156.99000001</v>
      </c>
      <c r="E118" s="76">
        <v>261898778.90000001</v>
      </c>
      <c r="F118" s="16">
        <f t="shared" si="8"/>
        <v>261529282.04499999</v>
      </c>
      <c r="G118" s="3">
        <f t="shared" si="7"/>
        <v>3.1061094921514671E-2</v>
      </c>
    </row>
    <row r="119" spans="1:7">
      <c r="A119" t="s">
        <v>180</v>
      </c>
      <c r="B119" t="s">
        <v>181</v>
      </c>
      <c r="C119" s="16">
        <v>108621538</v>
      </c>
      <c r="D119" s="16">
        <v>111915966</v>
      </c>
      <c r="E119" s="76">
        <v>119310342.91</v>
      </c>
      <c r="F119" s="181">
        <f t="shared" si="8"/>
        <v>115064083.12166667</v>
      </c>
      <c r="G119" s="3">
        <f t="shared" si="7"/>
        <v>1.366583649812559E-2</v>
      </c>
    </row>
    <row r="120" spans="1:7">
      <c r="A120" t="s">
        <v>182</v>
      </c>
      <c r="B120" s="37" t="s">
        <v>569</v>
      </c>
      <c r="C120" s="16">
        <v>196009657</v>
      </c>
      <c r="D120" s="16">
        <v>204246332.72999999</v>
      </c>
      <c r="E120" s="76">
        <v>213984188</v>
      </c>
      <c r="F120" s="16">
        <f t="shared" si="8"/>
        <v>207742481.07666668</v>
      </c>
      <c r="G120" s="3">
        <f t="shared" si="7"/>
        <v>2.4672988330396689E-2</v>
      </c>
    </row>
    <row r="121" spans="1:7">
      <c r="A121" t="s">
        <v>183</v>
      </c>
      <c r="B121" t="s">
        <v>184</v>
      </c>
      <c r="C121" s="16">
        <v>85327383</v>
      </c>
      <c r="D121" s="16">
        <v>84358975.040000007</v>
      </c>
      <c r="E121" s="76">
        <v>87017456.439999998</v>
      </c>
      <c r="F121" s="16">
        <f t="shared" si="8"/>
        <v>85849617.066666663</v>
      </c>
      <c r="G121" s="3">
        <f t="shared" si="7"/>
        <v>1.0196116793623875E-2</v>
      </c>
    </row>
    <row r="122" spans="1:7">
      <c r="A122" t="s">
        <v>185</v>
      </c>
      <c r="B122" t="s">
        <v>186</v>
      </c>
      <c r="C122" s="16">
        <v>21409001</v>
      </c>
      <c r="D122" s="16">
        <v>20861203</v>
      </c>
      <c r="E122" s="77">
        <v>21006443</v>
      </c>
      <c r="F122" s="16">
        <f t="shared" si="8"/>
        <v>21025122.666666668</v>
      </c>
      <c r="G122" s="3">
        <f t="shared" si="7"/>
        <v>2.4970944965675155E-3</v>
      </c>
    </row>
    <row r="123" spans="1:7">
      <c r="A123" t="s">
        <v>187</v>
      </c>
      <c r="B123" t="s">
        <v>545</v>
      </c>
      <c r="C123" s="16">
        <v>2720250</v>
      </c>
      <c r="D123" s="16">
        <v>2983698.95</v>
      </c>
      <c r="E123" s="77">
        <v>3325724</v>
      </c>
      <c r="F123" s="16">
        <f t="shared" si="8"/>
        <v>3110803.3166666664</v>
      </c>
      <c r="G123" s="3">
        <f t="shared" si="7"/>
        <v>3.6946133276395503E-4</v>
      </c>
    </row>
    <row r="124" spans="1:7">
      <c r="A124" t="s">
        <v>188</v>
      </c>
      <c r="B124" t="s">
        <v>189</v>
      </c>
      <c r="C124" s="16">
        <v>50354573.900000006</v>
      </c>
      <c r="D124" s="16">
        <v>50378409.380000003</v>
      </c>
      <c r="E124" s="77">
        <v>51298993.049999997</v>
      </c>
      <c r="F124" s="16">
        <f t="shared" si="8"/>
        <v>50834728.634999998</v>
      </c>
      <c r="G124" s="3">
        <f t="shared" si="7"/>
        <v>6.0374972893837853E-3</v>
      </c>
    </row>
    <row r="125" spans="1:7">
      <c r="A125" t="s">
        <v>190</v>
      </c>
      <c r="B125" t="s">
        <v>191</v>
      </c>
      <c r="C125" s="16">
        <v>115704527</v>
      </c>
      <c r="D125" s="16">
        <v>117632304</v>
      </c>
      <c r="E125" s="77">
        <v>121880957</v>
      </c>
      <c r="F125" s="16">
        <f t="shared" si="8"/>
        <v>119435334.33333333</v>
      </c>
      <c r="G125" s="3">
        <f t="shared" si="7"/>
        <v>1.4184997671014835E-2</v>
      </c>
    </row>
    <row r="126" spans="1:7">
      <c r="A126" t="s">
        <v>192</v>
      </c>
      <c r="B126" t="s">
        <v>546</v>
      </c>
      <c r="C126" s="16">
        <v>21239017</v>
      </c>
      <c r="D126" s="16">
        <v>22267369</v>
      </c>
      <c r="E126" s="77">
        <v>23704041</v>
      </c>
      <c r="F126" s="16">
        <f t="shared" si="8"/>
        <v>22814313</v>
      </c>
      <c r="G126" s="3">
        <f t="shared" si="7"/>
        <v>2.7095915842426186E-3</v>
      </c>
    </row>
    <row r="127" spans="1:7">
      <c r="A127" t="s">
        <v>481</v>
      </c>
      <c r="B127" t="s">
        <v>482</v>
      </c>
      <c r="C127" s="16">
        <v>6552126.29</v>
      </c>
      <c r="D127" s="16">
        <v>19868518.260000002</v>
      </c>
      <c r="E127" s="77">
        <v>22643673.870000001</v>
      </c>
      <c r="F127" s="16">
        <f>IF(C127&gt;0,(+C127+(D127*2)+(E127*3))/6,IF(D127&gt;0,((D127*2)+(E127*3))/5,E127))</f>
        <v>19036697.403333332</v>
      </c>
      <c r="G127" s="3">
        <f t="shared" si="7"/>
        <v>2.2609348383992676E-3</v>
      </c>
    </row>
    <row r="128" spans="1:7">
      <c r="A128" t="s">
        <v>193</v>
      </c>
      <c r="B128" t="s">
        <v>505</v>
      </c>
      <c r="C128" s="16">
        <v>16405002</v>
      </c>
      <c r="D128" s="16">
        <v>16623734</v>
      </c>
      <c r="E128" s="78">
        <v>16838181</v>
      </c>
      <c r="F128" s="16">
        <f t="shared" si="8"/>
        <v>16694502.166666666</v>
      </c>
      <c r="G128" s="3">
        <f t="shared" si="7"/>
        <v>1.9827589186630409E-3</v>
      </c>
    </row>
    <row r="129" spans="1:7">
      <c r="A129" t="s">
        <v>194</v>
      </c>
      <c r="B129" t="s">
        <v>195</v>
      </c>
      <c r="C129" s="16">
        <v>18563128.09</v>
      </c>
      <c r="D129" s="16">
        <v>18519075.699999999</v>
      </c>
      <c r="E129" s="78">
        <v>19470060</v>
      </c>
      <c r="F129" s="16">
        <f t="shared" si="8"/>
        <v>19001909.914999999</v>
      </c>
      <c r="G129" s="3">
        <f t="shared" ref="G129:G161" si="9">+F129/$F$267</f>
        <v>2.256803226563095E-3</v>
      </c>
    </row>
    <row r="130" spans="1:7">
      <c r="A130" t="s">
        <v>557</v>
      </c>
      <c r="B130" t="s">
        <v>558</v>
      </c>
      <c r="C130" s="16">
        <v>11395737.25</v>
      </c>
      <c r="D130" s="16">
        <v>9035674</v>
      </c>
      <c r="E130" s="78">
        <v>10055761</v>
      </c>
      <c r="F130" s="16">
        <f>IF(C130&gt;0,(+C130+(D130*2)+(E130*3))/6,IF(D130&gt;0,((D130*2)+(E130*3))/5,E130))</f>
        <v>9939061.375</v>
      </c>
      <c r="G130" s="3">
        <f t="shared" si="9"/>
        <v>1.1804342763672467E-3</v>
      </c>
    </row>
    <row r="131" spans="1:7" s="102" customFormat="1">
      <c r="A131" s="104" t="s">
        <v>582</v>
      </c>
      <c r="B131" s="104" t="s">
        <v>578</v>
      </c>
      <c r="C131" s="16">
        <v>86394506</v>
      </c>
      <c r="D131" s="16">
        <v>89092354</v>
      </c>
      <c r="E131" s="122">
        <v>97990201</v>
      </c>
      <c r="F131" s="16">
        <f>IF(C131&gt;0,(+C131+(D131*2)+(E131*3))/6,IF(D131&gt;0,((D131*2)+(E131*3))/5,E131))</f>
        <v>93091636.166666672</v>
      </c>
      <c r="G131" s="123">
        <f t="shared" si="9"/>
        <v>1.1056230968715814E-2</v>
      </c>
    </row>
    <row r="132" spans="1:7">
      <c r="A132" t="s">
        <v>196</v>
      </c>
      <c r="B132" t="s">
        <v>197</v>
      </c>
      <c r="C132" s="16">
        <v>16289365</v>
      </c>
      <c r="D132" s="16">
        <v>15220271</v>
      </c>
      <c r="E132" s="78">
        <v>14913814</v>
      </c>
      <c r="F132" s="16">
        <f t="shared" si="8"/>
        <v>15245224.833333334</v>
      </c>
      <c r="G132" s="3">
        <f t="shared" si="9"/>
        <v>1.8106323389306782E-3</v>
      </c>
    </row>
    <row r="133" spans="1:7">
      <c r="A133" t="s">
        <v>198</v>
      </c>
      <c r="B133" t="s">
        <v>547</v>
      </c>
      <c r="C133" s="16">
        <v>7913064.7299999995</v>
      </c>
      <c r="D133" s="16">
        <v>7848116.5499999998</v>
      </c>
      <c r="E133" s="78">
        <v>7128838</v>
      </c>
      <c r="F133" s="16">
        <f t="shared" si="8"/>
        <v>7499301.9716666667</v>
      </c>
      <c r="G133" s="3">
        <f t="shared" si="9"/>
        <v>8.9067093583410008E-4</v>
      </c>
    </row>
    <row r="134" spans="1:7">
      <c r="A134" t="s">
        <v>199</v>
      </c>
      <c r="B134" t="s">
        <v>200</v>
      </c>
      <c r="C134" s="16">
        <v>57529841.829999998</v>
      </c>
      <c r="D134" s="16">
        <v>57045650.979999997</v>
      </c>
      <c r="E134" s="78">
        <v>58617482</v>
      </c>
      <c r="F134" s="16">
        <f t="shared" si="8"/>
        <v>57912264.964999996</v>
      </c>
      <c r="G134" s="3">
        <f t="shared" si="9"/>
        <v>6.8780763099722808E-3</v>
      </c>
    </row>
    <row r="135" spans="1:7">
      <c r="A135" t="s">
        <v>201</v>
      </c>
      <c r="B135" t="s">
        <v>548</v>
      </c>
      <c r="C135" s="16">
        <v>8297411</v>
      </c>
      <c r="D135" s="16">
        <v>8176130.1799999997</v>
      </c>
      <c r="E135" s="78">
        <v>8208092.1299999999</v>
      </c>
      <c r="F135" s="16">
        <f t="shared" si="8"/>
        <v>8212324.625</v>
      </c>
      <c r="G135" s="3">
        <f t="shared" si="9"/>
        <v>9.7535462457135655E-4</v>
      </c>
    </row>
    <row r="136" spans="1:7">
      <c r="A136" t="s">
        <v>202</v>
      </c>
      <c r="B136" t="s">
        <v>549</v>
      </c>
      <c r="C136" s="16">
        <v>10970686</v>
      </c>
      <c r="D136" s="16">
        <v>9896641.5</v>
      </c>
      <c r="E136" s="78">
        <v>10046659.85</v>
      </c>
      <c r="F136" s="16">
        <f t="shared" si="8"/>
        <v>10150658.091666667</v>
      </c>
      <c r="G136" s="3">
        <f t="shared" si="9"/>
        <v>1.2055650213839109E-3</v>
      </c>
    </row>
    <row r="137" spans="1:7">
      <c r="A137" t="s">
        <v>203</v>
      </c>
      <c r="B137" t="s">
        <v>506</v>
      </c>
      <c r="C137" s="16">
        <v>9413917</v>
      </c>
      <c r="D137" s="16">
        <v>9643741</v>
      </c>
      <c r="E137" s="159">
        <v>10896239.210000001</v>
      </c>
      <c r="F137" s="16">
        <f t="shared" si="8"/>
        <v>10231686.105</v>
      </c>
      <c r="G137" s="3">
        <f t="shared" si="9"/>
        <v>1.2151884899063207E-3</v>
      </c>
    </row>
    <row r="138" spans="1:7">
      <c r="A138" t="s">
        <v>204</v>
      </c>
      <c r="B138" t="s">
        <v>550</v>
      </c>
      <c r="C138" s="16">
        <v>140920453</v>
      </c>
      <c r="D138" s="16">
        <v>132340468</v>
      </c>
      <c r="E138" s="79">
        <v>136808205</v>
      </c>
      <c r="F138" s="16">
        <f t="shared" si="8"/>
        <v>136004334</v>
      </c>
      <c r="G138" s="3">
        <f t="shared" si="9"/>
        <v>1.6152851011859187E-2</v>
      </c>
    </row>
    <row r="139" spans="1:7">
      <c r="A139" t="s">
        <v>205</v>
      </c>
      <c r="B139" t="s">
        <v>206</v>
      </c>
      <c r="C139" s="16">
        <v>9487225</v>
      </c>
      <c r="D139" s="16">
        <v>7897561</v>
      </c>
      <c r="E139" s="79">
        <v>7866437</v>
      </c>
      <c r="F139" s="16">
        <f t="shared" si="8"/>
        <v>8146943</v>
      </c>
      <c r="G139" s="3">
        <f t="shared" si="9"/>
        <v>9.6758943344488657E-4</v>
      </c>
    </row>
    <row r="140" spans="1:7">
      <c r="A140" t="s">
        <v>207</v>
      </c>
      <c r="B140" t="s">
        <v>208</v>
      </c>
      <c r="C140" s="16">
        <v>6508691</v>
      </c>
      <c r="D140" s="16">
        <v>6401205</v>
      </c>
      <c r="E140" s="79">
        <v>8772712.1199999992</v>
      </c>
      <c r="F140" s="16">
        <f t="shared" si="8"/>
        <v>7604872.8933333335</v>
      </c>
      <c r="G140" s="3">
        <f t="shared" si="9"/>
        <v>9.0320929633124663E-4</v>
      </c>
    </row>
    <row r="141" spans="1:7">
      <c r="A141" t="s">
        <v>209</v>
      </c>
      <c r="B141" t="s">
        <v>210</v>
      </c>
      <c r="C141" s="16">
        <v>944740</v>
      </c>
      <c r="D141" s="16">
        <v>734797</v>
      </c>
      <c r="E141" s="79">
        <v>718446.82</v>
      </c>
      <c r="F141" s="16">
        <f t="shared" si="8"/>
        <v>761612.41</v>
      </c>
      <c r="G141" s="3">
        <f t="shared" si="9"/>
        <v>9.0454557040167666E-5</v>
      </c>
    </row>
    <row r="142" spans="1:7">
      <c r="A142" t="s">
        <v>211</v>
      </c>
      <c r="B142" t="s">
        <v>462</v>
      </c>
      <c r="C142" s="16">
        <v>1496864.66</v>
      </c>
      <c r="D142" s="16">
        <v>1366930.18</v>
      </c>
      <c r="E142" s="79">
        <v>1087755.92</v>
      </c>
      <c r="F142" s="16">
        <f t="shared" si="8"/>
        <v>1248998.7966666666</v>
      </c>
      <c r="G142" s="3">
        <f t="shared" si="9"/>
        <v>1.4834006301996284E-4</v>
      </c>
    </row>
    <row r="143" spans="1:7" hidden="1" outlineLevel="1">
      <c r="A143" t="s">
        <v>212</v>
      </c>
      <c r="B143" t="s">
        <v>213</v>
      </c>
      <c r="C143" s="16">
        <v>871031.74283936433</v>
      </c>
      <c r="D143" s="16">
        <v>855948.51934693684</v>
      </c>
      <c r="E143" s="80">
        <v>847060.98</v>
      </c>
      <c r="F143" s="16">
        <f t="shared" si="8"/>
        <v>854018.62025553966</v>
      </c>
      <c r="G143" s="3">
        <f t="shared" si="9"/>
        <v>1.0142938190735364E-4</v>
      </c>
    </row>
    <row r="144" spans="1:7" hidden="1" outlineLevel="1">
      <c r="A144" t="s">
        <v>214</v>
      </c>
      <c r="B144" t="s">
        <v>215</v>
      </c>
      <c r="C144" s="16">
        <v>228632.13060347189</v>
      </c>
      <c r="D144" s="16">
        <v>197984.06396408979</v>
      </c>
      <c r="E144" s="80">
        <v>195292.67</v>
      </c>
      <c r="F144" s="16">
        <f t="shared" si="8"/>
        <v>201746.37808860859</v>
      </c>
      <c r="G144" s="3">
        <f t="shared" si="9"/>
        <v>2.3960848096557772E-5</v>
      </c>
    </row>
    <row r="145" spans="1:7" hidden="1" outlineLevel="1">
      <c r="A145" t="s">
        <v>216</v>
      </c>
      <c r="B145" t="s">
        <v>217</v>
      </c>
      <c r="C145" s="16">
        <v>1310225.2343277426</v>
      </c>
      <c r="D145" s="16">
        <v>1259521.837300058</v>
      </c>
      <c r="E145" s="80">
        <v>1277982.94</v>
      </c>
      <c r="F145" s="16">
        <f t="shared" si="8"/>
        <v>1277202.9548213098</v>
      </c>
      <c r="G145" s="3">
        <f t="shared" si="9"/>
        <v>1.5168979130573103E-4</v>
      </c>
    </row>
    <row r="146" spans="1:7" hidden="1" outlineLevel="1">
      <c r="A146" t="s">
        <v>509</v>
      </c>
      <c r="B146" t="s">
        <v>507</v>
      </c>
      <c r="C146" s="16">
        <v>1070797.9604975951</v>
      </c>
      <c r="D146" s="16">
        <v>1012307.98</v>
      </c>
      <c r="E146" s="81">
        <v>977151.43</v>
      </c>
      <c r="F146" s="16">
        <f>IF(C146&gt;0,(+C146+(D146*2)+(E146*3))/6,IF(D146&gt;0,((D146*2)+(E146*3))/5,E146))</f>
        <v>1004478.0350829326</v>
      </c>
      <c r="G146" s="3">
        <f t="shared" si="9"/>
        <v>1.1929902208395562E-4</v>
      </c>
    </row>
    <row r="147" spans="1:7" hidden="1" outlineLevel="1">
      <c r="A147" t="s">
        <v>218</v>
      </c>
      <c r="B147" t="s">
        <v>219</v>
      </c>
      <c r="C147" s="16">
        <v>1603207.5107021499</v>
      </c>
      <c r="D147" s="16">
        <v>1526194.761821242</v>
      </c>
      <c r="E147" s="82">
        <v>1413482.06</v>
      </c>
      <c r="F147" s="16">
        <f t="shared" si="8"/>
        <v>1482673.869057439</v>
      </c>
      <c r="G147" s="3">
        <f t="shared" si="9"/>
        <v>1.7609299205172116E-4</v>
      </c>
    </row>
    <row r="148" spans="1:7" hidden="1" outlineLevel="1">
      <c r="A148" t="s">
        <v>220</v>
      </c>
      <c r="B148" t="s">
        <v>221</v>
      </c>
      <c r="C148" s="16">
        <v>162945.41256650139</v>
      </c>
      <c r="D148" s="16">
        <v>129031.17839825031</v>
      </c>
      <c r="E148" s="83">
        <v>119616.71</v>
      </c>
      <c r="F148" s="16">
        <f t="shared" si="8"/>
        <v>129976.31656050035</v>
      </c>
      <c r="G148" s="3">
        <f t="shared" si="9"/>
        <v>1.5436920388669439E-5</v>
      </c>
    </row>
    <row r="149" spans="1:7" hidden="1" outlineLevel="1">
      <c r="A149" t="s">
        <v>222</v>
      </c>
      <c r="B149" t="s">
        <v>223</v>
      </c>
      <c r="C149" s="16">
        <v>3018183.4657517243</v>
      </c>
      <c r="D149" s="16">
        <v>3022410.7071024962</v>
      </c>
      <c r="E149" s="84">
        <v>2988724.56</v>
      </c>
      <c r="F149" s="16">
        <f t="shared" si="8"/>
        <v>3004863.0933261192</v>
      </c>
      <c r="G149" s="3">
        <f t="shared" si="9"/>
        <v>3.5687911134898932E-4</v>
      </c>
    </row>
    <row r="150" spans="1:7" hidden="1" outlineLevel="1">
      <c r="A150" t="s">
        <v>224</v>
      </c>
      <c r="B150" t="s">
        <v>225</v>
      </c>
      <c r="C150" s="16">
        <v>15385683.747867113</v>
      </c>
      <c r="D150" s="16">
        <v>15850854.88042427</v>
      </c>
      <c r="E150" s="84">
        <v>18475160.969999999</v>
      </c>
      <c r="F150" s="16">
        <f t="shared" si="8"/>
        <v>17085479.403119277</v>
      </c>
      <c r="G150" s="3">
        <f t="shared" si="9"/>
        <v>2.0291941818911044E-3</v>
      </c>
    </row>
    <row r="151" spans="1:7" hidden="1" outlineLevel="1">
      <c r="A151" t="s">
        <v>226</v>
      </c>
      <c r="B151" t="s">
        <v>227</v>
      </c>
      <c r="C151" s="16">
        <v>2773335.2495046612</v>
      </c>
      <c r="D151" s="16">
        <v>2808886.5642256327</v>
      </c>
      <c r="E151" s="84">
        <v>2790866.65</v>
      </c>
      <c r="F151" s="16">
        <f t="shared" si="8"/>
        <v>2793951.3879926545</v>
      </c>
      <c r="G151" s="3">
        <f t="shared" si="9"/>
        <v>3.3182972319560443E-4</v>
      </c>
    </row>
    <row r="152" spans="1:7" hidden="1" outlineLevel="1">
      <c r="A152" t="s">
        <v>228</v>
      </c>
      <c r="B152" t="s">
        <v>229</v>
      </c>
      <c r="C152" s="16">
        <v>2881960.2813055776</v>
      </c>
      <c r="D152" s="16">
        <v>2786881.2023344846</v>
      </c>
      <c r="E152" s="84">
        <v>2819410.92</v>
      </c>
      <c r="F152" s="16">
        <f t="shared" si="8"/>
        <v>2818992.5743290908</v>
      </c>
      <c r="G152" s="3">
        <f t="shared" si="9"/>
        <v>3.3480379424287459E-4</v>
      </c>
    </row>
    <row r="153" spans="1:7" hidden="1" outlineLevel="1">
      <c r="A153" t="s">
        <v>230</v>
      </c>
      <c r="B153" t="s">
        <v>231</v>
      </c>
      <c r="C153" s="16">
        <v>2106016.510543433</v>
      </c>
      <c r="D153" s="16">
        <v>2064134.2017607996</v>
      </c>
      <c r="E153" s="84">
        <v>2171800.02</v>
      </c>
      <c r="F153" s="16">
        <f t="shared" si="8"/>
        <v>2124947.4956775052</v>
      </c>
      <c r="G153" s="3">
        <f t="shared" si="9"/>
        <v>2.5237401850518998E-4</v>
      </c>
    </row>
    <row r="154" spans="1:7" hidden="1" outlineLevel="1">
      <c r="A154" t="s">
        <v>232</v>
      </c>
      <c r="B154" t="s">
        <v>233</v>
      </c>
      <c r="C154" s="16">
        <v>549040.26373123005</v>
      </c>
      <c r="D154" s="16">
        <v>573354.51016286574</v>
      </c>
      <c r="E154" s="84">
        <v>555895.92000000004</v>
      </c>
      <c r="F154" s="16">
        <f t="shared" si="8"/>
        <v>560572.8406761603</v>
      </c>
      <c r="G154" s="3">
        <f t="shared" si="9"/>
        <v>6.6577654626334893E-5</v>
      </c>
    </row>
    <row r="155" spans="1:7" hidden="1" outlineLevel="1">
      <c r="A155" t="s">
        <v>234</v>
      </c>
      <c r="B155" t="s">
        <v>235</v>
      </c>
      <c r="C155" s="16">
        <v>1594601.1102206483</v>
      </c>
      <c r="D155" s="16">
        <v>1559627.6305736657</v>
      </c>
      <c r="E155" s="84">
        <v>1464678.09</v>
      </c>
      <c r="F155" s="16">
        <f t="shared" si="8"/>
        <v>1517981.7735613298</v>
      </c>
      <c r="G155" s="3">
        <f t="shared" si="9"/>
        <v>1.8028641224811213E-4</v>
      </c>
    </row>
    <row r="156" spans="1:7" hidden="1" outlineLevel="1">
      <c r="A156" t="s">
        <v>236</v>
      </c>
      <c r="B156" t="s">
        <v>237</v>
      </c>
      <c r="C156" s="16">
        <v>3842076.587145336</v>
      </c>
      <c r="D156" s="16">
        <v>3796342.8279921357</v>
      </c>
      <c r="E156" s="85">
        <v>3886148.48</v>
      </c>
      <c r="F156" s="16">
        <f t="shared" si="8"/>
        <v>3848867.9471882679</v>
      </c>
      <c r="G156" s="3">
        <f t="shared" si="9"/>
        <v>4.5711918647572226E-4</v>
      </c>
    </row>
    <row r="157" spans="1:7" hidden="1" outlineLevel="1">
      <c r="A157" t="s">
        <v>238</v>
      </c>
      <c r="B157" t="s">
        <v>239</v>
      </c>
      <c r="C157" s="16">
        <v>5868180.7787796455</v>
      </c>
      <c r="D157" s="16">
        <v>5661341.7881690497</v>
      </c>
      <c r="E157" s="85">
        <v>5700939.7699999996</v>
      </c>
      <c r="F157" s="16">
        <f t="shared" si="8"/>
        <v>5715613.9441862898</v>
      </c>
      <c r="G157" s="3">
        <f t="shared" si="9"/>
        <v>6.7882734150035242E-4</v>
      </c>
    </row>
    <row r="158" spans="1:7" hidden="1" outlineLevel="1">
      <c r="A158" t="s">
        <v>240</v>
      </c>
      <c r="B158" t="s">
        <v>241</v>
      </c>
      <c r="C158" s="16">
        <v>1202161.8786306288</v>
      </c>
      <c r="D158" s="16">
        <v>468486.69078054943</v>
      </c>
      <c r="E158" s="85">
        <v>471968.02</v>
      </c>
      <c r="F158" s="16">
        <f t="shared" si="8"/>
        <v>592506.55336528795</v>
      </c>
      <c r="G158" s="3">
        <f t="shared" si="9"/>
        <v>7.037033158119572E-5</v>
      </c>
    </row>
    <row r="159" spans="1:7" hidden="1" outlineLevel="1">
      <c r="A159" t="s">
        <v>242</v>
      </c>
      <c r="B159" t="s">
        <v>243</v>
      </c>
      <c r="C159" s="16">
        <v>511523.89587766584</v>
      </c>
      <c r="D159" s="16">
        <v>419586.93405085115</v>
      </c>
      <c r="E159" s="85">
        <v>457203.21</v>
      </c>
      <c r="F159" s="16">
        <f t="shared" si="8"/>
        <v>453717.89899656136</v>
      </c>
      <c r="G159" s="3">
        <f t="shared" si="9"/>
        <v>5.3886794695125161E-5</v>
      </c>
    </row>
    <row r="160" spans="1:7" hidden="1" outlineLevel="1">
      <c r="A160" t="s">
        <v>244</v>
      </c>
      <c r="B160" t="s">
        <v>245</v>
      </c>
      <c r="C160" s="16">
        <v>354192.42434866092</v>
      </c>
      <c r="D160" s="16">
        <v>362266.92477900296</v>
      </c>
      <c r="E160" s="85">
        <v>363328.74</v>
      </c>
      <c r="F160" s="16">
        <f t="shared" si="8"/>
        <v>361452.08231777773</v>
      </c>
      <c r="G160" s="3">
        <f t="shared" si="9"/>
        <v>4.2928643976928904E-5</v>
      </c>
    </row>
    <row r="161" spans="1:7" hidden="1" outlineLevel="1">
      <c r="A161" t="s">
        <v>246</v>
      </c>
      <c r="B161" t="s">
        <v>247</v>
      </c>
      <c r="C161" s="16">
        <v>4601547.361383792</v>
      </c>
      <c r="D161" s="16">
        <v>4302304.5998871215</v>
      </c>
      <c r="E161" s="85">
        <v>4338183</v>
      </c>
      <c r="F161" s="16">
        <f t="shared" si="8"/>
        <v>4370117.5935263392</v>
      </c>
      <c r="G161" s="3">
        <f t="shared" si="9"/>
        <v>5.1902653626123096E-4</v>
      </c>
    </row>
    <row r="162" spans="1:7" hidden="1" outlineLevel="1">
      <c r="A162" t="s">
        <v>248</v>
      </c>
      <c r="B162" t="s">
        <v>249</v>
      </c>
      <c r="C162" s="16">
        <v>395453.07625549362</v>
      </c>
      <c r="D162" s="16">
        <v>345593.21340635931</v>
      </c>
      <c r="E162" s="85">
        <v>316341.65999999997</v>
      </c>
      <c r="F162" s="16">
        <f t="shared" si="8"/>
        <v>339277.41384470201</v>
      </c>
      <c r="G162" s="3">
        <f t="shared" ref="G162:G166" si="10">+F162/$F$267</f>
        <v>4.0295021168386908E-5</v>
      </c>
    </row>
    <row r="163" spans="1:7" hidden="1" outlineLevel="1">
      <c r="A163" t="s">
        <v>250</v>
      </c>
      <c r="B163" t="s">
        <v>251</v>
      </c>
      <c r="C163" s="16">
        <v>392316.50323323376</v>
      </c>
      <c r="D163" s="16">
        <v>413999.87376797287</v>
      </c>
      <c r="E163" s="85">
        <v>307668.44</v>
      </c>
      <c r="F163" s="16">
        <f t="shared" si="8"/>
        <v>357220.26179486327</v>
      </c>
      <c r="G163" s="3">
        <f t="shared" si="10"/>
        <v>4.2426042593537946E-5</v>
      </c>
    </row>
    <row r="164" spans="1:7" hidden="1" outlineLevel="1">
      <c r="A164" t="s">
        <v>252</v>
      </c>
      <c r="B164" t="s">
        <v>253</v>
      </c>
      <c r="C164" s="16">
        <v>444474.38562205445</v>
      </c>
      <c r="D164" s="16">
        <v>408504.7708554297</v>
      </c>
      <c r="E164" s="85">
        <v>387859.49</v>
      </c>
      <c r="F164" s="16">
        <f t="shared" si="8"/>
        <v>404177.06622215238</v>
      </c>
      <c r="G164" s="3">
        <f t="shared" si="10"/>
        <v>4.8002969766366215E-5</v>
      </c>
    </row>
    <row r="165" spans="1:7" hidden="1" outlineLevel="1">
      <c r="A165" t="s">
        <v>500</v>
      </c>
      <c r="B165" t="s">
        <v>501</v>
      </c>
      <c r="C165" s="16">
        <v>27336.99695163174</v>
      </c>
      <c r="D165" s="16">
        <v>55973.259208723699</v>
      </c>
      <c r="E165" s="85">
        <v>36841.06</v>
      </c>
      <c r="F165" s="16">
        <f t="shared" si="8"/>
        <v>41634.449228179852</v>
      </c>
      <c r="G165" s="3">
        <f t="shared" si="10"/>
        <v>4.9448060628980021E-6</v>
      </c>
    </row>
    <row r="166" spans="1:7" hidden="1" outlineLevel="1">
      <c r="A166" t="s">
        <v>254</v>
      </c>
      <c r="B166" t="s">
        <v>255</v>
      </c>
      <c r="C166" s="16">
        <v>27733486.962568663</v>
      </c>
      <c r="D166" s="16">
        <v>27989847.908978429</v>
      </c>
      <c r="E166" s="86">
        <v>28051586.370000001</v>
      </c>
      <c r="F166" s="16">
        <f t="shared" si="8"/>
        <v>27977990.315087587</v>
      </c>
      <c r="G166" s="3">
        <f t="shared" si="10"/>
        <v>3.3228669695985502E-3</v>
      </c>
    </row>
    <row r="167" spans="1:7" hidden="1" outlineLevel="1">
      <c r="A167" t="s">
        <v>256</v>
      </c>
      <c r="B167" t="s">
        <v>257</v>
      </c>
      <c r="C167" s="16">
        <v>532996.90981642751</v>
      </c>
      <c r="D167" s="16">
        <v>510260.83020167256</v>
      </c>
      <c r="E167" s="86">
        <v>483014.18</v>
      </c>
      <c r="F167" s="16">
        <f t="shared" si="8"/>
        <v>500426.85170329548</v>
      </c>
      <c r="G167" s="3">
        <f t="shared" ref="G167:G198" si="11">+F167/$F$267</f>
        <v>5.9434285218418735E-5</v>
      </c>
    </row>
    <row r="168" spans="1:7" hidden="1" outlineLevel="1">
      <c r="A168" t="s">
        <v>258</v>
      </c>
      <c r="B168" t="s">
        <v>259</v>
      </c>
      <c r="C168" s="16">
        <v>521240.06260010635</v>
      </c>
      <c r="D168" s="16">
        <v>459698.93781331665</v>
      </c>
      <c r="E168" s="86">
        <v>480238.04</v>
      </c>
      <c r="F168" s="16">
        <f t="shared" si="8"/>
        <v>480225.34303778992</v>
      </c>
      <c r="G168" s="3">
        <f t="shared" si="11"/>
        <v>5.7035009032935605E-5</v>
      </c>
    </row>
    <row r="169" spans="1:7" hidden="1" outlineLevel="1">
      <c r="A169" t="s">
        <v>260</v>
      </c>
      <c r="B169" t="s">
        <v>261</v>
      </c>
      <c r="C169" s="16">
        <v>3402315.733482128</v>
      </c>
      <c r="D169" s="16">
        <v>3480351.9992499612</v>
      </c>
      <c r="E169" s="86">
        <v>3511333.96</v>
      </c>
      <c r="F169" s="16">
        <f t="shared" ref="F169:F232" si="12">IF(C169&gt;0,(+C169+(D169*2)+(E169*3))/6,IF(D169&gt;0,((D169*2)+(E169*3))/5,E169))</f>
        <v>3482836.9353303411</v>
      </c>
      <c r="G169" s="3">
        <f t="shared" si="11"/>
        <v>4.1364671595679628E-4</v>
      </c>
    </row>
    <row r="170" spans="1:7" hidden="1" outlineLevel="1">
      <c r="A170" t="s">
        <v>262</v>
      </c>
      <c r="B170" t="s">
        <v>263</v>
      </c>
      <c r="C170" s="16">
        <v>326300.96246470558</v>
      </c>
      <c r="D170" s="16">
        <v>337330.2576277898</v>
      </c>
      <c r="E170" s="87">
        <v>371261.04</v>
      </c>
      <c r="F170" s="16">
        <f t="shared" si="12"/>
        <v>352457.4329533808</v>
      </c>
      <c r="G170" s="3">
        <f t="shared" si="11"/>
        <v>4.1860374850394908E-5</v>
      </c>
    </row>
    <row r="171" spans="1:7" hidden="1" outlineLevel="1">
      <c r="A171" t="s">
        <v>264</v>
      </c>
      <c r="B171" t="s">
        <v>265</v>
      </c>
      <c r="C171" s="16">
        <v>1233226.1682322631</v>
      </c>
      <c r="D171" s="16">
        <v>1294728.7353735482</v>
      </c>
      <c r="E171" s="87">
        <v>1302084.32</v>
      </c>
      <c r="F171" s="16">
        <f t="shared" si="12"/>
        <v>1288156.0998298933</v>
      </c>
      <c r="G171" s="3">
        <f t="shared" si="11"/>
        <v>1.5299066543401386E-4</v>
      </c>
    </row>
    <row r="172" spans="1:7" hidden="1" outlineLevel="1">
      <c r="A172" t="s">
        <v>266</v>
      </c>
      <c r="B172" t="s">
        <v>267</v>
      </c>
      <c r="C172" s="16">
        <v>1346096.8186281526</v>
      </c>
      <c r="D172" s="16">
        <v>1293205.2481811664</v>
      </c>
      <c r="E172" s="87">
        <v>1301268.54</v>
      </c>
      <c r="F172" s="16">
        <f t="shared" si="12"/>
        <v>1306052.1558317475</v>
      </c>
      <c r="G172" s="3">
        <f t="shared" si="11"/>
        <v>1.5511612951148832E-4</v>
      </c>
    </row>
    <row r="173" spans="1:7" hidden="1" outlineLevel="1">
      <c r="A173" t="s">
        <v>268</v>
      </c>
      <c r="B173" t="s">
        <v>269</v>
      </c>
      <c r="C173" s="16">
        <v>9376285.7981899194</v>
      </c>
      <c r="D173" s="16">
        <v>7815874.0478906659</v>
      </c>
      <c r="E173" s="87">
        <v>8108376.5599999996</v>
      </c>
      <c r="F173" s="16">
        <f t="shared" si="12"/>
        <v>8222193.9289952079</v>
      </c>
      <c r="G173" s="3">
        <f t="shared" si="11"/>
        <v>9.7652677396054682E-4</v>
      </c>
    </row>
    <row r="174" spans="1:7" hidden="1" outlineLevel="1">
      <c r="A174" t="s">
        <v>270</v>
      </c>
      <c r="B174" t="s">
        <v>271</v>
      </c>
      <c r="C174" s="16">
        <v>308270.87300638563</v>
      </c>
      <c r="D174" s="16">
        <v>278975.1121018593</v>
      </c>
      <c r="E174" s="88">
        <v>251188.67</v>
      </c>
      <c r="F174" s="16">
        <f t="shared" si="12"/>
        <v>269964.51786835073</v>
      </c>
      <c r="G174" s="3">
        <f t="shared" si="11"/>
        <v>3.2062924080168409E-5</v>
      </c>
    </row>
    <row r="175" spans="1:7" hidden="1" outlineLevel="1">
      <c r="A175" t="s">
        <v>272</v>
      </c>
      <c r="B175" t="s">
        <v>273</v>
      </c>
      <c r="C175" s="16">
        <v>463011.37283661304</v>
      </c>
      <c r="D175" s="16">
        <v>455084.60517287254</v>
      </c>
      <c r="E175" s="89">
        <v>448910.11</v>
      </c>
      <c r="F175" s="16">
        <f t="shared" si="12"/>
        <v>453318.48553039302</v>
      </c>
      <c r="G175" s="3">
        <f t="shared" si="11"/>
        <v>5.3839357484696654E-5</v>
      </c>
    </row>
    <row r="176" spans="1:7" hidden="1" outlineLevel="1">
      <c r="A176" t="s">
        <v>274</v>
      </c>
      <c r="B176" t="s">
        <v>275</v>
      </c>
      <c r="C176" s="16">
        <v>398613.38791445014</v>
      </c>
      <c r="D176" s="16">
        <v>444626.35685455042</v>
      </c>
      <c r="E176" s="89">
        <v>434521.44</v>
      </c>
      <c r="F176" s="16">
        <f t="shared" si="12"/>
        <v>431905.07027059188</v>
      </c>
      <c r="G176" s="3">
        <f t="shared" si="11"/>
        <v>5.1296146572413228E-5</v>
      </c>
    </row>
    <row r="177" spans="1:7" hidden="1" outlineLevel="1">
      <c r="A177" t="s">
        <v>276</v>
      </c>
      <c r="B177" t="s">
        <v>277</v>
      </c>
      <c r="C177" s="16">
        <v>824065.48619616451</v>
      </c>
      <c r="D177" s="16">
        <v>768197.85300690378</v>
      </c>
      <c r="E177" s="89">
        <v>784460.88</v>
      </c>
      <c r="F177" s="16">
        <f t="shared" si="12"/>
        <v>785640.63870166207</v>
      </c>
      <c r="G177" s="3">
        <f t="shared" si="11"/>
        <v>9.3308321967223792E-5</v>
      </c>
    </row>
    <row r="178" spans="1:7" hidden="1" outlineLevel="1">
      <c r="A178" t="s">
        <v>278</v>
      </c>
      <c r="B178" t="s">
        <v>279</v>
      </c>
      <c r="C178" s="16">
        <v>124879.99670755684</v>
      </c>
      <c r="D178" s="16">
        <v>104258.57774851572</v>
      </c>
      <c r="E178" s="89">
        <v>104517.09</v>
      </c>
      <c r="F178" s="16">
        <f t="shared" si="12"/>
        <v>107824.73703409806</v>
      </c>
      <c r="G178" s="3">
        <f t="shared" si="11"/>
        <v>1.2806039789178201E-5</v>
      </c>
    </row>
    <row r="179" spans="1:7" hidden="1" outlineLevel="1">
      <c r="A179" t="s">
        <v>280</v>
      </c>
      <c r="B179" t="s">
        <v>281</v>
      </c>
      <c r="C179" s="16">
        <v>3504418.0288826274</v>
      </c>
      <c r="D179" s="16">
        <v>3487944.3906395524</v>
      </c>
      <c r="E179" s="89">
        <v>3564799.46</v>
      </c>
      <c r="F179" s="16">
        <f t="shared" si="12"/>
        <v>3529117.531693622</v>
      </c>
      <c r="G179" s="3">
        <f t="shared" si="11"/>
        <v>4.1914333180578881E-4</v>
      </c>
    </row>
    <row r="180" spans="1:7" hidden="1" outlineLevel="1">
      <c r="A180" t="s">
        <v>282</v>
      </c>
      <c r="B180" t="s">
        <v>283</v>
      </c>
      <c r="C180" s="16">
        <v>1830100.8947609044</v>
      </c>
      <c r="D180" s="16">
        <v>1751511.6878283427</v>
      </c>
      <c r="E180" s="90">
        <v>1949952.82</v>
      </c>
      <c r="F180" s="16">
        <f t="shared" si="12"/>
        <v>1863830.4550695985</v>
      </c>
      <c r="G180" s="3">
        <f t="shared" si="11"/>
        <v>2.2136188433601636E-4</v>
      </c>
    </row>
    <row r="181" spans="1:7" hidden="1" outlineLevel="1">
      <c r="A181" t="s">
        <v>284</v>
      </c>
      <c r="B181" t="s">
        <v>285</v>
      </c>
      <c r="C181" s="16">
        <v>237834.23684989879</v>
      </c>
      <c r="D181" s="16">
        <v>248540.64206552724</v>
      </c>
      <c r="E181" s="90">
        <v>259021.52</v>
      </c>
      <c r="F181" s="16">
        <f t="shared" si="12"/>
        <v>251996.68016349222</v>
      </c>
      <c r="G181" s="3">
        <f t="shared" si="11"/>
        <v>2.9928934692360771E-5</v>
      </c>
    </row>
    <row r="182" spans="1:7" hidden="1" outlineLevel="1">
      <c r="A182" t="s">
        <v>286</v>
      </c>
      <c r="B182" t="s">
        <v>287</v>
      </c>
      <c r="C182" s="16">
        <v>1272897.2875520592</v>
      </c>
      <c r="D182" s="16">
        <v>1264079.6312867268</v>
      </c>
      <c r="E182" s="90">
        <v>1289713.02</v>
      </c>
      <c r="F182" s="16">
        <f t="shared" si="12"/>
        <v>1278365.9350209187</v>
      </c>
      <c r="G182" s="3">
        <f t="shared" si="11"/>
        <v>1.5182791518268061E-4</v>
      </c>
    </row>
    <row r="183" spans="1:7" hidden="1" outlineLevel="1">
      <c r="A183" t="s">
        <v>288</v>
      </c>
      <c r="B183" t="s">
        <v>289</v>
      </c>
      <c r="C183" s="16">
        <v>1415275.8388353242</v>
      </c>
      <c r="D183" s="16">
        <v>1351651.1298694899</v>
      </c>
      <c r="E183" s="90">
        <v>1402566.59</v>
      </c>
      <c r="F183" s="16">
        <f t="shared" si="12"/>
        <v>1387712.9780957175</v>
      </c>
      <c r="G183" s="3">
        <f t="shared" si="11"/>
        <v>1.648147549651141E-4</v>
      </c>
    </row>
    <row r="184" spans="1:7" hidden="1" outlineLevel="1">
      <c r="A184" t="s">
        <v>290</v>
      </c>
      <c r="B184" t="s">
        <v>291</v>
      </c>
      <c r="C184" s="16">
        <v>983481.23214942391</v>
      </c>
      <c r="D184" s="16">
        <v>968442.15784953057</v>
      </c>
      <c r="E184" s="90">
        <v>977367.37</v>
      </c>
      <c r="F184" s="16">
        <f t="shared" si="12"/>
        <v>975411.27630808076</v>
      </c>
      <c r="G184" s="3">
        <f t="shared" si="11"/>
        <v>1.1584684515635983E-4</v>
      </c>
    </row>
    <row r="185" spans="1:7" hidden="1" outlineLevel="1">
      <c r="A185" t="s">
        <v>292</v>
      </c>
      <c r="B185" t="s">
        <v>293</v>
      </c>
      <c r="C185" s="16">
        <v>493096.07707574405</v>
      </c>
      <c r="D185" s="16">
        <v>500382.92394951964</v>
      </c>
      <c r="E185" s="91">
        <v>498148.23</v>
      </c>
      <c r="F185" s="16">
        <f t="shared" si="12"/>
        <v>498051.10249579721</v>
      </c>
      <c r="G185" s="3">
        <f t="shared" si="11"/>
        <v>5.9152124188239633E-5</v>
      </c>
    </row>
    <row r="186" spans="1:7" hidden="1" outlineLevel="1">
      <c r="A186" t="s">
        <v>294</v>
      </c>
      <c r="B186" t="s">
        <v>295</v>
      </c>
      <c r="C186" s="16">
        <v>478630.45624538505</v>
      </c>
      <c r="D186" s="16">
        <v>527545.88394198357</v>
      </c>
      <c r="E186" s="91">
        <v>553264.93000000005</v>
      </c>
      <c r="F186" s="16">
        <f t="shared" si="12"/>
        <v>532252.83568822534</v>
      </c>
      <c r="G186" s="3">
        <f t="shared" si="11"/>
        <v>6.3214167539039399E-5</v>
      </c>
    </row>
    <row r="187" spans="1:7" hidden="1" outlineLevel="1">
      <c r="A187" t="s">
        <v>296</v>
      </c>
      <c r="B187" t="s">
        <v>297</v>
      </c>
      <c r="C187" s="16">
        <v>32963130.741161335</v>
      </c>
      <c r="D187" s="16">
        <v>33974882.858170599</v>
      </c>
      <c r="E187" s="91">
        <v>33025023.98</v>
      </c>
      <c r="F187" s="16">
        <f t="shared" si="12"/>
        <v>33331328.066250425</v>
      </c>
      <c r="G187" s="3">
        <f t="shared" si="11"/>
        <v>3.9586677898186956E-3</v>
      </c>
    </row>
    <row r="188" spans="1:7" hidden="1" outlineLevel="1">
      <c r="A188" t="s">
        <v>298</v>
      </c>
      <c r="B188" t="s">
        <v>299</v>
      </c>
      <c r="C188" s="16">
        <v>493190.77702575247</v>
      </c>
      <c r="D188" s="16">
        <v>503461.46445547306</v>
      </c>
      <c r="E188" s="91">
        <v>499905.41</v>
      </c>
      <c r="F188" s="16">
        <f t="shared" si="12"/>
        <v>499971.65598944976</v>
      </c>
      <c r="G188" s="3">
        <f t="shared" si="11"/>
        <v>5.9380222907823639E-5</v>
      </c>
    </row>
    <row r="189" spans="1:7" hidden="1" outlineLevel="1">
      <c r="A189" t="s">
        <v>300</v>
      </c>
      <c r="B189" t="s">
        <v>301</v>
      </c>
      <c r="C189" s="16">
        <v>121738.77890961261</v>
      </c>
      <c r="D189" s="16">
        <v>133348.46154789667</v>
      </c>
      <c r="E189" s="91">
        <v>113739.85</v>
      </c>
      <c r="F189" s="16">
        <f t="shared" si="12"/>
        <v>121609.20866756765</v>
      </c>
      <c r="G189" s="3">
        <f t="shared" si="11"/>
        <v>1.444318259208795E-5</v>
      </c>
    </row>
    <row r="190" spans="1:7" hidden="1" outlineLevel="1">
      <c r="A190" t="s">
        <v>302</v>
      </c>
      <c r="B190" t="s">
        <v>303</v>
      </c>
      <c r="C190" s="16">
        <v>655405.52071009018</v>
      </c>
      <c r="D190" s="16">
        <v>639989.46649597166</v>
      </c>
      <c r="E190" s="91">
        <v>619774.89</v>
      </c>
      <c r="F190" s="16">
        <f t="shared" si="12"/>
        <v>632451.52061700553</v>
      </c>
      <c r="G190" s="3">
        <f t="shared" si="11"/>
        <v>7.5114482636636277E-5</v>
      </c>
    </row>
    <row r="191" spans="1:7" hidden="1" outlineLevel="1">
      <c r="A191" t="s">
        <v>304</v>
      </c>
      <c r="B191" t="s">
        <v>305</v>
      </c>
      <c r="C191" s="16">
        <v>8892045.4059132189</v>
      </c>
      <c r="D191" s="16">
        <v>8741135.3791964538</v>
      </c>
      <c r="E191" s="91">
        <v>8926207.5199999996</v>
      </c>
      <c r="F191" s="16">
        <f t="shared" si="12"/>
        <v>8858823.1207176875</v>
      </c>
      <c r="G191" s="3">
        <f t="shared" si="11"/>
        <v>1.0521374268070477E-3</v>
      </c>
    </row>
    <row r="192" spans="1:7" hidden="1" outlineLevel="1">
      <c r="A192" t="s">
        <v>306</v>
      </c>
      <c r="B192" t="s">
        <v>307</v>
      </c>
      <c r="C192" s="16">
        <v>620051.26947364432</v>
      </c>
      <c r="D192" s="16">
        <v>561909.79710578325</v>
      </c>
      <c r="E192" s="91">
        <v>584190.47</v>
      </c>
      <c r="F192" s="16">
        <f t="shared" si="12"/>
        <v>582740.37894753506</v>
      </c>
      <c r="G192" s="3">
        <f t="shared" si="11"/>
        <v>6.9210430600938786E-5</v>
      </c>
    </row>
    <row r="193" spans="1:7" hidden="1" outlineLevel="1">
      <c r="A193" t="s">
        <v>308</v>
      </c>
      <c r="B193" t="s">
        <v>309</v>
      </c>
      <c r="C193" s="16">
        <v>306023.63037532882</v>
      </c>
      <c r="D193" s="16">
        <v>309812.68405578833</v>
      </c>
      <c r="E193" s="91">
        <v>295455.02</v>
      </c>
      <c r="F193" s="16">
        <f t="shared" si="12"/>
        <v>302002.3430811509</v>
      </c>
      <c r="G193" s="3">
        <f t="shared" si="11"/>
        <v>3.5867966185711509E-5</v>
      </c>
    </row>
    <row r="194" spans="1:7" hidden="1" outlineLevel="1">
      <c r="A194" t="s">
        <v>310</v>
      </c>
      <c r="B194" t="s">
        <v>311</v>
      </c>
      <c r="C194" s="16">
        <v>792637.99928580481</v>
      </c>
      <c r="D194" s="16">
        <v>776949.68285151524</v>
      </c>
      <c r="E194" s="91">
        <v>736187.54</v>
      </c>
      <c r="F194" s="16">
        <f t="shared" si="12"/>
        <v>759183.33083147265</v>
      </c>
      <c r="G194" s="3">
        <f t="shared" si="11"/>
        <v>9.0166062160988058E-5</v>
      </c>
    </row>
    <row r="195" spans="1:7" hidden="1" outlineLevel="1">
      <c r="A195" t="s">
        <v>312</v>
      </c>
      <c r="B195" t="s">
        <v>313</v>
      </c>
      <c r="C195" s="16">
        <v>915120.63409991295</v>
      </c>
      <c r="D195" s="16">
        <v>901730.38127349457</v>
      </c>
      <c r="E195" s="91">
        <v>943937.51</v>
      </c>
      <c r="F195" s="16">
        <f t="shared" si="12"/>
        <v>925065.65444115037</v>
      </c>
      <c r="G195" s="3">
        <f t="shared" si="11"/>
        <v>1.09867437697801E-4</v>
      </c>
    </row>
    <row r="196" spans="1:7" hidden="1" outlineLevel="1">
      <c r="A196" t="s">
        <v>314</v>
      </c>
      <c r="B196" t="s">
        <v>315</v>
      </c>
      <c r="C196" s="16">
        <v>411913.16744118271</v>
      </c>
      <c r="D196" s="16">
        <v>411660.84395631903</v>
      </c>
      <c r="E196" s="91">
        <v>368981.32</v>
      </c>
      <c r="F196" s="16">
        <f t="shared" si="12"/>
        <v>390363.13589230349</v>
      </c>
      <c r="G196" s="3">
        <f t="shared" si="11"/>
        <v>4.6362328237205443E-5</v>
      </c>
    </row>
    <row r="197" spans="1:7" hidden="1" outlineLevel="1">
      <c r="A197" t="s">
        <v>316</v>
      </c>
      <c r="B197" t="s">
        <v>317</v>
      </c>
      <c r="C197" s="16">
        <v>1043323.3855424392</v>
      </c>
      <c r="D197" s="16">
        <v>1008585.8521745844</v>
      </c>
      <c r="E197" s="91">
        <v>1012011.74</v>
      </c>
      <c r="F197" s="16">
        <f t="shared" si="12"/>
        <v>1016088.3849819346</v>
      </c>
      <c r="G197" s="3">
        <f t="shared" si="11"/>
        <v>1.2067795058276459E-4</v>
      </c>
    </row>
    <row r="198" spans="1:7" hidden="1" outlineLevel="1">
      <c r="A198" t="s">
        <v>318</v>
      </c>
      <c r="B198" t="s">
        <v>319</v>
      </c>
      <c r="C198" s="16">
        <v>217914.87457674832</v>
      </c>
      <c r="D198" s="16">
        <v>228110.43580663134</v>
      </c>
      <c r="E198" s="91">
        <v>283673.58</v>
      </c>
      <c r="F198" s="16">
        <f t="shared" si="12"/>
        <v>254192.74769833518</v>
      </c>
      <c r="G198" s="3">
        <f t="shared" si="11"/>
        <v>3.0189755437251879E-5</v>
      </c>
    </row>
    <row r="199" spans="1:7" hidden="1" outlineLevel="1">
      <c r="A199" t="s">
        <v>590</v>
      </c>
      <c r="B199" t="s">
        <v>591</v>
      </c>
      <c r="C199" s="16">
        <v>991970.31913319381</v>
      </c>
      <c r="D199" s="16">
        <v>989590.10105480347</v>
      </c>
      <c r="E199" s="92">
        <v>982540</v>
      </c>
      <c r="F199" s="16">
        <f t="shared" si="12"/>
        <v>986461.75354046689</v>
      </c>
      <c r="G199" s="3">
        <f t="shared" ref="G199:G230" si="13">+F199/$F$267</f>
        <v>1.1715927915824006E-4</v>
      </c>
    </row>
    <row r="200" spans="1:7" hidden="1" outlineLevel="1">
      <c r="A200" t="s">
        <v>320</v>
      </c>
      <c r="B200" t="s">
        <v>321</v>
      </c>
      <c r="C200" s="16">
        <v>611833.15431651648</v>
      </c>
      <c r="D200" s="16">
        <v>649396.33501617692</v>
      </c>
      <c r="E200" s="92">
        <v>694363.97</v>
      </c>
      <c r="F200" s="16">
        <f t="shared" si="12"/>
        <v>665619.62239147827</v>
      </c>
      <c r="G200" s="3">
        <f t="shared" si="13"/>
        <v>7.9053764500324825E-5</v>
      </c>
    </row>
    <row r="201" spans="1:7" hidden="1" outlineLevel="1">
      <c r="A201" t="s">
        <v>322</v>
      </c>
      <c r="B201" t="s">
        <v>323</v>
      </c>
      <c r="C201" s="16">
        <v>4376828.4931993894</v>
      </c>
      <c r="D201" s="16">
        <v>4367159.3984296061</v>
      </c>
      <c r="E201" s="92">
        <v>4517443.83</v>
      </c>
      <c r="F201" s="16">
        <f t="shared" si="12"/>
        <v>4443913.1300097667</v>
      </c>
      <c r="G201" s="3">
        <f t="shared" si="13"/>
        <v>5.2779102391466875E-4</v>
      </c>
    </row>
    <row r="202" spans="1:7" hidden="1" outlineLevel="1">
      <c r="A202" t="s">
        <v>324</v>
      </c>
      <c r="B202" t="s">
        <v>325</v>
      </c>
      <c r="C202" s="16">
        <v>602984.71439693694</v>
      </c>
      <c r="D202" s="16">
        <v>739890.15654318221</v>
      </c>
      <c r="E202" s="92">
        <v>770256.19</v>
      </c>
      <c r="F202" s="16">
        <f t="shared" si="12"/>
        <v>732255.59958055022</v>
      </c>
      <c r="G202" s="3">
        <f t="shared" si="13"/>
        <v>8.6967931497126025E-5</v>
      </c>
    </row>
    <row r="203" spans="1:7" hidden="1" outlineLevel="1">
      <c r="A203" t="s">
        <v>326</v>
      </c>
      <c r="B203" t="s">
        <v>327</v>
      </c>
      <c r="C203" s="16">
        <v>2630963.8119222685</v>
      </c>
      <c r="D203" s="16">
        <v>2663007.6534436792</v>
      </c>
      <c r="E203" s="92">
        <v>2494510.7400000002</v>
      </c>
      <c r="F203" s="16">
        <f t="shared" si="12"/>
        <v>2573418.5564682712</v>
      </c>
      <c r="G203" s="3">
        <f t="shared" si="13"/>
        <v>3.0563766103060898E-4</v>
      </c>
    </row>
    <row r="204" spans="1:7" hidden="1" outlineLevel="1">
      <c r="A204" t="s">
        <v>328</v>
      </c>
      <c r="B204" t="s">
        <v>329</v>
      </c>
      <c r="C204" s="16">
        <v>241080.24234191678</v>
      </c>
      <c r="D204" s="16">
        <v>223992.88155032703</v>
      </c>
      <c r="E204" s="92">
        <v>234502.9</v>
      </c>
      <c r="F204" s="16">
        <f t="shared" si="12"/>
        <v>232095.78424042847</v>
      </c>
      <c r="G204" s="3">
        <f t="shared" si="13"/>
        <v>2.7565361434116188E-5</v>
      </c>
    </row>
    <row r="205" spans="1:7" hidden="1" outlineLevel="1">
      <c r="A205" t="s">
        <v>330</v>
      </c>
      <c r="B205" t="s">
        <v>331</v>
      </c>
      <c r="C205" s="16">
        <v>870030.04581218527</v>
      </c>
      <c r="D205" s="16">
        <v>896340.08023560536</v>
      </c>
      <c r="E205" s="93">
        <v>834173.37</v>
      </c>
      <c r="F205" s="16">
        <f t="shared" si="12"/>
        <v>860871.71938056592</v>
      </c>
      <c r="G205" s="3">
        <f t="shared" si="13"/>
        <v>1.0224330515435878E-4</v>
      </c>
    </row>
    <row r="206" spans="1:7" hidden="1" outlineLevel="1">
      <c r="A206" t="s">
        <v>510</v>
      </c>
      <c r="B206" t="s">
        <v>508</v>
      </c>
      <c r="C206" s="16">
        <v>259933.23290438956</v>
      </c>
      <c r="D206" s="16">
        <v>248317.08621102342</v>
      </c>
      <c r="E206" s="93">
        <v>187456.03</v>
      </c>
      <c r="F206" s="16">
        <f>IF(C206&gt;0,(+C206+(D206*2)+(E206*3))/6,IF(D206&gt;0,((D206*2)+(E206*3))/5,E206))</f>
        <v>219822.58255440605</v>
      </c>
      <c r="G206" s="3">
        <f t="shared" si="13"/>
        <v>2.6107707898804445E-5</v>
      </c>
    </row>
    <row r="207" spans="1:7" hidden="1" outlineLevel="1">
      <c r="A207" t="s">
        <v>332</v>
      </c>
      <c r="B207" t="s">
        <v>333</v>
      </c>
      <c r="C207" s="16">
        <v>978158.27137926326</v>
      </c>
      <c r="D207" s="16">
        <v>953183.40798470471</v>
      </c>
      <c r="E207" s="93">
        <v>1068227.97</v>
      </c>
      <c r="F207" s="16">
        <f t="shared" si="12"/>
        <v>1014868.1662247787</v>
      </c>
      <c r="G207" s="3">
        <f t="shared" si="13"/>
        <v>1.2053302864383422E-4</v>
      </c>
    </row>
    <row r="208" spans="1:7" hidden="1" outlineLevel="1">
      <c r="A208" t="s">
        <v>334</v>
      </c>
      <c r="B208" t="s">
        <v>335</v>
      </c>
      <c r="C208" s="16">
        <v>829702.4109279759</v>
      </c>
      <c r="D208" s="16">
        <v>743271.23578521248</v>
      </c>
      <c r="E208" s="93">
        <v>793369.65</v>
      </c>
      <c r="F208" s="16">
        <f t="shared" si="12"/>
        <v>782725.63874973357</v>
      </c>
      <c r="G208" s="3">
        <f t="shared" si="13"/>
        <v>9.2962115647629015E-5</v>
      </c>
    </row>
    <row r="209" spans="1:7" hidden="1" outlineLevel="1">
      <c r="A209" t="s">
        <v>336</v>
      </c>
      <c r="B209" t="s">
        <v>337</v>
      </c>
      <c r="C209" s="16">
        <v>685957.3959642977</v>
      </c>
      <c r="D209" s="16">
        <v>649015.82844149449</v>
      </c>
      <c r="E209" s="94">
        <v>644994.79</v>
      </c>
      <c r="F209" s="16">
        <f t="shared" si="12"/>
        <v>653162.23714121443</v>
      </c>
      <c r="G209" s="3">
        <f t="shared" si="13"/>
        <v>7.7574236002763528E-5</v>
      </c>
    </row>
    <row r="210" spans="1:7" hidden="1" outlineLevel="1">
      <c r="A210" t="s">
        <v>338</v>
      </c>
      <c r="B210" t="s">
        <v>339</v>
      </c>
      <c r="C210" s="16">
        <v>126515.20164978667</v>
      </c>
      <c r="D210" s="16">
        <v>122768.58177422879</v>
      </c>
      <c r="E210" s="94">
        <v>121897.99</v>
      </c>
      <c r="F210" s="16">
        <f t="shared" si="12"/>
        <v>122957.72253304072</v>
      </c>
      <c r="G210" s="3">
        <f t="shared" si="13"/>
        <v>1.4603341779047484E-5</v>
      </c>
    </row>
    <row r="211" spans="1:7" hidden="1" outlineLevel="1">
      <c r="A211" t="s">
        <v>340</v>
      </c>
      <c r="B211" t="s">
        <v>341</v>
      </c>
      <c r="C211" s="16">
        <v>1537155.7198592494</v>
      </c>
      <c r="D211" s="16">
        <v>1647761.1366046916</v>
      </c>
      <c r="E211" s="94">
        <v>1708055.69</v>
      </c>
      <c r="F211" s="16">
        <f t="shared" si="12"/>
        <v>1659474.1771781053</v>
      </c>
      <c r="G211" s="3">
        <f t="shared" si="13"/>
        <v>1.9709106580372322E-4</v>
      </c>
    </row>
    <row r="212" spans="1:7" hidden="1" outlineLevel="1">
      <c r="A212" t="s">
        <v>342</v>
      </c>
      <c r="B212" t="s">
        <v>343</v>
      </c>
      <c r="C212" s="16">
        <v>1391521.4804890738</v>
      </c>
      <c r="D212" s="16">
        <v>1319020.6762607356</v>
      </c>
      <c r="E212" s="94">
        <v>1322267.8999999999</v>
      </c>
      <c r="F212" s="16">
        <f t="shared" si="12"/>
        <v>1332727.7555017574</v>
      </c>
      <c r="G212" s="3">
        <f t="shared" si="13"/>
        <v>1.5828431521887668E-4</v>
      </c>
    </row>
    <row r="213" spans="1:7" hidden="1" outlineLevel="1">
      <c r="A213" t="s">
        <v>344</v>
      </c>
      <c r="B213" t="s">
        <v>345</v>
      </c>
      <c r="C213" s="16">
        <v>564077.98472804623</v>
      </c>
      <c r="D213" s="16">
        <v>534250.63898728148</v>
      </c>
      <c r="E213" s="94">
        <v>550147.55000000005</v>
      </c>
      <c r="F213" s="16">
        <f t="shared" si="12"/>
        <v>547170.31878376822</v>
      </c>
      <c r="G213" s="3">
        <f t="shared" si="13"/>
        <v>6.4985874916498654E-5</v>
      </c>
    </row>
    <row r="214" spans="1:7" hidden="1" outlineLevel="1">
      <c r="A214" t="s">
        <v>346</v>
      </c>
      <c r="B214" t="s">
        <v>347</v>
      </c>
      <c r="C214" s="16">
        <v>6260489.5854182113</v>
      </c>
      <c r="D214" s="16">
        <v>5919039.693285211</v>
      </c>
      <c r="E214" s="94">
        <v>5895104.3799999999</v>
      </c>
      <c r="F214" s="16">
        <f t="shared" si="12"/>
        <v>5963980.3519981056</v>
      </c>
      <c r="G214" s="3">
        <f t="shared" si="13"/>
        <v>7.0832511898834727E-4</v>
      </c>
    </row>
    <row r="215" spans="1:7" hidden="1" outlineLevel="1">
      <c r="A215" t="s">
        <v>489</v>
      </c>
      <c r="B215" t="s">
        <v>351</v>
      </c>
      <c r="C215" s="16">
        <v>746230.61757777666</v>
      </c>
      <c r="D215" s="16">
        <v>792036.89664965332</v>
      </c>
      <c r="E215" s="95">
        <v>862769</v>
      </c>
      <c r="F215" s="16">
        <f>IF(C215&gt;0,(+C215+(D215*2)+(E215*3))/6,IF(D215&gt;0,((D215*2)+(E215*3))/5,E215))</f>
        <v>819768.56847951387</v>
      </c>
      <c r="G215" s="3">
        <f t="shared" si="13"/>
        <v>9.736159989471125E-5</v>
      </c>
    </row>
    <row r="216" spans="1:7" hidden="1" outlineLevel="1">
      <c r="A216" t="s">
        <v>490</v>
      </c>
      <c r="B216" t="s">
        <v>352</v>
      </c>
      <c r="C216" s="16">
        <v>450839.67507199728</v>
      </c>
      <c r="D216" s="16">
        <v>435122.1538156711</v>
      </c>
      <c r="E216" s="95">
        <v>454826.32</v>
      </c>
      <c r="F216" s="16">
        <f>IF(C216&gt;0,(+C216+(D216*2)+(E216*3))/6,IF(D216&gt;0,((D216*2)+(E216*3))/5,E216))</f>
        <v>447593.82378388988</v>
      </c>
      <c r="G216" s="3">
        <f t="shared" si="13"/>
        <v>5.3159455561243579E-5</v>
      </c>
    </row>
    <row r="217" spans="1:7" hidden="1" outlineLevel="1">
      <c r="A217" t="s">
        <v>491</v>
      </c>
      <c r="B217" t="s">
        <v>348</v>
      </c>
      <c r="C217" s="16">
        <v>276057.38066023955</v>
      </c>
      <c r="D217" s="16">
        <v>263583.91466603283</v>
      </c>
      <c r="E217" s="95">
        <v>250915.51</v>
      </c>
      <c r="F217" s="16">
        <f t="shared" si="12"/>
        <v>259328.62333205086</v>
      </c>
      <c r="G217" s="3">
        <f t="shared" si="13"/>
        <v>3.079972889535394E-5</v>
      </c>
    </row>
    <row r="218" spans="1:7" hidden="1" outlineLevel="1">
      <c r="A218" t="s">
        <v>350</v>
      </c>
      <c r="B218" t="s">
        <v>349</v>
      </c>
      <c r="C218" s="16">
        <v>3003294.8659067899</v>
      </c>
      <c r="D218" s="16">
        <v>2888192.0767713012</v>
      </c>
      <c r="E218" s="95">
        <v>2869879.68</v>
      </c>
      <c r="F218" s="16">
        <f t="shared" si="12"/>
        <v>2898219.6765748989</v>
      </c>
      <c r="G218" s="3">
        <f t="shared" si="13"/>
        <v>3.4421337363670383E-4</v>
      </c>
    </row>
    <row r="219" spans="1:7" hidden="1" outlineLevel="1">
      <c r="A219" t="s">
        <v>353</v>
      </c>
      <c r="B219" t="s">
        <v>354</v>
      </c>
      <c r="C219" s="16">
        <v>2393515.6142772911</v>
      </c>
      <c r="D219" s="16">
        <v>1937328.160576019</v>
      </c>
      <c r="E219" s="95">
        <v>1992760.07</v>
      </c>
      <c r="F219" s="16">
        <f t="shared" si="12"/>
        <v>2041075.3575715546</v>
      </c>
      <c r="G219" s="3">
        <f t="shared" si="13"/>
        <v>2.4241276130825757E-4</v>
      </c>
    </row>
    <row r="220" spans="1:7" hidden="1" outlineLevel="1">
      <c r="A220" t="s">
        <v>355</v>
      </c>
      <c r="B220" t="s">
        <v>356</v>
      </c>
      <c r="C220" s="16">
        <v>312743.86616200826</v>
      </c>
      <c r="D220" s="16">
        <v>304643.7194015315</v>
      </c>
      <c r="E220" s="95">
        <v>279470.61</v>
      </c>
      <c r="F220" s="16">
        <f t="shared" si="12"/>
        <v>293407.18916084518</v>
      </c>
      <c r="G220" s="3">
        <f t="shared" si="13"/>
        <v>3.4847144005892626E-5</v>
      </c>
    </row>
    <row r="221" spans="1:7" hidden="1" outlineLevel="1">
      <c r="A221" t="s">
        <v>357</v>
      </c>
      <c r="B221" t="s">
        <v>358</v>
      </c>
      <c r="C221" s="16">
        <v>387903.36708014825</v>
      </c>
      <c r="D221" s="16">
        <v>405188.8436023519</v>
      </c>
      <c r="E221" s="95">
        <v>396241.74</v>
      </c>
      <c r="F221" s="16">
        <f t="shared" si="12"/>
        <v>397834.37904747529</v>
      </c>
      <c r="G221" s="3">
        <f t="shared" si="13"/>
        <v>4.7249666706572621E-5</v>
      </c>
    </row>
    <row r="222" spans="1:7" hidden="1" outlineLevel="1">
      <c r="A222" t="s">
        <v>359</v>
      </c>
      <c r="B222" t="s">
        <v>360</v>
      </c>
      <c r="C222" s="16">
        <v>4007178.671891266</v>
      </c>
      <c r="D222" s="16">
        <v>2920231.4022683431</v>
      </c>
      <c r="E222" s="95">
        <v>3067078.77</v>
      </c>
      <c r="F222" s="16">
        <f t="shared" si="12"/>
        <v>3174812.9644046589</v>
      </c>
      <c r="G222" s="3">
        <f t="shared" si="13"/>
        <v>3.7706357802206111E-4</v>
      </c>
    </row>
    <row r="223" spans="1:7" hidden="1" outlineLevel="1">
      <c r="A223" t="s">
        <v>361</v>
      </c>
      <c r="B223" t="s">
        <v>362</v>
      </c>
      <c r="C223" s="16">
        <v>447279.78021128353</v>
      </c>
      <c r="D223" s="16">
        <v>439659.86194671906</v>
      </c>
      <c r="E223" s="95">
        <v>465355.04</v>
      </c>
      <c r="F223" s="16">
        <f t="shared" si="12"/>
        <v>453777.43735078693</v>
      </c>
      <c r="G223" s="3">
        <f t="shared" si="13"/>
        <v>5.3893865897468589E-5</v>
      </c>
    </row>
    <row r="224" spans="1:7" hidden="1" outlineLevel="1">
      <c r="A224" t="s">
        <v>363</v>
      </c>
      <c r="B224" t="s">
        <v>364</v>
      </c>
      <c r="C224" s="16">
        <v>624307.06591926841</v>
      </c>
      <c r="D224" s="16">
        <v>635774.52939135744</v>
      </c>
      <c r="E224" s="95">
        <v>630526.35</v>
      </c>
      <c r="F224" s="16">
        <f t="shared" si="12"/>
        <v>631239.19578366389</v>
      </c>
      <c r="G224" s="3">
        <f t="shared" si="13"/>
        <v>7.4970498236764544E-5</v>
      </c>
    </row>
    <row r="225" spans="1:7" hidden="1" outlineLevel="1">
      <c r="A225" t="s">
        <v>365</v>
      </c>
      <c r="B225" t="s">
        <v>366</v>
      </c>
      <c r="C225" s="16">
        <v>904969.18182718626</v>
      </c>
      <c r="D225" s="16">
        <v>845280.9387598671</v>
      </c>
      <c r="E225" s="96">
        <v>857433.69</v>
      </c>
      <c r="F225" s="16">
        <f t="shared" si="12"/>
        <v>861305.3548911534</v>
      </c>
      <c r="G225" s="3">
        <f t="shared" si="13"/>
        <v>1.0229480682044518E-4</v>
      </c>
    </row>
    <row r="226" spans="1:7" hidden="1" outlineLevel="1">
      <c r="A226" t="s">
        <v>367</v>
      </c>
      <c r="B226" t="s">
        <v>368</v>
      </c>
      <c r="C226" s="16">
        <v>841482.60432581929</v>
      </c>
      <c r="D226" s="16">
        <v>831537.148904228</v>
      </c>
      <c r="E226" s="96">
        <v>817492.86</v>
      </c>
      <c r="F226" s="16">
        <f t="shared" si="12"/>
        <v>826172.58035571256</v>
      </c>
      <c r="G226" s="3">
        <f t="shared" si="13"/>
        <v>9.8122186316276419E-5</v>
      </c>
    </row>
    <row r="227" spans="1:7" hidden="1" outlineLevel="1">
      <c r="A227" t="s">
        <v>369</v>
      </c>
      <c r="B227" t="s">
        <v>370</v>
      </c>
      <c r="C227" s="16">
        <v>376493.06158623926</v>
      </c>
      <c r="D227" s="16">
        <v>365580.90893404576</v>
      </c>
      <c r="E227" s="96">
        <v>367813.09</v>
      </c>
      <c r="F227" s="16">
        <f t="shared" si="12"/>
        <v>368515.69157572184</v>
      </c>
      <c r="G227" s="3">
        <f t="shared" si="13"/>
        <v>4.3767568918464662E-5</v>
      </c>
    </row>
    <row r="228" spans="1:7" hidden="1" outlineLevel="1">
      <c r="A228" t="s">
        <v>371</v>
      </c>
      <c r="B228" t="s">
        <v>372</v>
      </c>
      <c r="C228" s="16">
        <v>6353992.9940783018</v>
      </c>
      <c r="D228" s="16">
        <v>5864504.2535632569</v>
      </c>
      <c r="E228" s="96">
        <v>5874486.5899999999</v>
      </c>
      <c r="F228" s="16">
        <f t="shared" si="12"/>
        <v>5951076.8785341354</v>
      </c>
      <c r="G228" s="3">
        <f t="shared" si="13"/>
        <v>7.0679260985228546E-4</v>
      </c>
    </row>
    <row r="229" spans="1:7" hidden="1" outlineLevel="1">
      <c r="A229" t="s">
        <v>373</v>
      </c>
      <c r="B229" t="s">
        <v>374</v>
      </c>
      <c r="C229" s="16">
        <v>1013903.4519095304</v>
      </c>
      <c r="D229" s="16">
        <v>998031.46181320213</v>
      </c>
      <c r="E229" s="96">
        <v>968833.58</v>
      </c>
      <c r="F229" s="16">
        <f t="shared" si="12"/>
        <v>986077.85258932237</v>
      </c>
      <c r="G229" s="3">
        <f t="shared" si="13"/>
        <v>1.1711368432545224E-4</v>
      </c>
    </row>
    <row r="230" spans="1:7" hidden="1" outlineLevel="1">
      <c r="A230" t="s">
        <v>375</v>
      </c>
      <c r="B230" t="s">
        <v>376</v>
      </c>
      <c r="C230" s="16">
        <v>444640.29300519556</v>
      </c>
      <c r="D230" s="16">
        <v>470671.81104121439</v>
      </c>
      <c r="E230" s="96">
        <v>487845.63</v>
      </c>
      <c r="F230" s="16">
        <f t="shared" si="12"/>
        <v>474920.13418127078</v>
      </c>
      <c r="G230" s="3">
        <f t="shared" si="13"/>
        <v>5.6404924345736228E-5</v>
      </c>
    </row>
    <row r="231" spans="1:7" hidden="1" outlineLevel="1">
      <c r="A231" t="s">
        <v>377</v>
      </c>
      <c r="B231" t="s">
        <v>378</v>
      </c>
      <c r="C231" s="16">
        <v>495248.96655168675</v>
      </c>
      <c r="D231" s="16">
        <v>510734.54712865793</v>
      </c>
      <c r="E231" s="96">
        <v>495378.89</v>
      </c>
      <c r="F231" s="16">
        <f t="shared" si="12"/>
        <v>500475.78846816713</v>
      </c>
      <c r="G231" s="3">
        <f t="shared" ref="G231:G264" si="14">+F231/$F$267</f>
        <v>5.9440097299907064E-5</v>
      </c>
    </row>
    <row r="232" spans="1:7" hidden="1" outlineLevel="1">
      <c r="A232" t="s">
        <v>379</v>
      </c>
      <c r="B232" t="s">
        <v>380</v>
      </c>
      <c r="C232" s="16">
        <v>1499942.517056189</v>
      </c>
      <c r="D232" s="16">
        <v>1426308.5578883942</v>
      </c>
      <c r="E232" s="96">
        <v>1381243.29</v>
      </c>
      <c r="F232" s="16">
        <f t="shared" si="12"/>
        <v>1416048.2504721631</v>
      </c>
      <c r="G232" s="3">
        <f t="shared" si="14"/>
        <v>1.6818005531706596E-4</v>
      </c>
    </row>
    <row r="233" spans="1:7" hidden="1" outlineLevel="1">
      <c r="A233" t="s">
        <v>516</v>
      </c>
      <c r="B233" t="s">
        <v>517</v>
      </c>
      <c r="C233" s="16">
        <v>190855.99773750632</v>
      </c>
      <c r="D233" s="16">
        <v>185061.32936949068</v>
      </c>
      <c r="E233" s="97">
        <v>187322.45</v>
      </c>
      <c r="F233" s="16">
        <f>IF(C233&gt;0,(+C233+(D233*2)+(E233*3))/6,IF(D233&gt;0,((D233*2)+(E233*3))/5,E233))</f>
        <v>187157.66774608128</v>
      </c>
      <c r="G233" s="3">
        <f>+F233/$F$267</f>
        <v>2.2228188131339217E-5</v>
      </c>
    </row>
    <row r="234" spans="1:7" hidden="1" outlineLevel="1">
      <c r="A234" t="s">
        <v>381</v>
      </c>
      <c r="B234" t="s">
        <v>382</v>
      </c>
      <c r="C234" s="16">
        <v>696214.52672694367</v>
      </c>
      <c r="D234" s="16">
        <v>753199.88164377143</v>
      </c>
      <c r="E234" s="97">
        <v>836218.2</v>
      </c>
      <c r="F234" s="16">
        <f t="shared" ref="F234:F264" si="15">IF(C234&gt;0,(+C234+(D234*2)+(E234*3))/6,IF(D234&gt;0,((D234*2)+(E234*3))/5,E234))</f>
        <v>785211.48166908103</v>
      </c>
      <c r="G234" s="3">
        <f t="shared" si="14"/>
        <v>9.3257352197334155E-5</v>
      </c>
    </row>
    <row r="235" spans="1:7" hidden="1" outlineLevel="1">
      <c r="A235" t="s">
        <v>383</v>
      </c>
      <c r="B235" t="s">
        <v>384</v>
      </c>
      <c r="C235" s="16">
        <v>907270.27262229042</v>
      </c>
      <c r="D235" s="16">
        <v>797872.5281264314</v>
      </c>
      <c r="E235" s="97">
        <v>800004.56</v>
      </c>
      <c r="F235" s="16">
        <f t="shared" si="15"/>
        <v>817171.50147919229</v>
      </c>
      <c r="G235" s="3">
        <f t="shared" si="14"/>
        <v>9.7053153574728462E-5</v>
      </c>
    </row>
    <row r="236" spans="1:7" hidden="1" outlineLevel="1">
      <c r="A236" t="s">
        <v>385</v>
      </c>
      <c r="B236" t="s">
        <v>386</v>
      </c>
      <c r="C236" s="16">
        <v>3192908.6760845138</v>
      </c>
      <c r="D236" s="16">
        <v>3295215.5233262647</v>
      </c>
      <c r="E236" s="97">
        <v>3445712.14</v>
      </c>
      <c r="F236" s="16">
        <f t="shared" si="15"/>
        <v>3353412.6904561743</v>
      </c>
      <c r="G236" s="3">
        <f t="shared" si="14"/>
        <v>3.9827536356463799E-4</v>
      </c>
    </row>
    <row r="237" spans="1:7" s="100" customFormat="1" hidden="1" outlineLevel="1">
      <c r="A237" s="100" t="s">
        <v>579</v>
      </c>
      <c r="B237" s="100" t="s">
        <v>580</v>
      </c>
      <c r="C237" s="16">
        <v>0</v>
      </c>
      <c r="D237" s="16">
        <v>0</v>
      </c>
      <c r="E237" s="105">
        <v>125882.84</v>
      </c>
      <c r="F237" s="16">
        <f t="shared" si="15"/>
        <v>125882.84</v>
      </c>
      <c r="G237" s="3">
        <f t="shared" si="14"/>
        <v>1.4950749727355808E-5</v>
      </c>
    </row>
    <row r="238" spans="1:7" hidden="1" outlineLevel="1">
      <c r="A238" t="s">
        <v>387</v>
      </c>
      <c r="B238" t="s">
        <v>388</v>
      </c>
      <c r="C238" s="16">
        <v>426828.37385826866</v>
      </c>
      <c r="D238" s="16">
        <v>446423.10875593621</v>
      </c>
      <c r="E238" s="98">
        <v>462817.23</v>
      </c>
      <c r="F238" s="16">
        <f t="shared" si="15"/>
        <v>451354.38022835687</v>
      </c>
      <c r="G238" s="3">
        <f t="shared" si="14"/>
        <v>5.3606086239712706E-5</v>
      </c>
    </row>
    <row r="239" spans="1:7" hidden="1" outlineLevel="1">
      <c r="A239" t="s">
        <v>389</v>
      </c>
      <c r="B239" t="s">
        <v>390</v>
      </c>
      <c r="C239" s="16">
        <v>663353.15216551383</v>
      </c>
      <c r="D239" s="16">
        <v>666724.12466274563</v>
      </c>
      <c r="E239" s="98">
        <v>672481.43</v>
      </c>
      <c r="F239" s="16">
        <f t="shared" si="15"/>
        <v>669040.94858183421</v>
      </c>
      <c r="G239" s="3">
        <f t="shared" si="14"/>
        <v>7.9460105758654074E-5</v>
      </c>
    </row>
    <row r="240" spans="1:7" hidden="1" outlineLevel="1">
      <c r="A240" t="s">
        <v>391</v>
      </c>
      <c r="B240" t="s">
        <v>392</v>
      </c>
      <c r="C240" s="16">
        <v>443922.24789072678</v>
      </c>
      <c r="D240" s="16">
        <v>388651.65078784031</v>
      </c>
      <c r="E240" s="98">
        <v>380277.55</v>
      </c>
      <c r="F240" s="16">
        <f t="shared" si="15"/>
        <v>393676.36657773453</v>
      </c>
      <c r="G240" s="3">
        <f t="shared" si="14"/>
        <v>4.6755831297407093E-5</v>
      </c>
    </row>
    <row r="241" spans="1:7" hidden="1" outlineLevel="1">
      <c r="A241" t="s">
        <v>393</v>
      </c>
      <c r="B241" t="s">
        <v>394</v>
      </c>
      <c r="C241" s="16">
        <v>2188893.4277332355</v>
      </c>
      <c r="D241" s="16">
        <v>2092203.9145736499</v>
      </c>
      <c r="E241" s="98">
        <v>2128391.67</v>
      </c>
      <c r="F241" s="16">
        <f t="shared" si="15"/>
        <v>2126412.7111467556</v>
      </c>
      <c r="G241" s="3">
        <f t="shared" si="14"/>
        <v>2.5254803801235564E-4</v>
      </c>
    </row>
    <row r="242" spans="1:7" hidden="1" outlineLevel="1">
      <c r="A242" t="s">
        <v>395</v>
      </c>
      <c r="B242" t="s">
        <v>396</v>
      </c>
      <c r="C242" s="16">
        <v>379153.22551862535</v>
      </c>
      <c r="D242" s="16">
        <v>382512.89957632474</v>
      </c>
      <c r="E242" s="98">
        <v>360190.28</v>
      </c>
      <c r="F242" s="16">
        <f t="shared" si="15"/>
        <v>370791.64411187917</v>
      </c>
      <c r="G242" s="3">
        <f t="shared" si="14"/>
        <v>4.4037877379565707E-5</v>
      </c>
    </row>
    <row r="243" spans="1:7" hidden="1" outlineLevel="1">
      <c r="A243" t="s">
        <v>397</v>
      </c>
      <c r="B243" t="s">
        <v>398</v>
      </c>
      <c r="C243" s="16">
        <v>2687260.4012268721</v>
      </c>
      <c r="D243" s="16">
        <v>2675095.6346736639</v>
      </c>
      <c r="E243" s="98">
        <v>2512391.0099999998</v>
      </c>
      <c r="F243" s="16">
        <f t="shared" si="15"/>
        <v>2595770.7834290331</v>
      </c>
      <c r="G243" s="3">
        <f t="shared" si="14"/>
        <v>3.0829237195975076E-4</v>
      </c>
    </row>
    <row r="244" spans="1:7" hidden="1" outlineLevel="1">
      <c r="A244" t="s">
        <v>399</v>
      </c>
      <c r="B244" t="s">
        <v>400</v>
      </c>
      <c r="C244" s="16">
        <v>819386.37945060711</v>
      </c>
      <c r="D244" s="16">
        <v>819641.72767081321</v>
      </c>
      <c r="E244" s="98">
        <v>964756.87</v>
      </c>
      <c r="F244" s="16">
        <f t="shared" si="15"/>
        <v>892156.74079870561</v>
      </c>
      <c r="G244" s="3">
        <f t="shared" si="14"/>
        <v>1.05958938877252E-4</v>
      </c>
    </row>
    <row r="245" spans="1:7" hidden="1" outlineLevel="1">
      <c r="A245" t="s">
        <v>401</v>
      </c>
      <c r="B245" t="s">
        <v>402</v>
      </c>
      <c r="C245" s="16">
        <v>14539321.705621425</v>
      </c>
      <c r="D245" s="16">
        <v>13887703.074469265</v>
      </c>
      <c r="E245" s="99">
        <v>14792921.01</v>
      </c>
      <c r="F245" s="16">
        <f t="shared" si="15"/>
        <v>14448915.147426659</v>
      </c>
      <c r="G245" s="3">
        <f t="shared" si="14"/>
        <v>1.7160568843297174E-3</v>
      </c>
    </row>
    <row r="246" spans="1:7" hidden="1" outlineLevel="1">
      <c r="A246" t="s">
        <v>403</v>
      </c>
      <c r="B246" t="s">
        <v>404</v>
      </c>
      <c r="C246" s="16">
        <v>3357609.3030153718</v>
      </c>
      <c r="D246" s="16">
        <v>3400470.6942290817</v>
      </c>
      <c r="E246" s="99">
        <v>3507154.74</v>
      </c>
      <c r="F246" s="16">
        <f t="shared" si="15"/>
        <v>3446669.1519122557</v>
      </c>
      <c r="G246" s="3">
        <f t="shared" si="14"/>
        <v>4.0935117036792172E-4</v>
      </c>
    </row>
    <row r="247" spans="1:7" hidden="1" outlineLevel="1">
      <c r="A247" t="s">
        <v>405</v>
      </c>
      <c r="B247" t="s">
        <v>406</v>
      </c>
      <c r="C247" s="16">
        <v>1065374.2218858078</v>
      </c>
      <c r="D247" s="16">
        <v>977828.8953539175</v>
      </c>
      <c r="E247" s="99">
        <v>966219.4</v>
      </c>
      <c r="F247" s="16">
        <f t="shared" si="15"/>
        <v>986615.03543227387</v>
      </c>
      <c r="G247" s="3">
        <f t="shared" si="14"/>
        <v>1.1717748401604389E-4</v>
      </c>
    </row>
    <row r="248" spans="1:7" hidden="1" outlineLevel="1">
      <c r="A248" t="s">
        <v>407</v>
      </c>
      <c r="B248" t="s">
        <v>408</v>
      </c>
      <c r="C248" s="16">
        <v>6778705.7646771912</v>
      </c>
      <c r="D248" s="16">
        <v>6326695.4859034233</v>
      </c>
      <c r="E248" s="99">
        <v>6306435.2199999997</v>
      </c>
      <c r="F248" s="16">
        <f t="shared" si="15"/>
        <v>6391900.3994140057</v>
      </c>
      <c r="G248" s="3">
        <f t="shared" si="14"/>
        <v>7.5914797564008267E-4</v>
      </c>
    </row>
    <row r="249" spans="1:7" hidden="1" outlineLevel="1">
      <c r="A249" t="s">
        <v>409</v>
      </c>
      <c r="B249" t="s">
        <v>410</v>
      </c>
      <c r="C249" s="16">
        <v>12470522.159436174</v>
      </c>
      <c r="D249" s="16">
        <v>11889330.45665038</v>
      </c>
      <c r="E249" s="99">
        <v>11429620.720000001</v>
      </c>
      <c r="F249" s="181">
        <f t="shared" si="15"/>
        <v>11756340.872122824</v>
      </c>
      <c r="G249" s="3">
        <f t="shared" si="14"/>
        <v>1.3962674347718265E-3</v>
      </c>
    </row>
    <row r="250" spans="1:7" hidden="1" outlineLevel="1">
      <c r="A250" t="s">
        <v>411</v>
      </c>
      <c r="B250" t="s">
        <v>412</v>
      </c>
      <c r="C250" s="16">
        <v>240733.62350585408</v>
      </c>
      <c r="D250" s="16">
        <v>237313.92506954953</v>
      </c>
      <c r="E250" s="99">
        <v>232584.47</v>
      </c>
      <c r="F250" s="16">
        <f t="shared" si="15"/>
        <v>235519.14727415887</v>
      </c>
      <c r="G250" s="3">
        <f t="shared" si="14"/>
        <v>2.7971944602586048E-5</v>
      </c>
    </row>
    <row r="251" spans="1:7" hidden="1" outlineLevel="1">
      <c r="A251" t="s">
        <v>413</v>
      </c>
      <c r="B251" t="s">
        <v>414</v>
      </c>
      <c r="C251" s="16">
        <v>644415.44231635612</v>
      </c>
      <c r="D251" s="16">
        <v>643754.48507973144</v>
      </c>
      <c r="E251" s="99">
        <v>649570.35</v>
      </c>
      <c r="F251" s="16">
        <f t="shared" si="15"/>
        <v>646772.5770793031</v>
      </c>
      <c r="G251" s="3">
        <f t="shared" si="14"/>
        <v>7.681535410568751E-5</v>
      </c>
    </row>
    <row r="252" spans="1:7" hidden="1" outlineLevel="1">
      <c r="A252" t="s">
        <v>415</v>
      </c>
      <c r="B252" t="s">
        <v>416</v>
      </c>
      <c r="C252" s="16">
        <v>2029482.682341224</v>
      </c>
      <c r="D252" s="16">
        <v>1958082.3244272652</v>
      </c>
      <c r="E252" s="99">
        <v>1862568.58</v>
      </c>
      <c r="F252" s="16">
        <f t="shared" si="15"/>
        <v>1922225.5118659593</v>
      </c>
      <c r="G252" s="3">
        <f t="shared" si="14"/>
        <v>2.2829730046959831E-4</v>
      </c>
    </row>
    <row r="253" spans="1:7" hidden="1" outlineLevel="1">
      <c r="A253" t="s">
        <v>417</v>
      </c>
      <c r="B253" t="s">
        <v>418</v>
      </c>
      <c r="C253" s="16">
        <v>386381.19318538764</v>
      </c>
      <c r="D253" s="16">
        <v>364849.13693223218</v>
      </c>
      <c r="E253" s="101">
        <v>301185.52</v>
      </c>
      <c r="F253" s="16">
        <f t="shared" si="15"/>
        <v>336606.00450830866</v>
      </c>
      <c r="G253" s="3">
        <f t="shared" si="14"/>
        <v>3.997774541890637E-5</v>
      </c>
    </row>
    <row r="254" spans="1:7" hidden="1" outlineLevel="1">
      <c r="A254" t="s">
        <v>419</v>
      </c>
      <c r="B254" t="s">
        <v>420</v>
      </c>
      <c r="C254" s="16">
        <v>509361.29827123642</v>
      </c>
      <c r="D254" s="16">
        <v>452411.68930743635</v>
      </c>
      <c r="E254" s="101">
        <v>465414.47</v>
      </c>
      <c r="F254" s="16">
        <f t="shared" si="15"/>
        <v>468404.68114768481</v>
      </c>
      <c r="G254" s="3">
        <f t="shared" si="14"/>
        <v>5.563110237234029E-5</v>
      </c>
    </row>
    <row r="255" spans="1:7" hidden="1" outlineLevel="1">
      <c r="A255" t="s">
        <v>421</v>
      </c>
      <c r="B255" t="s">
        <v>422</v>
      </c>
      <c r="C255" s="16">
        <v>2742103.797456312</v>
      </c>
      <c r="D255" s="16">
        <v>2825909.0841466412</v>
      </c>
      <c r="E255" s="101">
        <v>2811836.27</v>
      </c>
      <c r="F255" s="16">
        <f t="shared" si="15"/>
        <v>2804905.1292915992</v>
      </c>
      <c r="G255" s="3">
        <f t="shared" si="14"/>
        <v>3.3313066814361103E-4</v>
      </c>
    </row>
    <row r="256" spans="1:7" hidden="1" outlineLevel="1">
      <c r="A256" t="s">
        <v>423</v>
      </c>
      <c r="B256" t="s">
        <v>424</v>
      </c>
      <c r="C256" s="16">
        <v>1011014.1826235645</v>
      </c>
      <c r="D256" s="16">
        <v>1040625.59750759</v>
      </c>
      <c r="E256" s="101">
        <v>1133195.68</v>
      </c>
      <c r="F256" s="16">
        <f t="shared" si="15"/>
        <v>1081975.4029397906</v>
      </c>
      <c r="G256" s="3">
        <f t="shared" si="14"/>
        <v>1.2850316580486875E-4</v>
      </c>
    </row>
    <row r="257" spans="1:7" hidden="1" outlineLevel="1">
      <c r="A257" t="s">
        <v>425</v>
      </c>
      <c r="B257" t="s">
        <v>426</v>
      </c>
      <c r="C257" s="16">
        <v>1701323.1054579718</v>
      </c>
      <c r="D257" s="16">
        <v>1936632.3709531236</v>
      </c>
      <c r="E257" s="101">
        <v>2044830.52</v>
      </c>
      <c r="F257" s="16">
        <f t="shared" si="15"/>
        <v>1951513.2345607032</v>
      </c>
      <c r="G257" s="3">
        <f t="shared" si="14"/>
        <v>2.3177572065850822E-4</v>
      </c>
    </row>
    <row r="258" spans="1:7" hidden="1" outlineLevel="1">
      <c r="A258" t="s">
        <v>427</v>
      </c>
      <c r="B258" t="s">
        <v>428</v>
      </c>
      <c r="C258" s="16">
        <v>120918.92885864344</v>
      </c>
      <c r="D258" s="16">
        <v>118628.71045456674</v>
      </c>
      <c r="E258" s="101">
        <v>91755.73</v>
      </c>
      <c r="F258" s="16">
        <f t="shared" si="15"/>
        <v>105573.92329462948</v>
      </c>
      <c r="G258" s="3">
        <f t="shared" si="14"/>
        <v>1.2538716992030564E-5</v>
      </c>
    </row>
    <row r="259" spans="1:7" hidden="1" outlineLevel="1">
      <c r="A259" t="s">
        <v>429</v>
      </c>
      <c r="B259" t="s">
        <v>430</v>
      </c>
      <c r="C259" s="16">
        <v>981636.42687100568</v>
      </c>
      <c r="D259" s="16">
        <v>985308.6145484494</v>
      </c>
      <c r="E259" s="101">
        <v>1067148.82</v>
      </c>
      <c r="F259" s="16">
        <f t="shared" si="15"/>
        <v>1025616.6859946507</v>
      </c>
      <c r="G259" s="3">
        <f t="shared" si="14"/>
        <v>1.2180960000986704E-4</v>
      </c>
    </row>
    <row r="260" spans="1:7" hidden="1" outlineLevel="1">
      <c r="A260" t="s">
        <v>431</v>
      </c>
      <c r="B260" t="s">
        <v>432</v>
      </c>
      <c r="C260" s="16">
        <v>206412.5558747419</v>
      </c>
      <c r="D260" s="16">
        <v>206897.24681858841</v>
      </c>
      <c r="E260" s="101">
        <v>210848.95</v>
      </c>
      <c r="F260" s="16">
        <f t="shared" si="15"/>
        <v>208792.31658531982</v>
      </c>
      <c r="G260" s="3">
        <f t="shared" si="14"/>
        <v>2.4797674331640101E-5</v>
      </c>
    </row>
    <row r="261" spans="1:7" hidden="1" outlineLevel="1">
      <c r="A261" t="s">
        <v>433</v>
      </c>
      <c r="B261" t="s">
        <v>434</v>
      </c>
      <c r="C261" s="16">
        <v>4508100.7171316808</v>
      </c>
      <c r="D261" s="16">
        <v>4481556.2044779798</v>
      </c>
      <c r="E261" s="101">
        <v>4272733.26</v>
      </c>
      <c r="F261" s="16">
        <f t="shared" si="15"/>
        <v>4381568.8176812725</v>
      </c>
      <c r="G261" s="3">
        <f t="shared" si="14"/>
        <v>5.2038656584439149E-4</v>
      </c>
    </row>
    <row r="262" spans="1:7" hidden="1" outlineLevel="1">
      <c r="A262" t="s">
        <v>435</v>
      </c>
      <c r="B262" t="s">
        <v>436</v>
      </c>
      <c r="C262" s="16">
        <v>116423.25429045665</v>
      </c>
      <c r="D262" s="16">
        <v>110740.66676687535</v>
      </c>
      <c r="E262" s="101">
        <v>120833.47</v>
      </c>
      <c r="F262" s="16">
        <f t="shared" si="15"/>
        <v>116734.16630403457</v>
      </c>
      <c r="G262" s="3">
        <f t="shared" si="14"/>
        <v>1.3864187565542313E-5</v>
      </c>
    </row>
    <row r="263" spans="1:7" hidden="1" outlineLevel="1">
      <c r="A263" t="s">
        <v>437</v>
      </c>
      <c r="B263" t="s">
        <v>438</v>
      </c>
      <c r="C263" s="16">
        <v>416441.79058865836</v>
      </c>
      <c r="D263" s="16">
        <v>405144.65440861112</v>
      </c>
      <c r="E263" s="101">
        <v>375523.51</v>
      </c>
      <c r="F263" s="16">
        <f t="shared" si="15"/>
        <v>392216.93823431339</v>
      </c>
      <c r="G263" s="3">
        <f t="shared" si="14"/>
        <v>4.658249911084776E-5</v>
      </c>
    </row>
    <row r="264" spans="1:7" hidden="1" outlineLevel="1">
      <c r="A264" t="s">
        <v>439</v>
      </c>
      <c r="B264" t="s">
        <v>440</v>
      </c>
      <c r="C264" s="20">
        <v>331672.84969218378</v>
      </c>
      <c r="D264" s="20">
        <v>343924.7220282036</v>
      </c>
      <c r="E264" s="20">
        <v>335264.68</v>
      </c>
      <c r="F264" s="20">
        <f t="shared" si="15"/>
        <v>337552.72229143186</v>
      </c>
      <c r="G264" s="24">
        <f t="shared" si="14"/>
        <v>4.0090184418836082E-5</v>
      </c>
    </row>
    <row r="265" spans="1:7" collapsed="1">
      <c r="B265" t="s">
        <v>484</v>
      </c>
      <c r="C265" s="30">
        <f>SUBTOTAL(9,C143:C264)</f>
        <v>269727173.00185663</v>
      </c>
      <c r="D265" s="30">
        <f>SUBTOTAL(9,D143:D264)</f>
        <v>263502481.58646411</v>
      </c>
      <c r="E265" s="30">
        <f>SUBTOTAL(9,E143:E264)</f>
        <v>267094045.02000004</v>
      </c>
      <c r="F265" s="16">
        <f>SUBTOTAL(9,F143:F264)</f>
        <v>266398653.29246411</v>
      </c>
      <c r="G265" s="3">
        <f>SUBTOTAL(9,G143:G264)</f>
        <v>3.1639416405605886E-2</v>
      </c>
    </row>
    <row r="266" spans="1:7">
      <c r="C266" s="16"/>
      <c r="D266" s="16"/>
      <c r="E266" s="39"/>
      <c r="F266" s="16"/>
    </row>
    <row r="267" spans="1:7" ht="13.5" thickBot="1">
      <c r="C267" s="17">
        <f>SUBTOTAL(9,C5:C266)</f>
        <v>8384787405.231864</v>
      </c>
      <c r="D267" s="17">
        <f>SUBTOTAL(9,D5:D266)</f>
        <v>8374968031.5064611</v>
      </c>
      <c r="E267" s="169">
        <f>SUBTOTAL(9,E5:E266)</f>
        <v>8461302181.1000032</v>
      </c>
      <c r="F267" s="17">
        <f>SUBTOTAL(9,F5:F266)</f>
        <v>8419834610.0108023</v>
      </c>
      <c r="G267" s="12">
        <f>SUBTOTAL(9,G5:G266)</f>
        <v>0.99999999999999889</v>
      </c>
    </row>
    <row r="268" spans="1:7" ht="13.5" thickTop="1"/>
    <row r="269" spans="1:7">
      <c r="C269" s="5"/>
      <c r="D269" s="5"/>
      <c r="E269" s="43"/>
    </row>
    <row r="271" spans="1:7">
      <c r="E271" s="39"/>
      <c r="F271" s="16"/>
    </row>
  </sheetData>
  <phoneticPr fontId="10" type="noConversion"/>
  <printOptions horizontalCentered="1"/>
  <pageMargins left="0.17" right="0.17" top="0.75" bottom="0.5" header="0.25" footer="0.25"/>
  <pageSetup fitToHeight="6" orientation="landscape" horizontalDpi="200" verticalDpi="200" r:id="rId1"/>
  <headerFooter alignWithMargins="0">
    <oddHeader>&amp;C&amp;"Arial,Bold"&amp;14
Payroll Data
FY 2015 Final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6"/>
  <sheetViews>
    <sheetView workbookViewId="0">
      <pane xSplit="2" ySplit="3" topLeftCell="C112" activePane="bottomRight" state="frozen"/>
      <selection activeCell="D52" sqref="D52"/>
      <selection pane="topRight" activeCell="D52" sqref="D52"/>
      <selection pane="bottomLeft" activeCell="D52" sqref="D52"/>
      <selection pane="bottomRight" activeCell="T123" sqref="T123"/>
    </sheetView>
  </sheetViews>
  <sheetFormatPr defaultRowHeight="12.75" outlineLevelRow="1"/>
  <cols>
    <col min="1" max="1" width="5.28515625" customWidth="1"/>
    <col min="2" max="2" width="19.85546875" customWidth="1"/>
    <col min="3" max="6" width="10.42578125" style="41" hidden="1" customWidth="1"/>
    <col min="7" max="7" width="10.42578125" style="41" customWidth="1"/>
    <col min="8" max="11" width="10.42578125" style="41" hidden="1" customWidth="1"/>
    <col min="12" max="12" width="10.85546875" style="41" bestFit="1" customWidth="1"/>
    <col min="13" max="16" width="10.42578125" style="41" hidden="1" customWidth="1"/>
    <col min="17" max="17" width="10.85546875" style="104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G1" s="130"/>
      <c r="T1" s="1" t="s">
        <v>448</v>
      </c>
      <c r="Z1" s="1"/>
      <c r="AA1" s="1"/>
      <c r="AB1" s="1"/>
      <c r="AC1" s="1"/>
      <c r="AD1" s="1" t="s">
        <v>443</v>
      </c>
    </row>
    <row r="2" spans="1:31">
      <c r="A2" s="19" t="s">
        <v>461</v>
      </c>
      <c r="B2" s="19"/>
      <c r="C2" s="126">
        <v>2011</v>
      </c>
      <c r="D2" s="127"/>
      <c r="E2" s="127"/>
      <c r="F2" s="127"/>
      <c r="G2" s="131" t="s">
        <v>562</v>
      </c>
      <c r="H2" s="133">
        <v>2012</v>
      </c>
      <c r="I2" s="134"/>
      <c r="J2" s="134"/>
      <c r="K2" s="134"/>
      <c r="L2" s="1" t="s">
        <v>572</v>
      </c>
      <c r="M2" s="133">
        <v>2013</v>
      </c>
      <c r="N2" s="134"/>
      <c r="O2" s="134"/>
      <c r="P2" s="134"/>
      <c r="Q2" s="1" t="s">
        <v>574</v>
      </c>
      <c r="R2" s="1" t="s">
        <v>447</v>
      </c>
      <c r="S2" s="1"/>
      <c r="T2" s="1" t="s">
        <v>3</v>
      </c>
      <c r="U2" s="1"/>
      <c r="V2" s="1" t="s">
        <v>563</v>
      </c>
      <c r="W2" s="1" t="s">
        <v>571</v>
      </c>
      <c r="X2" s="1" t="s">
        <v>575</v>
      </c>
      <c r="Y2" s="1"/>
      <c r="Z2" s="1" t="s">
        <v>563</v>
      </c>
      <c r="AA2" s="1" t="s">
        <v>571</v>
      </c>
      <c r="AB2" s="1" t="s">
        <v>575</v>
      </c>
      <c r="AC2" s="1"/>
      <c r="AD2" s="1" t="s">
        <v>447</v>
      </c>
      <c r="AE2" s="1"/>
    </row>
    <row r="3" spans="1:31">
      <c r="A3" s="11" t="s">
        <v>459</v>
      </c>
      <c r="B3" s="11" t="s">
        <v>460</v>
      </c>
      <c r="C3" s="128" t="s">
        <v>463</v>
      </c>
      <c r="D3" s="129" t="s">
        <v>464</v>
      </c>
      <c r="E3" s="129" t="s">
        <v>465</v>
      </c>
      <c r="F3" s="129" t="s">
        <v>466</v>
      </c>
      <c r="G3" s="128" t="s">
        <v>448</v>
      </c>
      <c r="H3" s="11" t="s">
        <v>463</v>
      </c>
      <c r="I3" s="136" t="s">
        <v>464</v>
      </c>
      <c r="J3" s="136" t="s">
        <v>465</v>
      </c>
      <c r="K3" s="136" t="s">
        <v>466</v>
      </c>
      <c r="L3" s="11" t="s">
        <v>448</v>
      </c>
      <c r="M3" s="11" t="s">
        <v>463</v>
      </c>
      <c r="N3" s="136" t="s">
        <v>464</v>
      </c>
      <c r="O3" s="136" t="s">
        <v>465</v>
      </c>
      <c r="P3" s="136" t="s">
        <v>466</v>
      </c>
      <c r="Q3" s="11" t="s">
        <v>448</v>
      </c>
      <c r="R3" s="11" t="s">
        <v>479</v>
      </c>
      <c r="S3" s="11"/>
      <c r="T3" s="11" t="s">
        <v>5</v>
      </c>
      <c r="U3" s="11"/>
      <c r="V3" s="11" t="s">
        <v>449</v>
      </c>
      <c r="W3" s="11" t="s">
        <v>449</v>
      </c>
      <c r="X3" s="11" t="s">
        <v>449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450</v>
      </c>
      <c r="AE3" s="11"/>
    </row>
    <row r="4" spans="1:31" ht="3" customHeight="1"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61"/>
      <c r="R4" s="5"/>
      <c r="Z4" s="6"/>
      <c r="AA4" s="6"/>
      <c r="AB4" s="6"/>
      <c r="AD4" s="6"/>
    </row>
    <row r="5" spans="1:31">
      <c r="A5" t="s">
        <v>7</v>
      </c>
      <c r="B5" t="s">
        <v>520</v>
      </c>
      <c r="C5" s="44">
        <v>527.46565384615405</v>
      </c>
      <c r="D5" s="44">
        <v>605.34417968749995</v>
      </c>
      <c r="E5" s="44">
        <v>659.07505681818202</v>
      </c>
      <c r="F5" s="44">
        <v>589.95268939393895</v>
      </c>
      <c r="G5" s="44">
        <f t="shared" ref="G5:G16" si="0">AVERAGE(C5:F5)</f>
        <v>595.45939493644369</v>
      </c>
      <c r="H5" s="132">
        <v>517.20000000000005</v>
      </c>
      <c r="I5" s="132">
        <v>501.1</v>
      </c>
      <c r="J5" s="132">
        <v>492.9</v>
      </c>
      <c r="K5" s="132">
        <v>486.4</v>
      </c>
      <c r="L5" s="132">
        <f t="shared" ref="L5:L55" si="1">AVERAGE(H5:K5)</f>
        <v>499.4</v>
      </c>
      <c r="M5" s="135">
        <v>472.6</v>
      </c>
      <c r="N5" s="135">
        <v>583.70000000000005</v>
      </c>
      <c r="O5" s="44">
        <v>651.70000000000005</v>
      </c>
      <c r="P5" s="137">
        <v>558.4</v>
      </c>
      <c r="Q5" s="44">
        <f t="shared" ref="Q5:Q55" si="2">AVERAGE(M5:P5)</f>
        <v>566.6</v>
      </c>
      <c r="R5" s="16">
        <f t="shared" ref="R5:R36" si="3">IF(G5&gt;0,(+G5+(L5*2)+(Q5*3))/6,IF(L5&gt;0,((L5*2)+(Q5*3))/5,Q5))</f>
        <v>549.00989915607397</v>
      </c>
      <c r="T5" s="6">
        <f t="shared" ref="T5:T36" si="4">+R5/$R$267</f>
        <v>2.948275404199356E-3</v>
      </c>
      <c r="V5" s="23">
        <f>+claims!D5</f>
        <v>1</v>
      </c>
      <c r="W5" s="23">
        <f>+claims!E5</f>
        <v>0</v>
      </c>
      <c r="X5" s="23">
        <f>+claims!F5</f>
        <v>2</v>
      </c>
      <c r="Z5" s="6">
        <f t="shared" ref="Z5:Z54" si="5">IF(G5&gt;100,IF(V5&lt;1,0,+V5/G5),IF(V5&lt;1,0,+V5/100))</f>
        <v>1.6793756358596625E-3</v>
      </c>
      <c r="AA5" s="6">
        <f t="shared" ref="AA5:AA54" si="6">IF(L5&gt;100,IF(W5&lt;1,0,+W5/L5),IF(W5&lt;1,0,+W5/100))</f>
        <v>0</v>
      </c>
      <c r="AB5" s="6">
        <f>IF(Q5&gt;100,IF(X5&lt;1,0,+X5/Q5),IF(X5&lt;1,0,+X5/100))</f>
        <v>3.5298270384751147E-3</v>
      </c>
      <c r="AD5" s="6">
        <f t="shared" ref="AD5:AD67" si="7">(+Z5+(AA5*2)+(AB5*3))/6</f>
        <v>2.044809458547501E-3</v>
      </c>
    </row>
    <row r="6" spans="1:31">
      <c r="A6" t="s">
        <v>8</v>
      </c>
      <c r="B6" t="s">
        <v>521</v>
      </c>
      <c r="C6" s="44">
        <v>763.67988461538505</v>
      </c>
      <c r="D6" s="44">
        <v>890.99007812499997</v>
      </c>
      <c r="E6" s="44">
        <v>997.90666666666698</v>
      </c>
      <c r="F6" s="44">
        <v>833.53568181818196</v>
      </c>
      <c r="G6" s="44">
        <f t="shared" si="0"/>
        <v>871.52807780630837</v>
      </c>
      <c r="H6" s="132">
        <v>737.2</v>
      </c>
      <c r="I6" s="132">
        <v>729.6</v>
      </c>
      <c r="J6" s="132">
        <v>716</v>
      </c>
      <c r="K6" s="132">
        <v>716.4</v>
      </c>
      <c r="L6" s="132">
        <f t="shared" si="1"/>
        <v>724.80000000000007</v>
      </c>
      <c r="M6" s="138">
        <v>702.7</v>
      </c>
      <c r="N6" s="138">
        <v>852</v>
      </c>
      <c r="O6" s="138">
        <v>989</v>
      </c>
      <c r="P6" s="138">
        <v>819</v>
      </c>
      <c r="Q6" s="44">
        <f t="shared" si="2"/>
        <v>840.67499999999995</v>
      </c>
      <c r="R6" s="16">
        <f t="shared" si="3"/>
        <v>807.19217963438462</v>
      </c>
      <c r="T6" s="6">
        <f t="shared" si="4"/>
        <v>4.3347576306662951E-3</v>
      </c>
      <c r="V6" s="23">
        <f>+claims!D6</f>
        <v>1</v>
      </c>
      <c r="W6" s="23">
        <f>+claims!E6</f>
        <v>0</v>
      </c>
      <c r="X6" s="23">
        <f>+claims!F6</f>
        <v>0</v>
      </c>
      <c r="Z6" s="6">
        <f t="shared" si="5"/>
        <v>1.1474099635631519E-3</v>
      </c>
      <c r="AA6" s="6">
        <f t="shared" si="6"/>
        <v>0</v>
      </c>
      <c r="AB6" s="6">
        <f>IF(Q6&gt;100,IF(X6&lt;1,0,+X6/Q6),IF(X6&lt;1,0,+X6/100))</f>
        <v>0</v>
      </c>
      <c r="AD6" s="6">
        <f t="shared" si="7"/>
        <v>1.9123499392719197E-4</v>
      </c>
    </row>
    <row r="7" spans="1:31">
      <c r="A7" t="s">
        <v>9</v>
      </c>
      <c r="B7" t="s">
        <v>10</v>
      </c>
      <c r="C7" s="44">
        <v>436.32692307692298</v>
      </c>
      <c r="D7" s="44">
        <v>522.216796875</v>
      </c>
      <c r="E7" s="44">
        <v>522.61742424242402</v>
      </c>
      <c r="F7" s="44">
        <v>400.82859848484901</v>
      </c>
      <c r="G7" s="44">
        <f t="shared" si="0"/>
        <v>470.49743566979896</v>
      </c>
      <c r="H7" s="132">
        <v>384.9</v>
      </c>
      <c r="I7" s="132">
        <v>382.9</v>
      </c>
      <c r="J7" s="132">
        <v>716</v>
      </c>
      <c r="K7" s="132">
        <v>381.5</v>
      </c>
      <c r="L7" s="132">
        <f t="shared" si="1"/>
        <v>466.32499999999999</v>
      </c>
      <c r="M7" s="138">
        <v>408.1</v>
      </c>
      <c r="N7" s="138">
        <v>485</v>
      </c>
      <c r="O7" s="138">
        <v>483</v>
      </c>
      <c r="P7" s="138">
        <v>385</v>
      </c>
      <c r="Q7" s="44">
        <f t="shared" si="2"/>
        <v>440.27499999999998</v>
      </c>
      <c r="R7" s="16">
        <f t="shared" si="3"/>
        <v>453.99540594496648</v>
      </c>
      <c r="T7" s="6">
        <f t="shared" si="4"/>
        <v>2.4380316111322678E-3</v>
      </c>
      <c r="V7" s="23">
        <f>+claims!D7</f>
        <v>1</v>
      </c>
      <c r="W7" s="23">
        <f>+claims!E7</f>
        <v>0</v>
      </c>
      <c r="X7" s="23">
        <f>+claims!F7</f>
        <v>0</v>
      </c>
      <c r="Z7" s="6">
        <f t="shared" si="5"/>
        <v>2.125410096181295E-3</v>
      </c>
      <c r="AA7" s="6">
        <f t="shared" si="6"/>
        <v>0</v>
      </c>
      <c r="AB7" s="6">
        <f>IF(Q7&gt;100,IF(X7&lt;1,0,+X7/Q7),IF(X7&lt;1,0,+X7/100))</f>
        <v>0</v>
      </c>
      <c r="AD7" s="6">
        <f t="shared" si="7"/>
        <v>3.5423501603021584E-4</v>
      </c>
    </row>
    <row r="8" spans="1:31">
      <c r="A8" t="s">
        <v>11</v>
      </c>
      <c r="B8" t="s">
        <v>12</v>
      </c>
      <c r="C8" s="44">
        <v>152.80096153846199</v>
      </c>
      <c r="D8" s="44">
        <v>153.017578125</v>
      </c>
      <c r="E8" s="44">
        <v>154.98484848484799</v>
      </c>
      <c r="F8" s="44">
        <v>155.99526515151501</v>
      </c>
      <c r="G8" s="44">
        <f t="shared" si="0"/>
        <v>154.19966332495625</v>
      </c>
      <c r="H8" s="132">
        <v>152.4</v>
      </c>
      <c r="I8" s="132">
        <v>151.4</v>
      </c>
      <c r="J8" s="132">
        <v>149.4</v>
      </c>
      <c r="K8" s="132">
        <v>151.5</v>
      </c>
      <c r="L8" s="132">
        <f t="shared" si="1"/>
        <v>151.17500000000001</v>
      </c>
      <c r="M8" s="138">
        <v>154.5</v>
      </c>
      <c r="N8" s="138">
        <v>154</v>
      </c>
      <c r="O8" s="138">
        <v>148</v>
      </c>
      <c r="P8" s="138">
        <v>146.5</v>
      </c>
      <c r="Q8" s="44">
        <f t="shared" si="2"/>
        <v>150.75</v>
      </c>
      <c r="R8" s="16">
        <f t="shared" si="3"/>
        <v>151.46661055415939</v>
      </c>
      <c r="T8" s="6">
        <f t="shared" si="4"/>
        <v>8.1340114839590532E-4</v>
      </c>
      <c r="V8" s="23">
        <f>+claims!D8</f>
        <v>0</v>
      </c>
      <c r="W8" s="23">
        <f>+claims!E8</f>
        <v>0</v>
      </c>
      <c r="X8" s="23">
        <f>+claims!F8</f>
        <v>0</v>
      </c>
      <c r="Z8" s="6">
        <f t="shared" si="5"/>
        <v>0</v>
      </c>
      <c r="AA8" s="6">
        <f t="shared" si="6"/>
        <v>0</v>
      </c>
      <c r="AB8" s="6">
        <f>IF(Q8&gt;100,IF(X8&lt;1,0,+X8/Q8),IF(X8&lt;1,0,+X8/100))</f>
        <v>0</v>
      </c>
      <c r="AD8" s="6">
        <f t="shared" si="7"/>
        <v>0</v>
      </c>
    </row>
    <row r="9" spans="1:31">
      <c r="A9" t="s">
        <v>13</v>
      </c>
      <c r="B9" t="s">
        <v>14</v>
      </c>
      <c r="C9" s="44">
        <v>25.298076923076898</v>
      </c>
      <c r="D9" s="44">
        <v>26.4990384615385</v>
      </c>
      <c r="E9" s="44">
        <v>27.949810606060598</v>
      </c>
      <c r="F9" s="44">
        <v>26.838942307692299</v>
      </c>
      <c r="G9" s="44">
        <f t="shared" si="0"/>
        <v>26.646467074592074</v>
      </c>
      <c r="H9" s="132">
        <v>25.6</v>
      </c>
      <c r="I9" s="132">
        <v>25.1</v>
      </c>
      <c r="J9" s="132">
        <v>24.6</v>
      </c>
      <c r="K9" s="132">
        <v>25</v>
      </c>
      <c r="L9" s="132">
        <f t="shared" si="1"/>
        <v>25.075000000000003</v>
      </c>
      <c r="M9" s="138">
        <v>22.8</v>
      </c>
      <c r="N9" s="138">
        <v>24.8</v>
      </c>
      <c r="O9" s="138">
        <v>27.2</v>
      </c>
      <c r="P9" s="138">
        <v>24.8</v>
      </c>
      <c r="Q9" s="44">
        <f t="shared" si="2"/>
        <v>24.9</v>
      </c>
      <c r="R9" s="16">
        <f t="shared" si="3"/>
        <v>25.249411179098676</v>
      </c>
      <c r="T9" s="6">
        <f t="shared" si="4"/>
        <v>1.3559358048786341E-4</v>
      </c>
      <c r="V9" s="23">
        <f>+claims!D9</f>
        <v>0</v>
      </c>
      <c r="W9" s="23">
        <f>+claims!E9</f>
        <v>0</v>
      </c>
      <c r="X9" s="23">
        <f>+claims!F9</f>
        <v>0</v>
      </c>
      <c r="Z9" s="6">
        <f t="shared" si="5"/>
        <v>0</v>
      </c>
      <c r="AA9" s="6">
        <f t="shared" si="6"/>
        <v>0</v>
      </c>
      <c r="AB9" s="6">
        <f t="shared" ref="AB9:AB57" si="8">IF(Q9&gt;100,IF(X9&lt;1,0,+X9/Q9),IF(X9&lt;1,0,+X9/100))</f>
        <v>0</v>
      </c>
      <c r="AD9" s="6">
        <f t="shared" si="7"/>
        <v>0</v>
      </c>
    </row>
    <row r="10" spans="1:31">
      <c r="A10" t="s">
        <v>15</v>
      </c>
      <c r="B10" t="s">
        <v>16</v>
      </c>
      <c r="C10" s="44">
        <v>31.901923076923101</v>
      </c>
      <c r="D10" s="44">
        <v>30.5791015625</v>
      </c>
      <c r="E10" s="44">
        <v>30</v>
      </c>
      <c r="F10" s="44">
        <v>29.8787878787879</v>
      </c>
      <c r="G10" s="44">
        <f t="shared" si="0"/>
        <v>30.58995312955275</v>
      </c>
      <c r="H10" s="132">
        <v>30.2</v>
      </c>
      <c r="I10" s="132">
        <v>30</v>
      </c>
      <c r="J10" s="132">
        <v>30</v>
      </c>
      <c r="K10" s="132">
        <v>30</v>
      </c>
      <c r="L10" s="132">
        <f t="shared" si="1"/>
        <v>30.05</v>
      </c>
      <c r="M10" s="138">
        <v>28.4</v>
      </c>
      <c r="N10" s="138">
        <v>28</v>
      </c>
      <c r="O10" s="138">
        <v>27</v>
      </c>
      <c r="P10" s="138">
        <v>26.2</v>
      </c>
      <c r="Q10" s="44">
        <f t="shared" si="2"/>
        <v>27.400000000000002</v>
      </c>
      <c r="R10" s="16">
        <f t="shared" si="3"/>
        <v>28.814992188258788</v>
      </c>
      <c r="T10" s="6">
        <f t="shared" si="4"/>
        <v>1.5474134960304035E-4</v>
      </c>
      <c r="V10" s="23">
        <f>+claims!D10</f>
        <v>0</v>
      </c>
      <c r="W10" s="23">
        <f>+claims!E10</f>
        <v>0</v>
      </c>
      <c r="X10" s="23">
        <f>+claims!F10</f>
        <v>0</v>
      </c>
      <c r="Z10" s="6">
        <f t="shared" si="5"/>
        <v>0</v>
      </c>
      <c r="AA10" s="6">
        <f t="shared" si="6"/>
        <v>0</v>
      </c>
      <c r="AB10" s="6">
        <f t="shared" si="8"/>
        <v>0</v>
      </c>
      <c r="AD10" s="6">
        <f t="shared" si="7"/>
        <v>0</v>
      </c>
    </row>
    <row r="11" spans="1:31">
      <c r="A11" t="s">
        <v>17</v>
      </c>
      <c r="B11" t="s">
        <v>18</v>
      </c>
      <c r="C11" s="44">
        <v>73.761538461538507</v>
      </c>
      <c r="D11" s="44">
        <v>73.515625</v>
      </c>
      <c r="E11" s="44">
        <v>72.765151515151501</v>
      </c>
      <c r="F11" s="44">
        <v>70.356060606060595</v>
      </c>
      <c r="G11" s="44">
        <f t="shared" si="0"/>
        <v>72.599593895687661</v>
      </c>
      <c r="H11" s="132">
        <v>74.400000000000006</v>
      </c>
      <c r="I11" s="132">
        <v>73.900000000000006</v>
      </c>
      <c r="J11" s="132">
        <v>74</v>
      </c>
      <c r="K11" s="132">
        <v>70.400000000000006</v>
      </c>
      <c r="L11" s="132">
        <f t="shared" si="1"/>
        <v>73.175000000000011</v>
      </c>
      <c r="M11" s="138">
        <v>72.7</v>
      </c>
      <c r="N11" s="138">
        <v>75.099999999999994</v>
      </c>
      <c r="O11" s="138">
        <v>74.7</v>
      </c>
      <c r="P11" s="138">
        <v>70</v>
      </c>
      <c r="Q11" s="44">
        <f t="shared" si="2"/>
        <v>73.125</v>
      </c>
      <c r="R11" s="16">
        <f t="shared" si="3"/>
        <v>73.054098982614619</v>
      </c>
      <c r="T11" s="6">
        <f t="shared" si="4"/>
        <v>3.9231278623112417E-4</v>
      </c>
      <c r="V11" s="23">
        <f>+claims!D11</f>
        <v>2</v>
      </c>
      <c r="W11" s="23">
        <f>+claims!E11</f>
        <v>0</v>
      </c>
      <c r="X11" s="23">
        <f>+claims!F11</f>
        <v>0</v>
      </c>
      <c r="Z11" s="6">
        <f t="shared" si="5"/>
        <v>0.02</v>
      </c>
      <c r="AA11" s="6">
        <f t="shared" si="6"/>
        <v>0</v>
      </c>
      <c r="AB11" s="6">
        <f t="shared" si="8"/>
        <v>0</v>
      </c>
      <c r="AD11" s="6">
        <f t="shared" si="7"/>
        <v>3.3333333333333335E-3</v>
      </c>
    </row>
    <row r="12" spans="1:31">
      <c r="A12" t="s">
        <v>19</v>
      </c>
      <c r="B12" t="s">
        <v>20</v>
      </c>
      <c r="C12" s="44">
        <v>18.1019230769231</v>
      </c>
      <c r="D12" s="44">
        <v>18.099609375</v>
      </c>
      <c r="E12" s="44">
        <v>21.647727272727298</v>
      </c>
      <c r="F12" s="44">
        <v>25.594696969697001</v>
      </c>
      <c r="G12" s="44">
        <f t="shared" si="0"/>
        <v>20.860989173586848</v>
      </c>
      <c r="H12" s="132">
        <v>18.100000000000001</v>
      </c>
      <c r="I12" s="132">
        <v>18.100000000000001</v>
      </c>
      <c r="J12" s="132">
        <v>20.399999999999999</v>
      </c>
      <c r="K12" s="132">
        <v>24.4</v>
      </c>
      <c r="L12" s="132">
        <f t="shared" si="1"/>
        <v>20.25</v>
      </c>
      <c r="M12" s="138">
        <v>18.2</v>
      </c>
      <c r="N12" s="138">
        <v>17</v>
      </c>
      <c r="O12" s="138">
        <v>20</v>
      </c>
      <c r="P12" s="138">
        <v>28</v>
      </c>
      <c r="Q12" s="44">
        <f t="shared" si="2"/>
        <v>20.8</v>
      </c>
      <c r="R12" s="16">
        <f t="shared" si="3"/>
        <v>20.626831528931142</v>
      </c>
      <c r="T12" s="6">
        <f t="shared" si="4"/>
        <v>1.1076955107147029E-4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>
      <c r="A13" t="s">
        <v>21</v>
      </c>
      <c r="B13" t="s">
        <v>22</v>
      </c>
      <c r="C13" s="44">
        <v>69.290384615384596</v>
      </c>
      <c r="D13" s="44">
        <v>64.5230769230769</v>
      </c>
      <c r="E13" s="44">
        <v>63.236742424242401</v>
      </c>
      <c r="F13" s="44">
        <v>64.818181818181799</v>
      </c>
      <c r="G13" s="44">
        <f t="shared" si="0"/>
        <v>65.467096445221429</v>
      </c>
      <c r="H13" s="132">
        <v>69.7</v>
      </c>
      <c r="I13" s="132">
        <v>70</v>
      </c>
      <c r="J13" s="132">
        <v>68.3</v>
      </c>
      <c r="K13" s="132">
        <v>67</v>
      </c>
      <c r="L13" s="132">
        <f t="shared" si="1"/>
        <v>68.75</v>
      </c>
      <c r="M13" s="138">
        <v>68.900000000000006</v>
      </c>
      <c r="N13" s="138">
        <v>68</v>
      </c>
      <c r="O13" s="138">
        <v>69</v>
      </c>
      <c r="P13" s="138">
        <v>70</v>
      </c>
      <c r="Q13" s="44">
        <f t="shared" si="2"/>
        <v>68.974999999999994</v>
      </c>
      <c r="R13" s="16">
        <f t="shared" si="3"/>
        <v>68.315349407536914</v>
      </c>
      <c r="T13" s="6">
        <f t="shared" si="4"/>
        <v>3.6686490479886246E-4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>
      <c r="A14" t="s">
        <v>23</v>
      </c>
      <c r="B14" t="s">
        <v>24</v>
      </c>
      <c r="C14" s="44">
        <v>190.9999999999996</v>
      </c>
      <c r="D14" s="44">
        <v>190.7421875</v>
      </c>
      <c r="E14" s="44">
        <v>188.75852272727309</v>
      </c>
      <c r="F14" s="44">
        <v>187.65909090909096</v>
      </c>
      <c r="G14" s="44">
        <f t="shared" si="0"/>
        <v>189.53995028409093</v>
      </c>
      <c r="H14" s="132">
        <v>189.3</v>
      </c>
      <c r="I14" s="132">
        <v>200.6</v>
      </c>
      <c r="J14" s="132">
        <v>202.8</v>
      </c>
      <c r="K14" s="132">
        <v>202</v>
      </c>
      <c r="L14" s="132">
        <f t="shared" si="1"/>
        <v>198.67500000000001</v>
      </c>
      <c r="M14" s="44">
        <v>201.4</v>
      </c>
      <c r="N14" s="139">
        <v>201.4</v>
      </c>
      <c r="O14" s="139">
        <v>198.5</v>
      </c>
      <c r="P14" s="139">
        <v>198.3</v>
      </c>
      <c r="Q14" s="44">
        <f t="shared" si="2"/>
        <v>199.89999999999998</v>
      </c>
      <c r="R14" s="16">
        <f t="shared" si="3"/>
        <v>197.76499171401511</v>
      </c>
      <c r="T14" s="6">
        <f t="shared" si="4"/>
        <v>1.0620312343700834E-3</v>
      </c>
      <c r="V14" s="23">
        <f>+claims!D14</f>
        <v>2</v>
      </c>
      <c r="W14" s="23">
        <f>+claims!E14</f>
        <v>1</v>
      </c>
      <c r="X14" s="23">
        <f>+claims!F14</f>
        <v>1</v>
      </c>
      <c r="Z14" s="6">
        <f t="shared" si="5"/>
        <v>1.0551865171444389E-2</v>
      </c>
      <c r="AA14" s="6">
        <f t="shared" si="6"/>
        <v>5.0333459166981244E-3</v>
      </c>
      <c r="AB14" s="6">
        <f t="shared" si="8"/>
        <v>5.0025012506253134E-3</v>
      </c>
      <c r="AD14" s="6">
        <f t="shared" si="7"/>
        <v>5.9376767927860966E-3</v>
      </c>
    </row>
    <row r="15" spans="1:31">
      <c r="A15" t="s">
        <v>25</v>
      </c>
      <c r="B15" t="s">
        <v>26</v>
      </c>
      <c r="C15" s="44">
        <v>4.6692307692307704</v>
      </c>
      <c r="D15" s="44">
        <v>4.5153846153846198</v>
      </c>
      <c r="E15" s="44">
        <v>4.75</v>
      </c>
      <c r="F15" s="44">
        <v>4.6988636363636402</v>
      </c>
      <c r="G15" s="44">
        <f t="shared" si="0"/>
        <v>4.6583697552447578</v>
      </c>
      <c r="H15" s="132">
        <v>3.9</v>
      </c>
      <c r="I15" s="132">
        <v>3.4</v>
      </c>
      <c r="J15" s="132">
        <v>3.6</v>
      </c>
      <c r="K15" s="132">
        <v>4</v>
      </c>
      <c r="L15" s="132">
        <f t="shared" si="1"/>
        <v>3.7250000000000001</v>
      </c>
      <c r="M15" s="140">
        <v>4</v>
      </c>
      <c r="N15" s="140">
        <v>4</v>
      </c>
      <c r="O15" s="140">
        <v>4</v>
      </c>
      <c r="P15" s="140">
        <v>4</v>
      </c>
      <c r="Q15" s="44">
        <f t="shared" si="2"/>
        <v>4</v>
      </c>
      <c r="R15" s="16">
        <f t="shared" si="3"/>
        <v>4.0180616258741262</v>
      </c>
      <c r="T15" s="6">
        <f t="shared" si="4"/>
        <v>2.1577666053621101E-5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>
      <c r="A16" t="s">
        <v>554</v>
      </c>
      <c r="B16" t="s">
        <v>555</v>
      </c>
      <c r="C16" s="44">
        <v>4.5230769230769203</v>
      </c>
      <c r="D16" s="44">
        <v>8.5</v>
      </c>
      <c r="E16" s="44">
        <v>8.2121212121212093</v>
      </c>
      <c r="F16" s="44">
        <v>9</v>
      </c>
      <c r="G16" s="44">
        <f t="shared" si="0"/>
        <v>7.5587995337995331</v>
      </c>
      <c r="H16" s="132">
        <v>9</v>
      </c>
      <c r="I16" s="132">
        <v>9</v>
      </c>
      <c r="J16" s="132">
        <v>8.6</v>
      </c>
      <c r="K16" s="132">
        <v>8.5</v>
      </c>
      <c r="L16" s="132">
        <f t="shared" si="1"/>
        <v>8.7750000000000004</v>
      </c>
      <c r="M16" s="140">
        <v>8.8000000000000007</v>
      </c>
      <c r="N16" s="140">
        <v>9</v>
      </c>
      <c r="O16" s="140">
        <v>9</v>
      </c>
      <c r="P16" s="140">
        <v>9</v>
      </c>
      <c r="Q16" s="44">
        <f t="shared" si="2"/>
        <v>8.9499999999999993</v>
      </c>
      <c r="R16" s="16">
        <f>IF(G16&gt;0,(+G16+(L16*2)+(Q16*3))/6,IF(L16&gt;0,((L16*2)+(Q16*3))/5,Q16))</f>
        <v>8.6597999222999231</v>
      </c>
      <c r="T16" s="6">
        <f t="shared" si="4"/>
        <v>4.6504580619494812E-5</v>
      </c>
      <c r="V16" s="23">
        <f>+claims!D16</f>
        <v>1</v>
      </c>
      <c r="W16" s="23">
        <f>+claims!E16</f>
        <v>2</v>
      </c>
      <c r="X16" s="23">
        <f>+claims!F16</f>
        <v>0</v>
      </c>
      <c r="Z16" s="6">
        <f>IF(G16&gt;100,IF(V16&lt;1,0,+V16/G16),IF(V16&lt;1,0,+V16/100))</f>
        <v>0.01</v>
      </c>
      <c r="AA16" s="6">
        <f>IF(L16&gt;100,IF(W16&lt;1,0,+W16/L16),IF(W16&lt;1,0,+W16/100))</f>
        <v>0.02</v>
      </c>
      <c r="AB16" s="6">
        <f>IF(Q16&gt;100,IF(X16&lt;1,0,+X16/Q16),IF(X16&lt;1,0,+X16/100))</f>
        <v>0</v>
      </c>
      <c r="AD16" s="6">
        <f t="shared" si="7"/>
        <v>8.3333333333333332E-3</v>
      </c>
    </row>
    <row r="17" spans="1:30">
      <c r="A17" t="s">
        <v>27</v>
      </c>
      <c r="B17" t="s">
        <v>522</v>
      </c>
      <c r="C17" s="44">
        <v>46.5026923076923</v>
      </c>
      <c r="D17" s="44">
        <v>47.05255859375</v>
      </c>
      <c r="E17" s="44">
        <v>47.588371212121203</v>
      </c>
      <c r="F17" s="44">
        <v>46.762821969697001</v>
      </c>
      <c r="G17" s="44">
        <f t="shared" ref="G17:G80" si="9">AVERAGE(C17:F17)</f>
        <v>46.97661102081512</v>
      </c>
      <c r="H17" s="132">
        <v>45.1</v>
      </c>
      <c r="I17" s="132">
        <v>45.5</v>
      </c>
      <c r="J17" s="132">
        <v>45.5</v>
      </c>
      <c r="K17" s="132">
        <v>45.7</v>
      </c>
      <c r="L17" s="132">
        <f t="shared" si="1"/>
        <v>45.45</v>
      </c>
      <c r="M17" s="140">
        <v>43.9</v>
      </c>
      <c r="N17" s="140">
        <v>43</v>
      </c>
      <c r="O17" s="140">
        <v>42</v>
      </c>
      <c r="P17" s="140">
        <v>40</v>
      </c>
      <c r="Q17" s="44">
        <f t="shared" si="2"/>
        <v>42.225000000000001</v>
      </c>
      <c r="R17" s="16">
        <f t="shared" si="3"/>
        <v>44.091935170135855</v>
      </c>
      <c r="T17" s="6">
        <f t="shared" si="4"/>
        <v>2.3678110027795462E-4</v>
      </c>
      <c r="V17" s="23">
        <f>+claims!D17</f>
        <v>0</v>
      </c>
      <c r="W17" s="23">
        <f>+claims!E17</f>
        <v>0</v>
      </c>
      <c r="X17" s="23">
        <f>+claims!F17</f>
        <v>1</v>
      </c>
      <c r="Z17" s="6">
        <f t="shared" si="5"/>
        <v>0</v>
      </c>
      <c r="AA17" s="6">
        <f t="shared" si="6"/>
        <v>0</v>
      </c>
      <c r="AB17" s="6">
        <f t="shared" si="8"/>
        <v>0.01</v>
      </c>
      <c r="AD17" s="6">
        <f t="shared" si="7"/>
        <v>5.0000000000000001E-3</v>
      </c>
    </row>
    <row r="18" spans="1:30">
      <c r="A18" t="s">
        <v>28</v>
      </c>
      <c r="B18" t="s">
        <v>523</v>
      </c>
      <c r="C18" s="44">
        <v>38.646153846153844</v>
      </c>
      <c r="D18" s="44">
        <v>38.046875</v>
      </c>
      <c r="E18" s="44">
        <v>37.863636363636402</v>
      </c>
      <c r="F18" s="44">
        <v>36.681818181818201</v>
      </c>
      <c r="G18" s="44">
        <f t="shared" si="9"/>
        <v>37.80962084790211</v>
      </c>
      <c r="H18" s="132">
        <v>37.9</v>
      </c>
      <c r="I18" s="132">
        <v>38</v>
      </c>
      <c r="J18" s="132">
        <v>36.700000000000003</v>
      </c>
      <c r="K18" s="132">
        <v>35.9</v>
      </c>
      <c r="L18" s="132">
        <f t="shared" si="1"/>
        <v>37.125</v>
      </c>
      <c r="M18" s="140">
        <v>37.5</v>
      </c>
      <c r="N18" s="140">
        <v>37.200000000000003</v>
      </c>
      <c r="O18" s="140">
        <v>38</v>
      </c>
      <c r="P18" s="140">
        <v>38</v>
      </c>
      <c r="Q18" s="44">
        <f t="shared" si="2"/>
        <v>37.674999999999997</v>
      </c>
      <c r="R18" s="16">
        <f t="shared" si="3"/>
        <v>37.514103474650348</v>
      </c>
      <c r="T18" s="6">
        <f t="shared" si="4"/>
        <v>2.0145703885288054E-4</v>
      </c>
      <c r="V18" s="23">
        <f>+claims!D18</f>
        <v>0</v>
      </c>
      <c r="W18" s="23">
        <f>+claims!E18</f>
        <v>0</v>
      </c>
      <c r="X18" s="23">
        <f>+claims!F18</f>
        <v>0</v>
      </c>
      <c r="Z18" s="6">
        <f t="shared" si="5"/>
        <v>0</v>
      </c>
      <c r="AA18" s="6">
        <f t="shared" si="6"/>
        <v>0</v>
      </c>
      <c r="AB18" s="6">
        <f t="shared" si="8"/>
        <v>0</v>
      </c>
      <c r="AD18" s="6">
        <f t="shared" si="7"/>
        <v>0</v>
      </c>
    </row>
    <row r="19" spans="1:30">
      <c r="A19" t="s">
        <v>29</v>
      </c>
      <c r="B19" t="s">
        <v>524</v>
      </c>
      <c r="C19" s="44">
        <v>33.873076923076901</v>
      </c>
      <c r="D19" s="44">
        <v>33.255859375</v>
      </c>
      <c r="E19" s="44">
        <v>32.7736742424242</v>
      </c>
      <c r="F19" s="44">
        <v>32.459280303030297</v>
      </c>
      <c r="G19" s="44">
        <f t="shared" si="9"/>
        <v>33.09047271088285</v>
      </c>
      <c r="H19" s="132">
        <v>31.3</v>
      </c>
      <c r="I19" s="132">
        <v>32.799999999999997</v>
      </c>
      <c r="J19" s="132">
        <v>32.799999999999997</v>
      </c>
      <c r="K19" s="132">
        <v>33</v>
      </c>
      <c r="L19" s="132">
        <f t="shared" si="1"/>
        <v>32.474999999999994</v>
      </c>
      <c r="M19" s="140">
        <v>32.299999999999997</v>
      </c>
      <c r="N19" s="140">
        <v>32</v>
      </c>
      <c r="O19" s="140">
        <v>32</v>
      </c>
      <c r="P19" s="140">
        <v>33</v>
      </c>
      <c r="Q19" s="44">
        <f t="shared" si="2"/>
        <v>32.325000000000003</v>
      </c>
      <c r="R19" s="16">
        <f t="shared" si="3"/>
        <v>32.502578785147143</v>
      </c>
      <c r="T19" s="6">
        <f t="shared" si="4"/>
        <v>1.7454430922393858E-4</v>
      </c>
      <c r="V19" s="23">
        <f>+claims!D19</f>
        <v>0</v>
      </c>
      <c r="W19" s="23">
        <f>+claims!E19</f>
        <v>0</v>
      </c>
      <c r="X19" s="23">
        <f>+claims!F19</f>
        <v>0</v>
      </c>
      <c r="Z19" s="6">
        <f t="shared" si="5"/>
        <v>0</v>
      </c>
      <c r="AA19" s="6">
        <f t="shared" si="6"/>
        <v>0</v>
      </c>
      <c r="AB19" s="6">
        <f t="shared" si="8"/>
        <v>0</v>
      </c>
      <c r="AD19" s="6">
        <f t="shared" si="7"/>
        <v>0</v>
      </c>
    </row>
    <row r="20" spans="1:30">
      <c r="A20" t="s">
        <v>30</v>
      </c>
      <c r="B20" t="s">
        <v>525</v>
      </c>
      <c r="C20" s="44">
        <v>33.430769230769201</v>
      </c>
      <c r="D20" s="44">
        <v>33.078125</v>
      </c>
      <c r="E20" s="44">
        <v>33.681818181818201</v>
      </c>
      <c r="F20" s="44">
        <v>33.46875</v>
      </c>
      <c r="G20" s="44">
        <f t="shared" si="9"/>
        <v>33.414865603146851</v>
      </c>
      <c r="H20" s="132">
        <v>33.1</v>
      </c>
      <c r="I20" s="132">
        <v>32.1</v>
      </c>
      <c r="J20" s="132">
        <v>32.6</v>
      </c>
      <c r="K20" s="132">
        <v>32.4</v>
      </c>
      <c r="L20" s="132">
        <f t="shared" si="1"/>
        <v>32.550000000000004</v>
      </c>
      <c r="M20" s="140">
        <v>34</v>
      </c>
      <c r="N20" s="140">
        <v>34</v>
      </c>
      <c r="O20" s="140">
        <v>36</v>
      </c>
      <c r="P20" s="140">
        <v>34</v>
      </c>
      <c r="Q20" s="44">
        <f t="shared" si="2"/>
        <v>34.5</v>
      </c>
      <c r="R20" s="16">
        <f t="shared" si="3"/>
        <v>33.669144267191143</v>
      </c>
      <c r="T20" s="6">
        <f t="shared" si="4"/>
        <v>1.8080896187115897E-4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>
      <c r="A21" t="s">
        <v>31</v>
      </c>
      <c r="B21" t="s">
        <v>526</v>
      </c>
      <c r="C21" s="44">
        <v>59.427192307692302</v>
      </c>
      <c r="D21" s="44">
        <v>59.671875</v>
      </c>
      <c r="E21" s="44">
        <v>59.8333333333333</v>
      </c>
      <c r="F21" s="44">
        <v>58.348484848484901</v>
      </c>
      <c r="G21" s="44">
        <f t="shared" si="9"/>
        <v>59.320221372377624</v>
      </c>
      <c r="H21" s="132">
        <v>57.2</v>
      </c>
      <c r="I21" s="132">
        <v>57.5</v>
      </c>
      <c r="J21" s="132">
        <v>57.8</v>
      </c>
      <c r="K21" s="132">
        <v>57</v>
      </c>
      <c r="L21" s="132">
        <f t="shared" si="1"/>
        <v>57.375</v>
      </c>
      <c r="M21" s="140">
        <v>57.9</v>
      </c>
      <c r="N21" s="140">
        <v>57</v>
      </c>
      <c r="O21" s="140">
        <v>56.5</v>
      </c>
      <c r="P21" s="140">
        <v>58.5</v>
      </c>
      <c r="Q21" s="44">
        <f t="shared" si="2"/>
        <v>57.475000000000001</v>
      </c>
      <c r="R21" s="16">
        <f t="shared" si="3"/>
        <v>57.749203562062938</v>
      </c>
      <c r="T21" s="6">
        <f t="shared" si="4"/>
        <v>3.1012292626390311E-4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>
      <c r="A22" t="s">
        <v>32</v>
      </c>
      <c r="B22" t="s">
        <v>527</v>
      </c>
      <c r="C22" s="44">
        <v>15.5</v>
      </c>
      <c r="D22" s="44">
        <v>15.5</v>
      </c>
      <c r="E22" s="44">
        <v>15.267045454545499</v>
      </c>
      <c r="F22" s="44">
        <v>15.5</v>
      </c>
      <c r="G22" s="44">
        <f t="shared" si="9"/>
        <v>15.441761363636374</v>
      </c>
      <c r="H22" s="132">
        <v>15.5</v>
      </c>
      <c r="I22" s="132">
        <v>15.5</v>
      </c>
      <c r="J22" s="132">
        <v>15.5</v>
      </c>
      <c r="K22" s="132">
        <v>15.5</v>
      </c>
      <c r="L22" s="132">
        <f t="shared" si="1"/>
        <v>15.5</v>
      </c>
      <c r="M22" s="140">
        <v>15.7</v>
      </c>
      <c r="N22" s="140">
        <v>15.5</v>
      </c>
      <c r="O22" s="140">
        <v>15.5</v>
      </c>
      <c r="P22" s="140">
        <v>15.5</v>
      </c>
      <c r="Q22" s="44">
        <f t="shared" si="2"/>
        <v>15.55</v>
      </c>
      <c r="R22" s="16">
        <f t="shared" si="3"/>
        <v>15.515293560606063</v>
      </c>
      <c r="T22" s="6">
        <f t="shared" si="4"/>
        <v>8.3319733330825541E-5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>
      <c r="A23" t="s">
        <v>33</v>
      </c>
      <c r="B23" t="s">
        <v>528</v>
      </c>
      <c r="C23" s="44">
        <v>20</v>
      </c>
      <c r="D23" s="44">
        <v>20</v>
      </c>
      <c r="E23" s="44">
        <v>20</v>
      </c>
      <c r="F23" s="44">
        <v>20</v>
      </c>
      <c r="G23" s="44">
        <f t="shared" si="9"/>
        <v>20</v>
      </c>
      <c r="H23" s="132">
        <v>20</v>
      </c>
      <c r="I23" s="132">
        <v>20</v>
      </c>
      <c r="J23" s="132">
        <v>20</v>
      </c>
      <c r="K23" s="132">
        <v>20</v>
      </c>
      <c r="L23" s="132">
        <f t="shared" si="1"/>
        <v>20</v>
      </c>
      <c r="M23" s="140">
        <v>20</v>
      </c>
      <c r="N23" s="140">
        <v>20.3</v>
      </c>
      <c r="O23" s="140">
        <v>21</v>
      </c>
      <c r="P23" s="140">
        <v>21</v>
      </c>
      <c r="Q23" s="44">
        <f t="shared" si="2"/>
        <v>20.574999999999999</v>
      </c>
      <c r="R23" s="16">
        <f t="shared" si="3"/>
        <v>20.287499999999998</v>
      </c>
      <c r="T23" s="6">
        <f t="shared" si="4"/>
        <v>1.0894728374595409E-4</v>
      </c>
      <c r="V23" s="23">
        <f>+claims!D23</f>
        <v>0</v>
      </c>
      <c r="W23" s="23">
        <f>+claims!E23</f>
        <v>0</v>
      </c>
      <c r="X23" s="23">
        <f>+claims!F23</f>
        <v>0</v>
      </c>
      <c r="Z23" s="6">
        <f t="shared" si="5"/>
        <v>0</v>
      </c>
      <c r="AA23" s="6">
        <f t="shared" si="6"/>
        <v>0</v>
      </c>
      <c r="AB23" s="6">
        <f t="shared" si="8"/>
        <v>0</v>
      </c>
      <c r="AD23" s="6">
        <f t="shared" si="7"/>
        <v>0</v>
      </c>
    </row>
    <row r="24" spans="1:30">
      <c r="A24" t="s">
        <v>34</v>
      </c>
      <c r="B24" t="s">
        <v>529</v>
      </c>
      <c r="C24" s="44">
        <v>17.876923076923099</v>
      </c>
      <c r="D24" s="44">
        <v>17.375</v>
      </c>
      <c r="E24" s="44">
        <v>17.2424242424242</v>
      </c>
      <c r="F24" s="44">
        <v>17.265151515151501</v>
      </c>
      <c r="G24" s="44">
        <f t="shared" si="9"/>
        <v>17.4398747086247</v>
      </c>
      <c r="H24" s="132">
        <v>16.3</v>
      </c>
      <c r="I24" s="132">
        <v>16.600000000000001</v>
      </c>
      <c r="J24" s="132">
        <v>16.2</v>
      </c>
      <c r="K24" s="132">
        <v>16</v>
      </c>
      <c r="L24" s="132">
        <f t="shared" si="1"/>
        <v>16.275000000000002</v>
      </c>
      <c r="M24" s="140">
        <v>16.399999999999999</v>
      </c>
      <c r="N24" s="140">
        <v>16.5</v>
      </c>
      <c r="O24" s="140">
        <v>16.5</v>
      </c>
      <c r="P24" s="140">
        <v>16.5</v>
      </c>
      <c r="Q24" s="44">
        <f t="shared" si="2"/>
        <v>16.475000000000001</v>
      </c>
      <c r="R24" s="16">
        <f t="shared" si="3"/>
        <v>16.569145784770786</v>
      </c>
      <c r="T24" s="6">
        <f t="shared" si="4"/>
        <v>8.8979096844929255E-5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>
      <c r="A25" t="s">
        <v>35</v>
      </c>
      <c r="B25" t="s">
        <v>530</v>
      </c>
      <c r="C25" s="44">
        <v>21</v>
      </c>
      <c r="D25" s="44">
        <v>20.676923076923099</v>
      </c>
      <c r="E25" s="44">
        <v>21</v>
      </c>
      <c r="F25" s="44">
        <v>21.230769230769202</v>
      </c>
      <c r="G25" s="44">
        <f t="shared" si="9"/>
        <v>20.976923076923075</v>
      </c>
      <c r="H25" s="132">
        <v>20.7</v>
      </c>
      <c r="I25" s="132">
        <v>21</v>
      </c>
      <c r="J25" s="132">
        <v>21</v>
      </c>
      <c r="K25" s="132">
        <v>20.3</v>
      </c>
      <c r="L25" s="132">
        <f t="shared" si="1"/>
        <v>20.75</v>
      </c>
      <c r="M25" s="140">
        <v>20</v>
      </c>
      <c r="N25" s="140">
        <v>20</v>
      </c>
      <c r="O25" s="140">
        <v>20</v>
      </c>
      <c r="P25" s="140">
        <v>20</v>
      </c>
      <c r="Q25" s="44">
        <f t="shared" si="2"/>
        <v>20</v>
      </c>
      <c r="R25" s="16">
        <f t="shared" si="3"/>
        <v>20.412820512820513</v>
      </c>
      <c r="T25" s="6">
        <f t="shared" si="4"/>
        <v>1.0962027595640117E-4</v>
      </c>
      <c r="V25" s="23">
        <f>+claims!D25</f>
        <v>0</v>
      </c>
      <c r="W25" s="23">
        <f>+claims!E25</f>
        <v>0</v>
      </c>
      <c r="X25" s="23">
        <f>+claims!F25</f>
        <v>1</v>
      </c>
      <c r="Z25" s="6">
        <f t="shared" si="5"/>
        <v>0</v>
      </c>
      <c r="AA25" s="6">
        <f t="shared" si="6"/>
        <v>0</v>
      </c>
      <c r="AB25" s="6">
        <f t="shared" si="8"/>
        <v>0.01</v>
      </c>
      <c r="AD25" s="6">
        <f t="shared" si="7"/>
        <v>5.0000000000000001E-3</v>
      </c>
    </row>
    <row r="26" spans="1:30">
      <c r="A26" t="s">
        <v>36</v>
      </c>
      <c r="B26" t="s">
        <v>531</v>
      </c>
      <c r="C26" s="44">
        <v>15.6715384615385</v>
      </c>
      <c r="D26" s="44">
        <v>14.993846153846199</v>
      </c>
      <c r="E26" s="44">
        <v>14.6731060606061</v>
      </c>
      <c r="F26" s="44">
        <v>15.681818181818199</v>
      </c>
      <c r="G26" s="44">
        <f t="shared" si="9"/>
        <v>15.25507721445225</v>
      </c>
      <c r="H26" s="132">
        <v>15.7</v>
      </c>
      <c r="I26" s="132">
        <v>15.7</v>
      </c>
      <c r="J26" s="132">
        <v>15.7</v>
      </c>
      <c r="K26" s="132">
        <v>15.7</v>
      </c>
      <c r="L26" s="132">
        <f t="shared" si="1"/>
        <v>15.7</v>
      </c>
      <c r="M26" s="140">
        <v>15.8</v>
      </c>
      <c r="N26" s="140">
        <v>15.7</v>
      </c>
      <c r="O26" s="140">
        <v>15.7</v>
      </c>
      <c r="P26" s="140">
        <v>15.7</v>
      </c>
      <c r="Q26" s="44">
        <f t="shared" si="2"/>
        <v>15.725000000000001</v>
      </c>
      <c r="R26" s="16">
        <f t="shared" si="3"/>
        <v>15.638346202408707</v>
      </c>
      <c r="T26" s="6">
        <f t="shared" si="4"/>
        <v>8.3980546692854471E-5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>
      <c r="A27" t="s">
        <v>37</v>
      </c>
      <c r="B27" t="s">
        <v>532</v>
      </c>
      <c r="C27" s="44">
        <v>16.5230769230769</v>
      </c>
      <c r="D27" s="44">
        <v>15.927734375</v>
      </c>
      <c r="E27" s="44">
        <v>14.5151515151515</v>
      </c>
      <c r="F27" s="44">
        <v>14.454545454545499</v>
      </c>
      <c r="G27" s="44">
        <f t="shared" si="9"/>
        <v>15.355127066943474</v>
      </c>
      <c r="H27" s="132">
        <v>17</v>
      </c>
      <c r="I27" s="132">
        <v>17</v>
      </c>
      <c r="J27" s="132">
        <v>17</v>
      </c>
      <c r="K27" s="132">
        <v>17</v>
      </c>
      <c r="L27" s="132">
        <f t="shared" si="1"/>
        <v>17</v>
      </c>
      <c r="M27" s="140">
        <v>17</v>
      </c>
      <c r="N27" s="140">
        <v>18</v>
      </c>
      <c r="O27" s="140">
        <v>19</v>
      </c>
      <c r="P27" s="140">
        <v>20</v>
      </c>
      <c r="Q27" s="44">
        <f t="shared" si="2"/>
        <v>18.5</v>
      </c>
      <c r="R27" s="16">
        <f t="shared" si="3"/>
        <v>17.475854511157248</v>
      </c>
      <c r="T27" s="6">
        <f t="shared" si="4"/>
        <v>9.3848275052621602E-5</v>
      </c>
      <c r="V27" s="23">
        <f>+claims!D27</f>
        <v>0</v>
      </c>
      <c r="W27" s="23">
        <f>+claims!E27</f>
        <v>0</v>
      </c>
      <c r="X27" s="23">
        <f>+claims!F27</f>
        <v>1</v>
      </c>
      <c r="Z27" s="6">
        <f t="shared" si="5"/>
        <v>0</v>
      </c>
      <c r="AA27" s="6">
        <f t="shared" si="6"/>
        <v>0</v>
      </c>
      <c r="AB27" s="6">
        <f t="shared" si="8"/>
        <v>0.01</v>
      </c>
      <c r="AD27" s="6">
        <f t="shared" si="7"/>
        <v>5.0000000000000001E-3</v>
      </c>
    </row>
    <row r="28" spans="1:30">
      <c r="A28" t="s">
        <v>38</v>
      </c>
      <c r="B28" t="s">
        <v>533</v>
      </c>
      <c r="C28" s="44">
        <v>15</v>
      </c>
      <c r="D28" s="44">
        <v>14.4153846153846</v>
      </c>
      <c r="E28" s="44">
        <v>15</v>
      </c>
      <c r="F28" s="44">
        <v>15</v>
      </c>
      <c r="G28" s="44">
        <f t="shared" si="9"/>
        <v>14.853846153846149</v>
      </c>
      <c r="H28" s="132">
        <v>15</v>
      </c>
      <c r="I28" s="132">
        <v>14</v>
      </c>
      <c r="J28" s="132">
        <v>14.4</v>
      </c>
      <c r="K28" s="132">
        <v>15</v>
      </c>
      <c r="L28" s="132">
        <f t="shared" si="1"/>
        <v>14.6</v>
      </c>
      <c r="M28" s="140">
        <v>15</v>
      </c>
      <c r="N28" s="140">
        <v>15</v>
      </c>
      <c r="O28" s="140">
        <v>15</v>
      </c>
      <c r="P28" s="140">
        <v>15</v>
      </c>
      <c r="Q28" s="44">
        <f t="shared" si="2"/>
        <v>15</v>
      </c>
      <c r="R28" s="16">
        <f t="shared" si="3"/>
        <v>14.842307692307692</v>
      </c>
      <c r="T28" s="6">
        <f t="shared" si="4"/>
        <v>7.9705686141644041E-5</v>
      </c>
      <c r="V28" s="23">
        <f>+claims!D28</f>
        <v>1</v>
      </c>
      <c r="W28" s="23">
        <f>+claims!E28</f>
        <v>0</v>
      </c>
      <c r="X28" s="23">
        <f>+claims!F28</f>
        <v>0</v>
      </c>
      <c r="Z28" s="6">
        <f t="shared" si="5"/>
        <v>0.01</v>
      </c>
      <c r="AA28" s="6">
        <f t="shared" si="6"/>
        <v>0</v>
      </c>
      <c r="AB28" s="6">
        <f t="shared" si="8"/>
        <v>0</v>
      </c>
      <c r="AD28" s="6">
        <f t="shared" si="7"/>
        <v>1.6666666666666668E-3</v>
      </c>
    </row>
    <row r="29" spans="1:30">
      <c r="A29" t="s">
        <v>39</v>
      </c>
      <c r="B29" t="s">
        <v>534</v>
      </c>
      <c r="C29" s="44">
        <v>32</v>
      </c>
      <c r="D29" s="44">
        <v>32.6796875</v>
      </c>
      <c r="E29" s="44">
        <v>32.2424242424242</v>
      </c>
      <c r="F29" s="44">
        <v>31.6666666666667</v>
      </c>
      <c r="G29" s="44">
        <f t="shared" si="9"/>
        <v>32.14719460227272</v>
      </c>
      <c r="H29" s="132">
        <v>31.7</v>
      </c>
      <c r="I29" s="132">
        <v>32</v>
      </c>
      <c r="J29" s="132">
        <v>32</v>
      </c>
      <c r="K29" s="132">
        <v>31.6</v>
      </c>
      <c r="L29" s="132">
        <f t="shared" si="1"/>
        <v>31.825000000000003</v>
      </c>
      <c r="M29" s="140">
        <v>32</v>
      </c>
      <c r="N29" s="140">
        <v>34</v>
      </c>
      <c r="O29" s="140">
        <v>32</v>
      </c>
      <c r="P29" s="140">
        <v>32</v>
      </c>
      <c r="Q29" s="44">
        <f t="shared" si="2"/>
        <v>32.5</v>
      </c>
      <c r="R29" s="16">
        <f t="shared" si="3"/>
        <v>32.216199100378788</v>
      </c>
      <c r="T29" s="6">
        <f t="shared" si="4"/>
        <v>1.7300640219865035E-4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>
      <c r="A30" t="s">
        <v>40</v>
      </c>
      <c r="B30" t="s">
        <v>535</v>
      </c>
      <c r="C30" s="44">
        <v>46</v>
      </c>
      <c r="D30" s="44">
        <v>44.96875</v>
      </c>
      <c r="E30" s="44">
        <v>43.098484848484901</v>
      </c>
      <c r="F30" s="44">
        <v>43.855113636363598</v>
      </c>
      <c r="G30" s="44">
        <f t="shared" si="9"/>
        <v>44.480587121212125</v>
      </c>
      <c r="H30" s="132">
        <v>41.8</v>
      </c>
      <c r="I30" s="132">
        <v>43.1</v>
      </c>
      <c r="J30" s="132">
        <v>40.9</v>
      </c>
      <c r="K30" s="132">
        <v>42.6</v>
      </c>
      <c r="L30" s="132">
        <f t="shared" si="1"/>
        <v>42.1</v>
      </c>
      <c r="M30" s="140">
        <v>41</v>
      </c>
      <c r="N30" s="140">
        <v>42</v>
      </c>
      <c r="O30" s="140">
        <v>41</v>
      </c>
      <c r="P30" s="140">
        <v>41</v>
      </c>
      <c r="Q30" s="44">
        <f t="shared" si="2"/>
        <v>41.25</v>
      </c>
      <c r="R30" s="16">
        <f t="shared" si="3"/>
        <v>42.071764520202017</v>
      </c>
      <c r="T30" s="6">
        <f t="shared" si="4"/>
        <v>2.259324444547339E-4</v>
      </c>
      <c r="V30" s="23">
        <f>+claims!D30</f>
        <v>0</v>
      </c>
      <c r="W30" s="23">
        <f>+claims!E30</f>
        <v>1</v>
      </c>
      <c r="X30" s="23">
        <f>+claims!F30</f>
        <v>0</v>
      </c>
      <c r="Z30" s="6">
        <f t="shared" si="5"/>
        <v>0</v>
      </c>
      <c r="AA30" s="6">
        <f t="shared" si="6"/>
        <v>0.01</v>
      </c>
      <c r="AB30" s="6">
        <f t="shared" si="8"/>
        <v>0</v>
      </c>
      <c r="AD30" s="6">
        <f t="shared" si="7"/>
        <v>3.3333333333333335E-3</v>
      </c>
    </row>
    <row r="31" spans="1:30">
      <c r="A31" t="s">
        <v>41</v>
      </c>
      <c r="B31" t="s">
        <v>536</v>
      </c>
      <c r="C31" s="44">
        <v>608.49230769230803</v>
      </c>
      <c r="D31" s="44">
        <v>608.46875</v>
      </c>
      <c r="E31" s="44">
        <v>611.66666666666697</v>
      </c>
      <c r="F31" s="44">
        <v>611.969696969697</v>
      </c>
      <c r="G31" s="44">
        <f t="shared" si="9"/>
        <v>610.14935533216794</v>
      </c>
      <c r="H31" s="132">
        <v>611</v>
      </c>
      <c r="I31" s="132">
        <v>607.6</v>
      </c>
      <c r="J31" s="132">
        <v>607.5</v>
      </c>
      <c r="K31" s="132">
        <v>608.6</v>
      </c>
      <c r="L31" s="132">
        <f t="shared" si="1"/>
        <v>608.67499999999995</v>
      </c>
      <c r="M31" s="141">
        <v>611.20000000000005</v>
      </c>
      <c r="N31" s="141">
        <v>609.5</v>
      </c>
      <c r="O31" s="141">
        <v>609.6</v>
      </c>
      <c r="P31" s="141">
        <v>610.6</v>
      </c>
      <c r="Q31" s="44">
        <f t="shared" si="2"/>
        <v>610.22500000000002</v>
      </c>
      <c r="R31" s="16">
        <f t="shared" si="3"/>
        <v>609.69572588869471</v>
      </c>
      <c r="T31" s="6">
        <f t="shared" si="4"/>
        <v>3.2741684903063993E-3</v>
      </c>
      <c r="V31" s="23">
        <f>+claims!D31</f>
        <v>1</v>
      </c>
      <c r="W31" s="23">
        <f>+claims!E31</f>
        <v>2</v>
      </c>
      <c r="X31" s="23">
        <f>+claims!F31</f>
        <v>0</v>
      </c>
      <c r="Z31" s="6">
        <f t="shared" si="5"/>
        <v>1.6389429756188069E-3</v>
      </c>
      <c r="AA31" s="6">
        <f t="shared" si="6"/>
        <v>3.2858257690885945E-3</v>
      </c>
      <c r="AB31" s="6">
        <f t="shared" si="8"/>
        <v>0</v>
      </c>
      <c r="AD31" s="6">
        <f t="shared" si="7"/>
        <v>1.3684324189659992E-3</v>
      </c>
    </row>
    <row r="32" spans="1:30">
      <c r="A32" t="s">
        <v>42</v>
      </c>
      <c r="B32" t="s">
        <v>43</v>
      </c>
      <c r="C32" s="44">
        <v>14</v>
      </c>
      <c r="D32" s="44">
        <v>13.7846153846154</v>
      </c>
      <c r="E32" s="44">
        <v>13.075757575757599</v>
      </c>
      <c r="F32" s="44">
        <v>13.0378787878788</v>
      </c>
      <c r="G32" s="44">
        <f t="shared" si="9"/>
        <v>13.474562937062949</v>
      </c>
      <c r="H32" s="132">
        <v>13.8</v>
      </c>
      <c r="I32" s="132">
        <v>14</v>
      </c>
      <c r="J32" s="132">
        <v>13.3</v>
      </c>
      <c r="K32" s="132">
        <v>13</v>
      </c>
      <c r="L32" s="132">
        <f t="shared" si="1"/>
        <v>13.525</v>
      </c>
      <c r="M32" s="141">
        <v>12.5</v>
      </c>
      <c r="N32" s="141">
        <v>14</v>
      </c>
      <c r="O32" s="141">
        <v>14</v>
      </c>
      <c r="P32" s="141">
        <v>13</v>
      </c>
      <c r="Q32" s="44">
        <f t="shared" si="2"/>
        <v>13.375</v>
      </c>
      <c r="R32" s="16">
        <f t="shared" si="3"/>
        <v>13.441593822843826</v>
      </c>
      <c r="T32" s="6">
        <f t="shared" si="4"/>
        <v>7.2183617311902913E-5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>
      <c r="A33" t="s">
        <v>44</v>
      </c>
      <c r="B33" t="s">
        <v>45</v>
      </c>
      <c r="C33" s="44">
        <v>12.698076923076901</v>
      </c>
      <c r="D33" s="44">
        <v>11.861328125</v>
      </c>
      <c r="E33" s="44">
        <v>10.993844696969701</v>
      </c>
      <c r="F33" s="44">
        <v>10.604450757575799</v>
      </c>
      <c r="G33" s="44">
        <f t="shared" si="9"/>
        <v>11.539425125655599</v>
      </c>
      <c r="H33" s="132">
        <v>9.1</v>
      </c>
      <c r="I33" s="132">
        <v>9.1</v>
      </c>
      <c r="J33" s="132">
        <v>9</v>
      </c>
      <c r="K33" s="132">
        <v>9.8000000000000007</v>
      </c>
      <c r="L33" s="132">
        <f t="shared" si="1"/>
        <v>9.25</v>
      </c>
      <c r="M33" s="141">
        <v>9.9</v>
      </c>
      <c r="N33" s="141">
        <v>10.1</v>
      </c>
      <c r="O33" s="141">
        <v>10</v>
      </c>
      <c r="P33" s="141">
        <v>9</v>
      </c>
      <c r="Q33" s="44">
        <f t="shared" si="2"/>
        <v>9.75</v>
      </c>
      <c r="R33" s="16">
        <f t="shared" si="3"/>
        <v>9.8815708542759335</v>
      </c>
      <c r="T33" s="6">
        <f t="shared" si="4"/>
        <v>5.3065695808579185E-5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>
      <c r="A34" t="s">
        <v>46</v>
      </c>
      <c r="B34" t="s">
        <v>47</v>
      </c>
      <c r="C34" s="44">
        <v>256.87644230769223</v>
      </c>
      <c r="D34" s="44">
        <v>263.10312499999998</v>
      </c>
      <c r="E34" s="44">
        <v>258.69375000000042</v>
      </c>
      <c r="F34" s="44">
        <v>259.167462121212</v>
      </c>
      <c r="G34" s="44">
        <f t="shared" si="9"/>
        <v>259.46019485722616</v>
      </c>
      <c r="H34" s="132">
        <v>244.5</v>
      </c>
      <c r="I34" s="132">
        <v>251.3</v>
      </c>
      <c r="J34" s="132">
        <v>264.8</v>
      </c>
      <c r="K34" s="132">
        <v>264.10000000000002</v>
      </c>
      <c r="L34" s="132">
        <f t="shared" si="1"/>
        <v>256.17500000000001</v>
      </c>
      <c r="M34" s="132">
        <v>256.10000000000002</v>
      </c>
      <c r="N34" s="132">
        <v>255.8</v>
      </c>
      <c r="O34" s="132">
        <v>254.6</v>
      </c>
      <c r="P34" s="132">
        <v>251.6</v>
      </c>
      <c r="Q34" s="44">
        <f t="shared" si="2"/>
        <v>254.52500000000001</v>
      </c>
      <c r="R34" s="16">
        <f t="shared" si="3"/>
        <v>255.89753247620436</v>
      </c>
      <c r="T34" s="6">
        <f t="shared" si="4"/>
        <v>1.3742127458077407E-3</v>
      </c>
      <c r="V34" s="23">
        <f>+claims!D34</f>
        <v>1</v>
      </c>
      <c r="W34" s="23">
        <f>+claims!E34</f>
        <v>2</v>
      </c>
      <c r="X34" s="23">
        <f>+claims!F34</f>
        <v>1</v>
      </c>
      <c r="Z34" s="6">
        <f t="shared" si="5"/>
        <v>3.8541557426574531E-3</v>
      </c>
      <c r="AA34" s="6">
        <f t="shared" si="6"/>
        <v>7.8071630721186685E-3</v>
      </c>
      <c r="AB34" s="6">
        <f t="shared" si="8"/>
        <v>3.9288871427168252E-3</v>
      </c>
      <c r="AD34" s="6">
        <f t="shared" si="7"/>
        <v>5.2091905525075448E-3</v>
      </c>
    </row>
    <row r="35" spans="1:30">
      <c r="A35" t="s">
        <v>48</v>
      </c>
      <c r="B35" t="s">
        <v>49</v>
      </c>
      <c r="C35" s="60">
        <v>4098.8057692307702</v>
      </c>
      <c r="D35" s="60">
        <v>4086.9812499999998</v>
      </c>
      <c r="E35" s="60">
        <v>4076.4838068181798</v>
      </c>
      <c r="F35" s="60">
        <v>4057.1519886363599</v>
      </c>
      <c r="G35" s="60">
        <f t="shared" si="9"/>
        <v>4079.8557036713273</v>
      </c>
      <c r="H35" s="132">
        <v>4017.5</v>
      </c>
      <c r="I35" s="132">
        <v>4016.7</v>
      </c>
      <c r="J35" s="132">
        <v>4046.5</v>
      </c>
      <c r="K35" s="132">
        <v>4070.9</v>
      </c>
      <c r="L35" s="132">
        <f t="shared" si="1"/>
        <v>4037.9</v>
      </c>
      <c r="M35" s="142">
        <v>4041.1</v>
      </c>
      <c r="N35" s="142">
        <v>4050.4</v>
      </c>
      <c r="O35" s="142">
        <v>4060.2</v>
      </c>
      <c r="P35" s="142">
        <v>4065.9</v>
      </c>
      <c r="Q35" s="44">
        <f t="shared" si="2"/>
        <v>4054.4</v>
      </c>
      <c r="R35" s="16">
        <f t="shared" si="3"/>
        <v>4053.1426172785546</v>
      </c>
      <c r="T35" s="6">
        <f t="shared" si="4"/>
        <v>2.1766056871840578E-2</v>
      </c>
      <c r="V35" s="23">
        <f>+claims!D35</f>
        <v>37</v>
      </c>
      <c r="W35" s="23">
        <f>+claims!E35</f>
        <v>24</v>
      </c>
      <c r="X35" s="23">
        <f>+claims!F35</f>
        <v>26</v>
      </c>
      <c r="Z35" s="6">
        <f t="shared" si="5"/>
        <v>9.0689481901786197E-3</v>
      </c>
      <c r="AA35" s="6">
        <f t="shared" si="6"/>
        <v>5.9436835979098041E-3</v>
      </c>
      <c r="AB35" s="6">
        <f t="shared" si="8"/>
        <v>6.4127861089187058E-3</v>
      </c>
      <c r="AD35" s="6">
        <f t="shared" si="7"/>
        <v>6.6991122854590584E-3</v>
      </c>
    </row>
    <row r="36" spans="1:30">
      <c r="A36" t="s">
        <v>50</v>
      </c>
      <c r="B36" t="s">
        <v>502</v>
      </c>
      <c r="C36" s="60">
        <v>275.28990384615383</v>
      </c>
      <c r="D36" s="60">
        <v>271.28457031250002</v>
      </c>
      <c r="E36" s="60">
        <v>262.2954545454553</v>
      </c>
      <c r="F36" s="60">
        <v>258.88683712121156</v>
      </c>
      <c r="G36" s="60">
        <f t="shared" si="9"/>
        <v>266.93919145633015</v>
      </c>
      <c r="H36" s="132">
        <v>251.1</v>
      </c>
      <c r="I36" s="132">
        <v>258.60000000000002</v>
      </c>
      <c r="J36" s="132">
        <v>262.10000000000002</v>
      </c>
      <c r="K36" s="132">
        <v>269.10000000000002</v>
      </c>
      <c r="L36" s="132">
        <f t="shared" si="1"/>
        <v>260.22500000000002</v>
      </c>
      <c r="M36" s="142">
        <v>269.5</v>
      </c>
      <c r="N36" s="142">
        <v>271.7</v>
      </c>
      <c r="O36" s="142">
        <v>266</v>
      </c>
      <c r="P36" s="142">
        <v>261.5</v>
      </c>
      <c r="Q36" s="44">
        <f t="shared" si="2"/>
        <v>267.17500000000001</v>
      </c>
      <c r="R36" s="16">
        <f t="shared" si="3"/>
        <v>264.81903190938834</v>
      </c>
      <c r="T36" s="6">
        <f t="shared" si="4"/>
        <v>1.4221226967719536E-3</v>
      </c>
      <c r="V36" s="23">
        <f>+claims!D36</f>
        <v>7</v>
      </c>
      <c r="W36" s="23">
        <f>+claims!E36</f>
        <v>8</v>
      </c>
      <c r="X36" s="23">
        <f>+claims!F36</f>
        <v>6</v>
      </c>
      <c r="Z36" s="6">
        <f t="shared" si="5"/>
        <v>2.6223200729013834E-2</v>
      </c>
      <c r="AA36" s="6">
        <f t="shared" si="6"/>
        <v>3.0742626573157843E-2</v>
      </c>
      <c r="AB36" s="6">
        <f t="shared" si="8"/>
        <v>2.2457190979694956E-2</v>
      </c>
      <c r="AD36" s="6">
        <f t="shared" si="7"/>
        <v>2.5846671135735733E-2</v>
      </c>
    </row>
    <row r="37" spans="1:30" s="104" customFormat="1">
      <c r="A37" s="104" t="s">
        <v>51</v>
      </c>
      <c r="B37" s="104" t="s">
        <v>52</v>
      </c>
      <c r="C37" s="44">
        <v>2931.1</v>
      </c>
      <c r="D37" s="44">
        <v>2888.4</v>
      </c>
      <c r="E37" s="44">
        <v>2833.3</v>
      </c>
      <c r="F37" s="44">
        <v>2799.3</v>
      </c>
      <c r="G37" s="44">
        <f t="shared" si="9"/>
        <v>2863.0249999999996</v>
      </c>
      <c r="H37" s="44">
        <v>2726</v>
      </c>
      <c r="I37" s="44">
        <v>2707.2</v>
      </c>
      <c r="J37" s="44">
        <v>2683.6</v>
      </c>
      <c r="K37" s="44">
        <v>2682.6</v>
      </c>
      <c r="L37" s="44">
        <f t="shared" si="1"/>
        <v>2699.85</v>
      </c>
      <c r="M37" s="16">
        <v>2608.4</v>
      </c>
      <c r="N37" s="16">
        <v>2587.4</v>
      </c>
      <c r="O37" s="16">
        <v>2570.3000000000002</v>
      </c>
      <c r="P37" s="16">
        <v>2582.4</v>
      </c>
      <c r="Q37" s="44">
        <f t="shared" si="2"/>
        <v>2587.125</v>
      </c>
      <c r="R37" s="44">
        <f t="shared" ref="R37:R51" si="10">IF(G37&gt;0,(+G37+(L37*2)+(Q37*3))/6,IF(L37&gt;0,((L37*2)+(Q37*3))/5,Q37))</f>
        <v>2670.6833333333329</v>
      </c>
      <c r="T37" s="47">
        <f t="shared" ref="T37:T68" si="11">+R37/$R$267</f>
        <v>1.4342018233506205E-2</v>
      </c>
      <c r="V37" s="48">
        <f>+claims!D37</f>
        <v>25</v>
      </c>
      <c r="W37" s="48">
        <f>+claims!E37</f>
        <v>15</v>
      </c>
      <c r="X37" s="48">
        <f>+claims!F37</f>
        <v>18</v>
      </c>
      <c r="Z37" s="47">
        <f t="shared" si="5"/>
        <v>8.7320229477563082E-3</v>
      </c>
      <c r="AA37" s="47">
        <f t="shared" si="6"/>
        <v>5.5558642146785932E-3</v>
      </c>
      <c r="AB37" s="47">
        <f t="shared" si="8"/>
        <v>6.9575300768227278E-3</v>
      </c>
      <c r="AD37" s="47">
        <f t="shared" si="7"/>
        <v>6.7860569345969462E-3</v>
      </c>
    </row>
    <row r="38" spans="1:30">
      <c r="A38" t="s">
        <v>53</v>
      </c>
      <c r="B38" t="s">
        <v>54</v>
      </c>
      <c r="C38" s="60">
        <v>577.86394230769201</v>
      </c>
      <c r="D38" s="60">
        <v>568.34765625</v>
      </c>
      <c r="E38" s="60">
        <v>570.76272727272703</v>
      </c>
      <c r="F38" s="60">
        <v>580.04393939393901</v>
      </c>
      <c r="G38" s="60">
        <f t="shared" si="9"/>
        <v>574.25456630608949</v>
      </c>
      <c r="H38" s="132">
        <v>571.29999999999995</v>
      </c>
      <c r="I38" s="132">
        <v>584.5</v>
      </c>
      <c r="J38" s="132">
        <v>590.4</v>
      </c>
      <c r="K38" s="132">
        <v>600.9</v>
      </c>
      <c r="L38" s="132">
        <f t="shared" si="1"/>
        <v>586.77499999999998</v>
      </c>
      <c r="M38" s="143">
        <v>600.5</v>
      </c>
      <c r="N38" s="143">
        <v>605.6</v>
      </c>
      <c r="O38" s="143">
        <v>611.4</v>
      </c>
      <c r="P38" s="143">
        <v>623.1</v>
      </c>
      <c r="Q38" s="44">
        <f t="shared" si="2"/>
        <v>610.15</v>
      </c>
      <c r="R38" s="16">
        <f t="shared" si="10"/>
        <v>596.37576105101482</v>
      </c>
      <c r="T38" s="6">
        <f t="shared" si="11"/>
        <v>3.20263804108117E-3</v>
      </c>
      <c r="V38" s="23">
        <f>+claims!D38</f>
        <v>5</v>
      </c>
      <c r="W38" s="23">
        <f>+claims!E38</f>
        <v>4</v>
      </c>
      <c r="X38" s="23">
        <f>+claims!F38</f>
        <v>4</v>
      </c>
      <c r="Z38" s="6">
        <f t="shared" si="5"/>
        <v>8.7069399067432E-3</v>
      </c>
      <c r="AA38" s="6">
        <f t="shared" si="6"/>
        <v>6.8169230113757405E-3</v>
      </c>
      <c r="AB38" s="6">
        <f t="shared" si="8"/>
        <v>6.5557649758256169E-3</v>
      </c>
      <c r="AD38" s="6">
        <f t="shared" si="7"/>
        <v>7.001346809495255E-3</v>
      </c>
    </row>
    <row r="39" spans="1:30">
      <c r="A39" t="s">
        <v>55</v>
      </c>
      <c r="B39" t="s">
        <v>56</v>
      </c>
      <c r="C39" s="60">
        <v>176.514903846154</v>
      </c>
      <c r="D39" s="60">
        <v>176.625</v>
      </c>
      <c r="E39" s="60">
        <v>174.24962121212101</v>
      </c>
      <c r="F39" s="60">
        <v>162.52880681818201</v>
      </c>
      <c r="G39" s="60">
        <f t="shared" si="9"/>
        <v>172.47958296911426</v>
      </c>
      <c r="H39" s="132">
        <v>151.19999999999999</v>
      </c>
      <c r="I39" s="132">
        <v>152.19999999999999</v>
      </c>
      <c r="J39" s="132">
        <v>152.4</v>
      </c>
      <c r="K39" s="132">
        <v>149.1</v>
      </c>
      <c r="L39" s="132">
        <f t="shared" si="1"/>
        <v>151.22499999999999</v>
      </c>
      <c r="M39" s="143">
        <v>147</v>
      </c>
      <c r="N39" s="143">
        <v>145.30000000000001</v>
      </c>
      <c r="O39" s="143">
        <v>146.4</v>
      </c>
      <c r="P39" s="143">
        <v>145.80000000000001</v>
      </c>
      <c r="Q39" s="44">
        <f t="shared" si="2"/>
        <v>146.125</v>
      </c>
      <c r="R39" s="16">
        <f t="shared" si="10"/>
        <v>152.21743049485238</v>
      </c>
      <c r="T39" s="6">
        <f t="shared" si="11"/>
        <v>8.1743317763168107E-4</v>
      </c>
      <c r="V39" s="23">
        <f>+claims!D39</f>
        <v>2</v>
      </c>
      <c r="W39" s="23">
        <f>+claims!E39</f>
        <v>0</v>
      </c>
      <c r="X39" s="23">
        <f>+claims!F39</f>
        <v>1</v>
      </c>
      <c r="Z39" s="6">
        <f t="shared" si="5"/>
        <v>1.1595575346202791E-2</v>
      </c>
      <c r="AA39" s="6">
        <f t="shared" si="6"/>
        <v>0</v>
      </c>
      <c r="AB39" s="6">
        <f t="shared" si="8"/>
        <v>6.8434559452523521E-3</v>
      </c>
      <c r="AD39" s="6">
        <f t="shared" si="7"/>
        <v>5.3543238636599745E-3</v>
      </c>
    </row>
    <row r="40" spans="1:30">
      <c r="A40" t="s">
        <v>57</v>
      </c>
      <c r="B40" t="s">
        <v>58</v>
      </c>
      <c r="C40" s="60">
        <v>205.91651923076901</v>
      </c>
      <c r="D40" s="60">
        <v>200.97265625</v>
      </c>
      <c r="E40" s="60">
        <v>200.92803030303</v>
      </c>
      <c r="F40" s="60">
        <v>196.401647727273</v>
      </c>
      <c r="G40" s="60">
        <f t="shared" si="9"/>
        <v>201.05471337776802</v>
      </c>
      <c r="H40" s="132">
        <v>192.4</v>
      </c>
      <c r="I40" s="132">
        <v>188.5</v>
      </c>
      <c r="J40" s="132">
        <v>185.1</v>
      </c>
      <c r="K40" s="132">
        <v>190.2</v>
      </c>
      <c r="L40" s="132">
        <f t="shared" si="1"/>
        <v>189.05</v>
      </c>
      <c r="M40" s="143">
        <v>188.3</v>
      </c>
      <c r="N40" s="143">
        <v>193</v>
      </c>
      <c r="O40" s="143">
        <v>193</v>
      </c>
      <c r="P40" s="143">
        <v>188</v>
      </c>
      <c r="Q40" s="44">
        <f t="shared" si="2"/>
        <v>190.57499999999999</v>
      </c>
      <c r="R40" s="16">
        <f t="shared" si="10"/>
        <v>191.81328556296134</v>
      </c>
      <c r="T40" s="6">
        <f t="shared" si="11"/>
        <v>1.0300695723214626E-3</v>
      </c>
      <c r="V40" s="23">
        <f>+claims!D40</f>
        <v>2</v>
      </c>
      <c r="W40" s="23">
        <f>+claims!E40</f>
        <v>2</v>
      </c>
      <c r="X40" s="23">
        <f>+claims!F40</f>
        <v>1</v>
      </c>
      <c r="Z40" s="6">
        <f t="shared" si="5"/>
        <v>9.9475409772768527E-3</v>
      </c>
      <c r="AA40" s="6">
        <f t="shared" si="6"/>
        <v>1.057921184871727E-2</v>
      </c>
      <c r="AB40" s="6">
        <f t="shared" si="8"/>
        <v>5.2472779745507021E-3</v>
      </c>
      <c r="AD40" s="6">
        <f t="shared" si="7"/>
        <v>7.8079664330605826E-3</v>
      </c>
    </row>
    <row r="41" spans="1:30">
      <c r="A41" t="s">
        <v>59</v>
      </c>
      <c r="B41" t="s">
        <v>60</v>
      </c>
      <c r="C41" s="60">
        <v>190.51124999999999</v>
      </c>
      <c r="D41" s="60">
        <v>185.52031249999999</v>
      </c>
      <c r="E41" s="60">
        <v>180.88655303030299</v>
      </c>
      <c r="F41" s="60">
        <v>176.53238636363599</v>
      </c>
      <c r="G41" s="60">
        <f t="shared" si="9"/>
        <v>183.36262547348471</v>
      </c>
      <c r="H41" s="132">
        <v>177</v>
      </c>
      <c r="I41" s="132">
        <v>175.1</v>
      </c>
      <c r="J41" s="132">
        <v>171.5</v>
      </c>
      <c r="K41" s="132">
        <v>176.5</v>
      </c>
      <c r="L41" s="132">
        <f t="shared" si="1"/>
        <v>175.02500000000001</v>
      </c>
      <c r="M41" s="143">
        <v>179.9</v>
      </c>
      <c r="N41" s="143">
        <v>185</v>
      </c>
      <c r="O41" s="143">
        <v>182</v>
      </c>
      <c r="P41" s="143">
        <v>197</v>
      </c>
      <c r="Q41" s="44">
        <f t="shared" si="2"/>
        <v>185.97499999999999</v>
      </c>
      <c r="R41" s="16">
        <f t="shared" si="10"/>
        <v>181.88960424558078</v>
      </c>
      <c r="T41" s="6">
        <f t="shared" si="11"/>
        <v>9.7677773625052806E-4</v>
      </c>
      <c r="V41" s="23">
        <f>+claims!D41</f>
        <v>0</v>
      </c>
      <c r="W41" s="23">
        <f>+claims!E41</f>
        <v>0</v>
      </c>
      <c r="X41" s="23">
        <f>+claims!F41</f>
        <v>0</v>
      </c>
      <c r="Z41" s="6">
        <f t="shared" si="5"/>
        <v>0</v>
      </c>
      <c r="AA41" s="6">
        <f t="shared" si="6"/>
        <v>0</v>
      </c>
      <c r="AB41" s="6">
        <f t="shared" si="8"/>
        <v>0</v>
      </c>
      <c r="AD41" s="6">
        <f t="shared" si="7"/>
        <v>0</v>
      </c>
    </row>
    <row r="42" spans="1:30">
      <c r="A42" t="s">
        <v>61</v>
      </c>
      <c r="B42" t="s">
        <v>537</v>
      </c>
      <c r="C42" s="60">
        <v>92.72999999999999</v>
      </c>
      <c r="D42" s="60">
        <v>95.03</v>
      </c>
      <c r="E42" s="60">
        <v>93.143465909090907</v>
      </c>
      <c r="F42" s="60">
        <v>93.5572916666667</v>
      </c>
      <c r="G42" s="60">
        <f t="shared" si="9"/>
        <v>93.615189393939389</v>
      </c>
      <c r="H42" s="132">
        <v>91.1</v>
      </c>
      <c r="I42" s="132">
        <v>90.7</v>
      </c>
      <c r="J42" s="132">
        <v>92</v>
      </c>
      <c r="K42" s="132">
        <v>92.4</v>
      </c>
      <c r="L42" s="132">
        <f t="shared" si="1"/>
        <v>91.550000000000011</v>
      </c>
      <c r="M42" s="143">
        <v>94</v>
      </c>
      <c r="N42" s="143">
        <v>99.5</v>
      </c>
      <c r="O42" s="143">
        <v>96.5</v>
      </c>
      <c r="P42" s="143">
        <v>95.5</v>
      </c>
      <c r="Q42" s="44">
        <f t="shared" si="2"/>
        <v>96.375</v>
      </c>
      <c r="R42" s="16">
        <f t="shared" si="10"/>
        <v>94.306698232323242</v>
      </c>
      <c r="T42" s="6">
        <f t="shared" si="11"/>
        <v>5.0644281510590211E-4</v>
      </c>
      <c r="V42" s="23">
        <f>+claims!D42</f>
        <v>1</v>
      </c>
      <c r="W42" s="23">
        <f>+claims!E42</f>
        <v>0</v>
      </c>
      <c r="X42" s="23">
        <f>+claims!F42</f>
        <v>1</v>
      </c>
      <c r="Z42" s="6">
        <f t="shared" si="5"/>
        <v>0.01</v>
      </c>
      <c r="AA42" s="6">
        <f t="shared" si="6"/>
        <v>0</v>
      </c>
      <c r="AB42" s="6">
        <f t="shared" si="8"/>
        <v>0.01</v>
      </c>
      <c r="AD42" s="6">
        <f t="shared" si="7"/>
        <v>6.6666666666666671E-3</v>
      </c>
    </row>
    <row r="43" spans="1:30">
      <c r="A43" t="s">
        <v>62</v>
      </c>
      <c r="B43" t="s">
        <v>63</v>
      </c>
      <c r="C43" s="60">
        <v>214.75576923076946</v>
      </c>
      <c r="D43" s="60">
        <v>213.828125</v>
      </c>
      <c r="E43" s="60">
        <v>194.07458333333346</v>
      </c>
      <c r="F43" s="60">
        <v>185.98390151515227</v>
      </c>
      <c r="G43" s="60">
        <f t="shared" si="9"/>
        <v>202.1605947698138</v>
      </c>
      <c r="H43" s="132">
        <v>185.9</v>
      </c>
      <c r="I43" s="132">
        <v>186.8</v>
      </c>
      <c r="J43" s="132">
        <v>184.8</v>
      </c>
      <c r="K43" s="132">
        <v>184.2</v>
      </c>
      <c r="L43" s="132">
        <f t="shared" si="1"/>
        <v>185.42500000000001</v>
      </c>
      <c r="M43" s="143">
        <v>178.3</v>
      </c>
      <c r="N43" s="143">
        <v>181.6</v>
      </c>
      <c r="O43" s="143">
        <v>184</v>
      </c>
      <c r="P43" s="143">
        <v>184.5</v>
      </c>
      <c r="Q43" s="44">
        <f t="shared" si="2"/>
        <v>182.1</v>
      </c>
      <c r="R43" s="16">
        <f t="shared" si="10"/>
        <v>186.55176579496893</v>
      </c>
      <c r="T43" s="6">
        <f t="shared" si="11"/>
        <v>1.001814327116365E-3</v>
      </c>
      <c r="V43" s="23">
        <f>+claims!D43</f>
        <v>1</v>
      </c>
      <c r="W43" s="23">
        <f>+claims!E43</f>
        <v>0</v>
      </c>
      <c r="X43" s="23">
        <f>+claims!F43</f>
        <v>0</v>
      </c>
      <c r="Z43" s="6">
        <f t="shared" si="5"/>
        <v>4.9465624155816835E-3</v>
      </c>
      <c r="AA43" s="6">
        <f t="shared" si="6"/>
        <v>0</v>
      </c>
      <c r="AB43" s="6">
        <f t="shared" si="8"/>
        <v>0</v>
      </c>
      <c r="AD43" s="6">
        <f t="shared" si="7"/>
        <v>8.2442706926361391E-4</v>
      </c>
    </row>
    <row r="44" spans="1:30">
      <c r="A44" t="s">
        <v>64</v>
      </c>
      <c r="B44" t="s">
        <v>538</v>
      </c>
      <c r="C44" s="60">
        <v>3517.44</v>
      </c>
      <c r="D44" s="60">
        <v>3544.4100000000003</v>
      </c>
      <c r="E44" s="60">
        <v>3593.99</v>
      </c>
      <c r="F44" s="60">
        <v>3568.1400000000003</v>
      </c>
      <c r="G44" s="60">
        <f t="shared" si="9"/>
        <v>3555.9949999999999</v>
      </c>
      <c r="H44" s="132">
        <v>3445.7</v>
      </c>
      <c r="I44" s="132">
        <v>3428.4</v>
      </c>
      <c r="J44" s="132">
        <v>3434.3999999999996</v>
      </c>
      <c r="K44" s="132">
        <v>3531.7000000000003</v>
      </c>
      <c r="L44" s="132">
        <f t="shared" si="1"/>
        <v>3460.05</v>
      </c>
      <c r="M44" s="143">
        <v>3480.2000000000003</v>
      </c>
      <c r="N44" s="143">
        <v>3394</v>
      </c>
      <c r="O44" s="143">
        <v>3348</v>
      </c>
      <c r="P44" s="143">
        <v>3176.6</v>
      </c>
      <c r="Q44" s="44">
        <f t="shared" si="2"/>
        <v>3349.7000000000003</v>
      </c>
      <c r="R44" s="16">
        <f t="shared" si="10"/>
        <v>3420.8658333333333</v>
      </c>
      <c r="T44" s="6">
        <f t="shared" si="11"/>
        <v>1.8370624305656509E-2</v>
      </c>
      <c r="V44" s="23">
        <f>+claims!D44</f>
        <v>53</v>
      </c>
      <c r="W44" s="23">
        <f>+claims!E44</f>
        <v>64</v>
      </c>
      <c r="X44" s="23">
        <f>+claims!F44</f>
        <v>42</v>
      </c>
      <c r="Z44" s="6">
        <f t="shared" si="5"/>
        <v>1.490440790833508E-2</v>
      </c>
      <c r="AA44" s="6">
        <f t="shared" si="6"/>
        <v>1.8496842531177293E-2</v>
      </c>
      <c r="AB44" s="6">
        <f t="shared" si="8"/>
        <v>1.2538436277875629E-2</v>
      </c>
      <c r="AD44" s="6">
        <f t="shared" si="7"/>
        <v>1.4918900300719426E-2</v>
      </c>
    </row>
    <row r="45" spans="1:30">
      <c r="A45" t="s">
        <v>566</v>
      </c>
      <c r="B45" t="s">
        <v>567</v>
      </c>
      <c r="C45" s="60">
        <v>8.6846153846153804</v>
      </c>
      <c r="D45" s="60">
        <v>7.734375</v>
      </c>
      <c r="E45" s="60">
        <v>7.5</v>
      </c>
      <c r="F45" s="60">
        <v>7.6515151515151496</v>
      </c>
      <c r="G45" s="60">
        <f t="shared" si="9"/>
        <v>7.8926263840326323</v>
      </c>
      <c r="H45" s="132">
        <v>8.5</v>
      </c>
      <c r="I45" s="132">
        <v>8.3000000000000007</v>
      </c>
      <c r="J45" s="132">
        <v>8.3000000000000007</v>
      </c>
      <c r="K45" s="132">
        <v>8.3000000000000007</v>
      </c>
      <c r="L45" s="132">
        <f t="shared" si="1"/>
        <v>8.3500000000000014</v>
      </c>
      <c r="M45" s="144">
        <v>6.4</v>
      </c>
      <c r="N45" s="144">
        <v>8</v>
      </c>
      <c r="O45" s="144">
        <v>8.5</v>
      </c>
      <c r="P45" s="144">
        <v>7</v>
      </c>
      <c r="Q45" s="44">
        <f t="shared" si="2"/>
        <v>7.4749999999999996</v>
      </c>
      <c r="R45" s="16">
        <f t="shared" si="10"/>
        <v>7.8362710640054383</v>
      </c>
      <c r="T45" s="6">
        <f t="shared" si="11"/>
        <v>4.2082092279502658E-5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>
      <c r="A46" t="s">
        <v>65</v>
      </c>
      <c r="B46" t="s">
        <v>66</v>
      </c>
      <c r="C46" s="60">
        <v>95.91</v>
      </c>
      <c r="D46" s="60">
        <v>96.7</v>
      </c>
      <c r="E46" s="60">
        <v>95.92</v>
      </c>
      <c r="F46" s="60">
        <v>97.51</v>
      </c>
      <c r="G46" s="60">
        <f t="shared" si="9"/>
        <v>96.51</v>
      </c>
      <c r="H46" s="132">
        <v>97.3</v>
      </c>
      <c r="I46" s="132">
        <v>98.2</v>
      </c>
      <c r="J46" s="132">
        <v>96.7</v>
      </c>
      <c r="K46" s="132">
        <v>100.7</v>
      </c>
      <c r="L46" s="132">
        <f t="shared" si="1"/>
        <v>98.224999999999994</v>
      </c>
      <c r="M46" s="144">
        <v>98.6</v>
      </c>
      <c r="N46" s="144">
        <v>103</v>
      </c>
      <c r="O46" s="144">
        <v>104</v>
      </c>
      <c r="P46" s="144">
        <v>102</v>
      </c>
      <c r="Q46" s="44">
        <f t="shared" si="2"/>
        <v>101.9</v>
      </c>
      <c r="R46" s="16">
        <f t="shared" si="10"/>
        <v>99.776666666666685</v>
      </c>
      <c r="T46" s="6">
        <f t="shared" si="11"/>
        <v>5.3581746467326261E-4</v>
      </c>
      <c r="V46" s="23">
        <f>+claims!D46</f>
        <v>0</v>
      </c>
      <c r="W46" s="23">
        <f>+claims!E46</f>
        <v>2</v>
      </c>
      <c r="X46" s="23">
        <f>+claims!F46</f>
        <v>1</v>
      </c>
      <c r="Z46" s="6">
        <f t="shared" si="5"/>
        <v>0</v>
      </c>
      <c r="AA46" s="6">
        <f t="shared" si="6"/>
        <v>0.02</v>
      </c>
      <c r="AB46" s="6">
        <f t="shared" si="8"/>
        <v>9.8135426889106956E-3</v>
      </c>
      <c r="AD46" s="6">
        <f t="shared" si="7"/>
        <v>1.1573438011122017E-2</v>
      </c>
    </row>
    <row r="47" spans="1:30">
      <c r="A47" t="s">
        <v>67</v>
      </c>
      <c r="B47" t="s">
        <v>68</v>
      </c>
      <c r="C47" s="60">
        <v>360.46346153846201</v>
      </c>
      <c r="D47" s="60">
        <v>363.15576171875</v>
      </c>
      <c r="E47" s="60">
        <v>369.17234848484901</v>
      </c>
      <c r="F47" s="60">
        <v>362.26136363636402</v>
      </c>
      <c r="G47" s="60">
        <f t="shared" si="9"/>
        <v>363.76323384460625</v>
      </c>
      <c r="H47" s="132">
        <v>325.89999999999998</v>
      </c>
      <c r="I47" s="132">
        <v>318.10000000000002</v>
      </c>
      <c r="J47" s="132">
        <v>311</v>
      </c>
      <c r="K47" s="132">
        <v>310.10000000000002</v>
      </c>
      <c r="L47" s="132">
        <f t="shared" si="1"/>
        <v>316.27499999999998</v>
      </c>
      <c r="M47" s="144">
        <v>305.89999999999998</v>
      </c>
      <c r="N47" s="144">
        <v>304</v>
      </c>
      <c r="O47" s="144">
        <v>305.60000000000002</v>
      </c>
      <c r="P47" s="144">
        <v>303</v>
      </c>
      <c r="Q47" s="44">
        <f t="shared" si="2"/>
        <v>304.625</v>
      </c>
      <c r="R47" s="16">
        <f t="shared" si="10"/>
        <v>318.36470564076768</v>
      </c>
      <c r="T47" s="6">
        <f t="shared" si="11"/>
        <v>1.7096719615596733E-3</v>
      </c>
      <c r="V47" s="23">
        <f>+claims!D47</f>
        <v>4</v>
      </c>
      <c r="W47" s="23">
        <f>+claims!E47</f>
        <v>3</v>
      </c>
      <c r="X47" s="23">
        <f>+claims!F47</f>
        <v>2</v>
      </c>
      <c r="Z47" s="6">
        <f t="shared" si="5"/>
        <v>1.0996163514723798E-2</v>
      </c>
      <c r="AA47" s="6">
        <f t="shared" si="6"/>
        <v>9.485416172634575E-3</v>
      </c>
      <c r="AB47" s="6">
        <f t="shared" si="8"/>
        <v>6.5654493229380384E-3</v>
      </c>
      <c r="AD47" s="6">
        <f t="shared" si="7"/>
        <v>8.2772239714678439E-3</v>
      </c>
    </row>
    <row r="48" spans="1:30">
      <c r="A48" t="s">
        <v>69</v>
      </c>
      <c r="B48" t="s">
        <v>70</v>
      </c>
      <c r="C48" s="60">
        <v>11.3384615384615</v>
      </c>
      <c r="D48" s="60">
        <v>10.87109375</v>
      </c>
      <c r="E48" s="60">
        <v>10</v>
      </c>
      <c r="F48" s="60">
        <v>9.73</v>
      </c>
      <c r="G48" s="60">
        <f t="shared" si="9"/>
        <v>10.484888822115376</v>
      </c>
      <c r="H48" s="132">
        <v>10.7</v>
      </c>
      <c r="I48" s="132">
        <v>11.7</v>
      </c>
      <c r="J48" s="132">
        <v>11.8</v>
      </c>
      <c r="K48" s="132">
        <v>12</v>
      </c>
      <c r="L48" s="132">
        <f t="shared" si="1"/>
        <v>11.55</v>
      </c>
      <c r="M48" s="144">
        <v>12</v>
      </c>
      <c r="N48" s="144">
        <v>11.7</v>
      </c>
      <c r="O48" s="144">
        <v>10.3</v>
      </c>
      <c r="P48" s="144">
        <v>10.5</v>
      </c>
      <c r="Q48" s="44">
        <f t="shared" si="2"/>
        <v>11.125</v>
      </c>
      <c r="R48" s="16">
        <f t="shared" si="10"/>
        <v>11.159981470352562</v>
      </c>
      <c r="T48" s="6">
        <f t="shared" si="11"/>
        <v>5.9930975617995846E-5</v>
      </c>
      <c r="V48" s="23">
        <f>+claims!D48</f>
        <v>0</v>
      </c>
      <c r="W48" s="23">
        <f>+claims!E48</f>
        <v>0</v>
      </c>
      <c r="X48" s="23">
        <f>+claims!F48</f>
        <v>0</v>
      </c>
      <c r="Z48" s="6">
        <f t="shared" si="5"/>
        <v>0</v>
      </c>
      <c r="AA48" s="6">
        <f t="shared" si="6"/>
        <v>0</v>
      </c>
      <c r="AB48" s="6">
        <f t="shared" si="8"/>
        <v>0</v>
      </c>
      <c r="AD48" s="6">
        <f t="shared" si="7"/>
        <v>0</v>
      </c>
    </row>
    <row r="49" spans="1:30">
      <c r="A49" t="s">
        <v>71</v>
      </c>
      <c r="B49" t="s">
        <v>72</v>
      </c>
      <c r="C49" s="60">
        <v>12.625</v>
      </c>
      <c r="D49" s="60">
        <v>11.984375</v>
      </c>
      <c r="E49" s="60">
        <v>11.625</v>
      </c>
      <c r="F49" s="60">
        <v>11.37</v>
      </c>
      <c r="G49" s="60">
        <f t="shared" si="9"/>
        <v>11.901093749999999</v>
      </c>
      <c r="H49" s="132">
        <v>11.6</v>
      </c>
      <c r="I49" s="132">
        <v>11.6</v>
      </c>
      <c r="J49" s="132">
        <v>11.6</v>
      </c>
      <c r="K49" s="132">
        <v>10.6</v>
      </c>
      <c r="L49" s="132">
        <f t="shared" si="1"/>
        <v>11.35</v>
      </c>
      <c r="M49" s="144">
        <v>10.6</v>
      </c>
      <c r="N49" s="144">
        <v>10.3</v>
      </c>
      <c r="O49" s="144">
        <v>10.5</v>
      </c>
      <c r="P49" s="144">
        <v>10.6</v>
      </c>
      <c r="Q49" s="44">
        <f t="shared" si="2"/>
        <v>10.5</v>
      </c>
      <c r="R49" s="16">
        <f t="shared" si="10"/>
        <v>11.016848958333332</v>
      </c>
      <c r="T49" s="6">
        <f t="shared" si="11"/>
        <v>5.9162329979044259E-5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>
      <c r="A50" t="s">
        <v>73</v>
      </c>
      <c r="B50" t="s">
        <v>74</v>
      </c>
      <c r="C50" s="60">
        <v>9.2615384615384606</v>
      </c>
      <c r="D50" s="60">
        <v>8.4676923076923103</v>
      </c>
      <c r="E50" s="60">
        <v>8.6</v>
      </c>
      <c r="F50" s="60">
        <v>8.7323076923076908</v>
      </c>
      <c r="G50" s="60">
        <f t="shared" si="9"/>
        <v>8.7653846153846153</v>
      </c>
      <c r="H50" s="132">
        <v>7.4</v>
      </c>
      <c r="I50" s="132">
        <v>7.3</v>
      </c>
      <c r="J50" s="132">
        <v>6.5</v>
      </c>
      <c r="K50" s="132">
        <v>7.6</v>
      </c>
      <c r="L50" s="132">
        <f t="shared" si="1"/>
        <v>7.1999999999999993</v>
      </c>
      <c r="M50" s="144">
        <v>6.5</v>
      </c>
      <c r="N50" s="144">
        <v>7</v>
      </c>
      <c r="O50" s="144">
        <v>7</v>
      </c>
      <c r="P50" s="144">
        <v>7</v>
      </c>
      <c r="Q50" s="44">
        <f t="shared" si="2"/>
        <v>6.875</v>
      </c>
      <c r="R50" s="16">
        <f t="shared" si="10"/>
        <v>7.2983974358974351</v>
      </c>
      <c r="T50" s="6">
        <f t="shared" si="11"/>
        <v>3.9193620521969774E-5</v>
      </c>
      <c r="V50" s="23">
        <f>+claims!D50</f>
        <v>0</v>
      </c>
      <c r="W50" s="23">
        <f>+claims!E50</f>
        <v>0</v>
      </c>
      <c r="X50" s="23">
        <f>+claims!F50</f>
        <v>0</v>
      </c>
      <c r="Z50" s="6">
        <f t="shared" si="5"/>
        <v>0</v>
      </c>
      <c r="AA50" s="6">
        <f t="shared" si="6"/>
        <v>0</v>
      </c>
      <c r="AB50" s="6">
        <f t="shared" si="8"/>
        <v>0</v>
      </c>
      <c r="AD50" s="6">
        <f t="shared" si="7"/>
        <v>0</v>
      </c>
    </row>
    <row r="51" spans="1:30">
      <c r="A51" t="s">
        <v>75</v>
      </c>
      <c r="B51" t="s">
        <v>76</v>
      </c>
      <c r="C51" s="60">
        <v>33.785096153846197</v>
      </c>
      <c r="D51" s="60">
        <v>33.71630859375</v>
      </c>
      <c r="E51" s="60">
        <v>33.325757575757599</v>
      </c>
      <c r="F51" s="60">
        <v>32.973484848484901</v>
      </c>
      <c r="G51" s="60">
        <f t="shared" si="9"/>
        <v>33.450161792959676</v>
      </c>
      <c r="H51" s="132">
        <v>32.6</v>
      </c>
      <c r="I51" s="132">
        <v>33</v>
      </c>
      <c r="J51" s="132">
        <v>32.9</v>
      </c>
      <c r="K51" s="132">
        <v>32</v>
      </c>
      <c r="L51" s="132">
        <f t="shared" si="1"/>
        <v>32.625</v>
      </c>
      <c r="M51" s="145">
        <v>32</v>
      </c>
      <c r="N51" s="44">
        <v>31.9</v>
      </c>
      <c r="O51" s="146">
        <v>31.5</v>
      </c>
      <c r="P51" s="146">
        <v>32</v>
      </c>
      <c r="Q51" s="44">
        <f t="shared" si="2"/>
        <v>31.85</v>
      </c>
      <c r="R51" s="16">
        <f t="shared" si="10"/>
        <v>32.375026965493284</v>
      </c>
      <c r="T51" s="6">
        <f t="shared" si="11"/>
        <v>1.7385933452088785E-4</v>
      </c>
      <c r="V51" s="23">
        <f>+claims!D51</f>
        <v>0</v>
      </c>
      <c r="W51" s="23">
        <f>+claims!E51</f>
        <v>1</v>
      </c>
      <c r="X51" s="23">
        <f>+claims!F51</f>
        <v>0</v>
      </c>
      <c r="Z51" s="6">
        <f t="shared" si="5"/>
        <v>0</v>
      </c>
      <c r="AA51" s="6">
        <f t="shared" si="6"/>
        <v>0.01</v>
      </c>
      <c r="AB51" s="6">
        <f t="shared" si="8"/>
        <v>0</v>
      </c>
      <c r="AD51" s="6">
        <f t="shared" si="7"/>
        <v>3.3333333333333335E-3</v>
      </c>
    </row>
    <row r="52" spans="1:30">
      <c r="A52" t="s">
        <v>77</v>
      </c>
      <c r="B52" t="s">
        <v>78</v>
      </c>
      <c r="C52" s="60">
        <v>10.1389423076923</v>
      </c>
      <c r="D52" s="60">
        <v>9.7177734375</v>
      </c>
      <c r="E52" s="60">
        <v>10.119318181818199</v>
      </c>
      <c r="F52" s="60">
        <v>10.126420454545499</v>
      </c>
      <c r="G52" s="60">
        <f t="shared" si="9"/>
        <v>10.025613595389</v>
      </c>
      <c r="H52" s="132">
        <v>10.1</v>
      </c>
      <c r="I52" s="132">
        <v>9.6999999999999993</v>
      </c>
      <c r="J52" s="132">
        <v>10.5</v>
      </c>
      <c r="K52" s="132">
        <v>10.1</v>
      </c>
      <c r="L52" s="132">
        <f t="shared" si="1"/>
        <v>10.1</v>
      </c>
      <c r="M52" s="147">
        <v>10.1</v>
      </c>
      <c r="N52" s="147">
        <v>10.1</v>
      </c>
      <c r="O52" s="147">
        <v>10.1</v>
      </c>
      <c r="P52" s="147">
        <v>10.1</v>
      </c>
      <c r="Q52" s="44">
        <f t="shared" si="2"/>
        <v>10.1</v>
      </c>
      <c r="R52" s="16">
        <f t="shared" ref="R52:R102" si="12">IF(G52&gt;0,(+G52+(L52*2)+(Q52*3))/6,IF(L52&gt;0,((L52*2)+(Q52*3))/5,Q52))</f>
        <v>10.087602265898166</v>
      </c>
      <c r="T52" s="6">
        <f t="shared" si="11"/>
        <v>5.4172119106796653E-5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>
      <c r="A53" t="s">
        <v>79</v>
      </c>
      <c r="B53" t="s">
        <v>80</v>
      </c>
      <c r="C53" s="60">
        <v>113.583173076923</v>
      </c>
      <c r="D53" s="60">
        <v>112.359375</v>
      </c>
      <c r="E53" s="60">
        <v>110.036458333333</v>
      </c>
      <c r="F53" s="60">
        <v>108.60321969697</v>
      </c>
      <c r="G53" s="60">
        <f t="shared" si="9"/>
        <v>111.1455565268065</v>
      </c>
      <c r="H53" s="132">
        <v>107.3</v>
      </c>
      <c r="I53" s="132">
        <v>106</v>
      </c>
      <c r="J53" s="132">
        <v>106.2</v>
      </c>
      <c r="K53" s="132">
        <v>105.6</v>
      </c>
      <c r="L53" s="132">
        <f t="shared" si="1"/>
        <v>106.27500000000001</v>
      </c>
      <c r="M53" s="147">
        <v>105.5</v>
      </c>
      <c r="N53" s="147">
        <v>107.9</v>
      </c>
      <c r="O53" s="147">
        <v>106.8</v>
      </c>
      <c r="P53" s="147">
        <v>105.6</v>
      </c>
      <c r="Q53" s="44">
        <f t="shared" si="2"/>
        <v>106.44999999999999</v>
      </c>
      <c r="R53" s="16">
        <f t="shared" si="12"/>
        <v>107.17425942113441</v>
      </c>
      <c r="T53" s="6">
        <f t="shared" si="11"/>
        <v>5.7554378072294883E-4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>
      <c r="A54" t="s">
        <v>81</v>
      </c>
      <c r="B54" t="s">
        <v>503</v>
      </c>
      <c r="C54" s="60">
        <v>318.25528846153799</v>
      </c>
      <c r="D54" s="60">
        <v>318.49755859375</v>
      </c>
      <c r="E54" s="60">
        <v>314.57054924242402</v>
      </c>
      <c r="F54" s="60">
        <v>314.41808712121201</v>
      </c>
      <c r="G54" s="60">
        <f t="shared" si="9"/>
        <v>316.43537085473099</v>
      </c>
      <c r="H54" s="132">
        <v>306.60000000000002</v>
      </c>
      <c r="I54" s="132">
        <v>306.39999999999998</v>
      </c>
      <c r="J54" s="132">
        <v>305.3</v>
      </c>
      <c r="K54" s="132">
        <v>303.60000000000002</v>
      </c>
      <c r="L54" s="132">
        <f t="shared" si="1"/>
        <v>305.47500000000002</v>
      </c>
      <c r="M54" s="147">
        <v>298.7</v>
      </c>
      <c r="N54" s="147">
        <v>300.2</v>
      </c>
      <c r="O54" s="147">
        <v>300.60000000000002</v>
      </c>
      <c r="P54" s="147">
        <v>301.7</v>
      </c>
      <c r="Q54" s="44">
        <f t="shared" si="2"/>
        <v>300.3</v>
      </c>
      <c r="R54" s="16">
        <f t="shared" si="12"/>
        <v>304.7142284757885</v>
      </c>
      <c r="T54" s="6">
        <f t="shared" si="11"/>
        <v>1.6363666056035105E-3</v>
      </c>
      <c r="V54" s="23">
        <f>+claims!D54</f>
        <v>3</v>
      </c>
      <c r="W54" s="23">
        <f>+claims!E54</f>
        <v>2</v>
      </c>
      <c r="X54" s="23">
        <f>+claims!F54</f>
        <v>4</v>
      </c>
      <c r="Z54" s="6">
        <f t="shared" si="5"/>
        <v>9.4806089214888641E-3</v>
      </c>
      <c r="AA54" s="6">
        <f t="shared" si="6"/>
        <v>6.5471806203453633E-3</v>
      </c>
      <c r="AB54" s="6">
        <f t="shared" si="8"/>
        <v>1.332001332001332E-2</v>
      </c>
      <c r="AD54" s="6">
        <f t="shared" si="7"/>
        <v>1.042250168703659E-2</v>
      </c>
    </row>
    <row r="55" spans="1:30">
      <c r="A55" t="s">
        <v>82</v>
      </c>
      <c r="B55" t="s">
        <v>83</v>
      </c>
      <c r="C55" s="60">
        <v>2</v>
      </c>
      <c r="D55" s="60">
        <v>5</v>
      </c>
      <c r="E55" s="60">
        <v>5</v>
      </c>
      <c r="F55" s="60">
        <v>4.95</v>
      </c>
      <c r="G55" s="60">
        <f t="shared" si="9"/>
        <v>4.2374999999999998</v>
      </c>
      <c r="H55" s="132">
        <v>4.5</v>
      </c>
      <c r="I55" s="132">
        <v>5</v>
      </c>
      <c r="J55" s="132">
        <v>5</v>
      </c>
      <c r="K55" s="132">
        <v>5</v>
      </c>
      <c r="L55" s="132">
        <f t="shared" si="1"/>
        <v>4.875</v>
      </c>
      <c r="M55" s="147">
        <v>5</v>
      </c>
      <c r="N55" s="147">
        <v>5</v>
      </c>
      <c r="O55" s="147">
        <v>5</v>
      </c>
      <c r="P55" s="147">
        <v>5</v>
      </c>
      <c r="Q55" s="44">
        <f t="shared" si="2"/>
        <v>5</v>
      </c>
      <c r="R55" s="16">
        <f t="shared" si="12"/>
        <v>4.8312499999999998</v>
      </c>
      <c r="T55" s="6">
        <f t="shared" si="11"/>
        <v>2.5944624256199174E-5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102" si="13">IF(G55&gt;100,IF(V55&lt;1,0,+V55/G55),IF(V55&lt;1,0,+V55/100))</f>
        <v>0</v>
      </c>
      <c r="AA55" s="6">
        <f t="shared" ref="AA55:AA102" si="14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>
      <c r="A56" t="s">
        <v>84</v>
      </c>
      <c r="B56" s="37" t="s">
        <v>570</v>
      </c>
      <c r="C56" s="60">
        <v>614.26586538461504</v>
      </c>
      <c r="D56" s="60">
        <v>605.28046874999995</v>
      </c>
      <c r="E56" s="60">
        <v>593.66056818181801</v>
      </c>
      <c r="F56" s="60">
        <v>593.770170454545</v>
      </c>
      <c r="G56" s="60">
        <f t="shared" si="9"/>
        <v>601.74426819274447</v>
      </c>
      <c r="H56" s="132">
        <v>586</v>
      </c>
      <c r="I56" s="132">
        <v>594.20000000000005</v>
      </c>
      <c r="J56" s="132">
        <v>591.70000000000005</v>
      </c>
      <c r="K56" s="132">
        <v>601.9</v>
      </c>
      <c r="L56" s="132">
        <f t="shared" ref="L56:L90" si="15">AVERAGE(H56:K56)</f>
        <v>593.45000000000005</v>
      </c>
      <c r="M56" s="147">
        <v>616.1</v>
      </c>
      <c r="N56" s="147">
        <v>614.1</v>
      </c>
      <c r="O56" s="147">
        <v>616.9</v>
      </c>
      <c r="P56" s="147">
        <v>617.70000000000005</v>
      </c>
      <c r="Q56" s="44">
        <f t="shared" ref="Q56:Q105" si="16">AVERAGE(M56:P56)</f>
        <v>616.20000000000005</v>
      </c>
      <c r="R56" s="16">
        <f t="shared" si="12"/>
        <v>606.20737803212421</v>
      </c>
      <c r="T56" s="6">
        <f t="shared" si="11"/>
        <v>3.255435476197496E-3</v>
      </c>
      <c r="V56" s="23">
        <f>+claims!D56</f>
        <v>49</v>
      </c>
      <c r="W56" s="23">
        <f>+claims!E56</f>
        <v>35</v>
      </c>
      <c r="X56" s="23">
        <f>+claims!F56</f>
        <v>30</v>
      </c>
      <c r="Z56" s="6">
        <f t="shared" si="13"/>
        <v>8.142994057453129E-2</v>
      </c>
      <c r="AA56" s="6">
        <f t="shared" si="14"/>
        <v>5.8977167410902344E-2</v>
      </c>
      <c r="AB56" s="6">
        <f t="shared" si="8"/>
        <v>4.8685491723466402E-2</v>
      </c>
      <c r="AD56" s="6">
        <f t="shared" si="7"/>
        <v>5.7573458427789194E-2</v>
      </c>
    </row>
    <row r="57" spans="1:30">
      <c r="A57" t="s">
        <v>85</v>
      </c>
      <c r="B57" t="s">
        <v>86</v>
      </c>
      <c r="C57" s="60">
        <v>333.45721153846199</v>
      </c>
      <c r="D57" s="60">
        <v>336.81435546875002</v>
      </c>
      <c r="E57" s="60">
        <v>328.37310606060601</v>
      </c>
      <c r="F57" s="60">
        <v>324.90873106060599</v>
      </c>
      <c r="G57" s="60">
        <f t="shared" si="9"/>
        <v>330.88835103210602</v>
      </c>
      <c r="H57" s="132">
        <v>328.2</v>
      </c>
      <c r="I57" s="132">
        <v>332.2</v>
      </c>
      <c r="J57" s="132">
        <v>324.3</v>
      </c>
      <c r="K57" s="132">
        <v>326.29999999999995</v>
      </c>
      <c r="L57" s="132">
        <f t="shared" si="15"/>
        <v>327.75</v>
      </c>
      <c r="M57" s="147">
        <v>355.7</v>
      </c>
      <c r="N57" s="147">
        <v>357.8</v>
      </c>
      <c r="O57" s="147">
        <v>363</v>
      </c>
      <c r="P57" s="147">
        <v>363.5</v>
      </c>
      <c r="Q57" s="44">
        <f t="shared" si="16"/>
        <v>360</v>
      </c>
      <c r="R57" s="16">
        <f t="shared" si="12"/>
        <v>344.398058505351</v>
      </c>
      <c r="T57" s="6">
        <f t="shared" si="11"/>
        <v>1.8494754406180249E-3</v>
      </c>
      <c r="V57" s="23">
        <f>+claims!D57</f>
        <v>2</v>
      </c>
      <c r="W57" s="23">
        <f>+claims!E57</f>
        <v>6</v>
      </c>
      <c r="X57" s="23">
        <f>+claims!F57</f>
        <v>4</v>
      </c>
      <c r="Z57" s="6">
        <f t="shared" si="13"/>
        <v>6.0443348753789778E-3</v>
      </c>
      <c r="AA57" s="6">
        <f t="shared" si="14"/>
        <v>1.8306636155606407E-2</v>
      </c>
      <c r="AB57" s="6">
        <f t="shared" si="8"/>
        <v>1.1111111111111112E-2</v>
      </c>
      <c r="AD57" s="6">
        <f t="shared" si="7"/>
        <v>1.2665156753320854E-2</v>
      </c>
    </row>
    <row r="58" spans="1:30">
      <c r="A58" t="s">
        <v>87</v>
      </c>
      <c r="B58" t="s">
        <v>88</v>
      </c>
      <c r="C58" s="60">
        <v>8063.3</v>
      </c>
      <c r="D58" s="60">
        <v>8165.0690820312493</v>
      </c>
      <c r="E58" s="60">
        <v>8151.7617803030253</v>
      </c>
      <c r="F58" s="60">
        <v>8181.0502462121194</v>
      </c>
      <c r="G58" s="60">
        <f t="shared" si="9"/>
        <v>8140.2952771365981</v>
      </c>
      <c r="H58" s="132">
        <v>8126.5</v>
      </c>
      <c r="I58" s="132">
        <v>8139.7</v>
      </c>
      <c r="J58" s="132">
        <v>8162.9</v>
      </c>
      <c r="K58" s="132">
        <v>8573.9</v>
      </c>
      <c r="L58" s="132">
        <f t="shared" si="15"/>
        <v>8250.75</v>
      </c>
      <c r="M58" s="147">
        <v>8481.9</v>
      </c>
      <c r="N58" s="147">
        <v>8620.1</v>
      </c>
      <c r="O58" s="147">
        <v>8751.1</v>
      </c>
      <c r="P58" s="147">
        <v>8986.1</v>
      </c>
      <c r="Q58" s="44">
        <f t="shared" si="16"/>
        <v>8709.7999999999993</v>
      </c>
      <c r="R58" s="16">
        <f t="shared" si="12"/>
        <v>8461.8658795227657</v>
      </c>
      <c r="T58" s="6">
        <f t="shared" si="11"/>
        <v>4.5441641552511361E-2</v>
      </c>
      <c r="V58" s="23">
        <f>+claims!D58</f>
        <v>407</v>
      </c>
      <c r="W58" s="23">
        <f>+claims!E58</f>
        <v>373</v>
      </c>
      <c r="X58" s="23">
        <f>+claims!F58</f>
        <v>384</v>
      </c>
      <c r="Z58" s="6">
        <f t="shared" si="13"/>
        <v>4.9998186324165493E-2</v>
      </c>
      <c r="AA58" s="6">
        <f t="shared" si="14"/>
        <v>4.5208011392903674E-2</v>
      </c>
      <c r="AB58" s="6">
        <f t="shared" ref="AB58:AB108" si="17">IF(Q58&gt;100,IF(X58&lt;1,0,+X58/Q58),IF(X58&lt;1,0,+X58/100))</f>
        <v>4.4088268387333811E-2</v>
      </c>
      <c r="AD58" s="6">
        <f t="shared" si="7"/>
        <v>4.5446502378662379E-2</v>
      </c>
    </row>
    <row r="59" spans="1:30">
      <c r="A59" t="s">
        <v>89</v>
      </c>
      <c r="B59" s="37" t="s">
        <v>568</v>
      </c>
      <c r="C59" s="60">
        <v>44.992307692307698</v>
      </c>
      <c r="D59" s="60">
        <v>44.1806640625</v>
      </c>
      <c r="E59" s="60">
        <v>43.355113636363598</v>
      </c>
      <c r="F59" s="60">
        <v>41.2604166666667</v>
      </c>
      <c r="G59" s="60">
        <f t="shared" si="9"/>
        <v>43.447125514459501</v>
      </c>
      <c r="H59" s="132">
        <v>36.799999999999997</v>
      </c>
      <c r="I59" s="132">
        <v>36.6</v>
      </c>
      <c r="J59" s="132">
        <v>35.5</v>
      </c>
      <c r="K59" s="132">
        <v>36.700000000000003</v>
      </c>
      <c r="L59" s="132">
        <f t="shared" si="15"/>
        <v>36.400000000000006</v>
      </c>
      <c r="M59" s="147">
        <v>37</v>
      </c>
      <c r="N59" s="147">
        <v>37</v>
      </c>
      <c r="O59" s="147">
        <v>36.4</v>
      </c>
      <c r="P59" s="147">
        <v>37</v>
      </c>
      <c r="Q59" s="44">
        <f t="shared" si="16"/>
        <v>36.85</v>
      </c>
      <c r="R59" s="16">
        <f t="shared" si="12"/>
        <v>37.799520919076592</v>
      </c>
      <c r="T59" s="6">
        <f t="shared" si="11"/>
        <v>2.0298977848585411E-4</v>
      </c>
      <c r="V59" s="23">
        <f>+claims!D59</f>
        <v>0</v>
      </c>
      <c r="W59" s="23">
        <f>+claims!E59</f>
        <v>0</v>
      </c>
      <c r="X59" s="23">
        <f>+claims!F59</f>
        <v>0</v>
      </c>
      <c r="Z59" s="6">
        <f t="shared" si="13"/>
        <v>0</v>
      </c>
      <c r="AA59" s="6">
        <f t="shared" si="14"/>
        <v>0</v>
      </c>
      <c r="AB59" s="6">
        <f t="shared" si="17"/>
        <v>0</v>
      </c>
      <c r="AD59" s="6">
        <f t="shared" si="7"/>
        <v>0</v>
      </c>
    </row>
    <row r="60" spans="1:30">
      <c r="A60" t="s">
        <v>90</v>
      </c>
      <c r="B60" t="s">
        <v>91</v>
      </c>
      <c r="C60" s="60">
        <v>18.428000000000001</v>
      </c>
      <c r="D60" s="60">
        <v>18.427988281249998</v>
      </c>
      <c r="E60" s="60">
        <v>18.427992424242401</v>
      </c>
      <c r="F60" s="60">
        <v>15.427992424242399</v>
      </c>
      <c r="G60" s="60">
        <f t="shared" si="9"/>
        <v>17.6779932824337</v>
      </c>
      <c r="H60" s="132">
        <v>15.4</v>
      </c>
      <c r="I60" s="132">
        <v>14.8</v>
      </c>
      <c r="J60" s="132">
        <v>14.8</v>
      </c>
      <c r="K60" s="132">
        <v>15.4</v>
      </c>
      <c r="L60" s="132">
        <f t="shared" si="15"/>
        <v>15.1</v>
      </c>
      <c r="M60" s="147">
        <v>11.4</v>
      </c>
      <c r="N60" s="147">
        <v>11.8</v>
      </c>
      <c r="O60" s="147">
        <v>13.4</v>
      </c>
      <c r="P60" s="147">
        <v>13.4</v>
      </c>
      <c r="Q60" s="44">
        <f t="shared" si="16"/>
        <v>12.5</v>
      </c>
      <c r="R60" s="16">
        <f t="shared" si="12"/>
        <v>14.229665547072281</v>
      </c>
      <c r="T60" s="6">
        <f t="shared" si="11"/>
        <v>7.6415694884382558E-5</v>
      </c>
      <c r="V60" s="23">
        <f>+claims!D60</f>
        <v>0</v>
      </c>
      <c r="W60" s="23">
        <f>+claims!E60</f>
        <v>0</v>
      </c>
      <c r="X60" s="23">
        <f>+claims!F60</f>
        <v>0</v>
      </c>
      <c r="Z60" s="6">
        <f t="shared" si="13"/>
        <v>0</v>
      </c>
      <c r="AA60" s="6">
        <f t="shared" si="14"/>
        <v>0</v>
      </c>
      <c r="AB60" s="6">
        <f t="shared" si="17"/>
        <v>0</v>
      </c>
      <c r="AD60" s="6">
        <f t="shared" si="7"/>
        <v>0</v>
      </c>
    </row>
    <row r="61" spans="1:30">
      <c r="A61" t="s">
        <v>92</v>
      </c>
      <c r="B61" t="s">
        <v>93</v>
      </c>
      <c r="C61" s="60">
        <v>36.338461538461502</v>
      </c>
      <c r="D61" s="60">
        <v>34.969230769230798</v>
      </c>
      <c r="E61" s="60">
        <v>33.862159090909103</v>
      </c>
      <c r="F61" s="60">
        <v>29.424242424242401</v>
      </c>
      <c r="G61" s="60">
        <f t="shared" si="9"/>
        <v>33.648523455710951</v>
      </c>
      <c r="H61" s="132">
        <v>28.3</v>
      </c>
      <c r="I61" s="132">
        <v>29.6</v>
      </c>
      <c r="J61" s="132">
        <v>30.8</v>
      </c>
      <c r="K61" s="132">
        <v>29.8</v>
      </c>
      <c r="L61" s="132">
        <f t="shared" si="15"/>
        <v>29.625</v>
      </c>
      <c r="M61" s="148">
        <v>29.9</v>
      </c>
      <c r="N61" s="148">
        <v>29.5</v>
      </c>
      <c r="O61" s="148">
        <v>27.3</v>
      </c>
      <c r="P61" s="148">
        <v>26.8</v>
      </c>
      <c r="Q61" s="44">
        <f t="shared" si="16"/>
        <v>28.375</v>
      </c>
      <c r="R61" s="16">
        <f t="shared" si="12"/>
        <v>29.670587242618492</v>
      </c>
      <c r="T61" s="6">
        <f t="shared" si="11"/>
        <v>1.5933603880372853E-4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3"/>
        <v>0</v>
      </c>
      <c r="AA61" s="6">
        <f t="shared" si="14"/>
        <v>0</v>
      </c>
      <c r="AB61" s="6">
        <f t="shared" si="17"/>
        <v>0</v>
      </c>
      <c r="AD61" s="6">
        <f t="shared" si="7"/>
        <v>0</v>
      </c>
    </row>
    <row r="62" spans="1:30">
      <c r="A62" t="s">
        <v>495</v>
      </c>
      <c r="B62" t="s">
        <v>496</v>
      </c>
      <c r="C62" s="60">
        <v>157.684615384615</v>
      </c>
      <c r="D62" s="60">
        <v>161.6630859375</v>
      </c>
      <c r="E62" s="60">
        <v>158.29734848484799</v>
      </c>
      <c r="F62" s="60">
        <v>156.15814393939399</v>
      </c>
      <c r="G62" s="60">
        <f t="shared" si="9"/>
        <v>158.45079843658925</v>
      </c>
      <c r="H62" s="132">
        <v>157.4</v>
      </c>
      <c r="I62" s="132">
        <v>153.69999999999999</v>
      </c>
      <c r="J62" s="132">
        <v>153.1</v>
      </c>
      <c r="K62" s="132">
        <v>156.5</v>
      </c>
      <c r="L62" s="132">
        <f t="shared" si="15"/>
        <v>155.17500000000001</v>
      </c>
      <c r="M62" s="148">
        <v>156.30000000000001</v>
      </c>
      <c r="N62" s="148">
        <v>159.9</v>
      </c>
      <c r="O62" s="148">
        <v>155.4</v>
      </c>
      <c r="P62" s="148">
        <v>156.30000000000001</v>
      </c>
      <c r="Q62" s="44">
        <f t="shared" si="16"/>
        <v>156.97500000000002</v>
      </c>
      <c r="R62" s="16">
        <f t="shared" si="12"/>
        <v>156.62096640609823</v>
      </c>
      <c r="T62" s="6">
        <f t="shared" si="11"/>
        <v>8.4108090536590162E-4</v>
      </c>
      <c r="V62" s="23">
        <f>+claims!D62</f>
        <v>6</v>
      </c>
      <c r="W62" s="23">
        <f>+claims!E62</f>
        <v>5</v>
      </c>
      <c r="X62" s="23">
        <f>+claims!F62</f>
        <v>2</v>
      </c>
      <c r="Z62" s="6">
        <f>IF(G62&gt;100,IF(V62&lt;1,0,+V62/G62),IF(V62&lt;1,0,+V62/100))</f>
        <v>3.7866644152008813E-2</v>
      </c>
      <c r="AA62" s="6">
        <f>IF(L62&gt;100,IF(W62&lt;1,0,+W62/L62),IF(W62&lt;1,0,+W62/100))</f>
        <v>3.2221685194135652E-2</v>
      </c>
      <c r="AB62" s="6">
        <f>IF(Q62&gt;100,IF(X62&lt;1,0,+X62/Q62),IF(X62&lt;1,0,+X62/100))</f>
        <v>1.2740882306099696E-2</v>
      </c>
      <c r="AD62" s="6">
        <f t="shared" si="7"/>
        <v>2.3422110243096535E-2</v>
      </c>
    </row>
    <row r="63" spans="1:30">
      <c r="A63" t="s">
        <v>94</v>
      </c>
      <c r="B63" t="s">
        <v>497</v>
      </c>
      <c r="C63" s="60">
        <v>59.5855769230769</v>
      </c>
      <c r="D63" s="60">
        <v>60.04296875</v>
      </c>
      <c r="E63" s="60">
        <v>61.454545454545503</v>
      </c>
      <c r="F63" s="60">
        <v>61.913920454545497</v>
      </c>
      <c r="G63" s="60">
        <f t="shared" si="9"/>
        <v>60.749252895541971</v>
      </c>
      <c r="H63" s="132">
        <v>62.3</v>
      </c>
      <c r="I63" s="132">
        <v>61.5</v>
      </c>
      <c r="J63" s="132">
        <v>61.3</v>
      </c>
      <c r="K63" s="132">
        <v>61.1</v>
      </c>
      <c r="L63" s="132">
        <f t="shared" si="15"/>
        <v>61.55</v>
      </c>
      <c r="M63" s="148">
        <v>59.3</v>
      </c>
      <c r="N63" s="148">
        <v>58.9</v>
      </c>
      <c r="O63" s="148">
        <v>60</v>
      </c>
      <c r="P63" s="148">
        <v>62.4</v>
      </c>
      <c r="Q63" s="44">
        <f t="shared" si="16"/>
        <v>60.15</v>
      </c>
      <c r="R63" s="16">
        <f t="shared" si="12"/>
        <v>60.716542149256988</v>
      </c>
      <c r="T63" s="6">
        <f t="shared" si="11"/>
        <v>3.2605803305524501E-4</v>
      </c>
      <c r="V63" s="23">
        <f>+claims!D63</f>
        <v>0</v>
      </c>
      <c r="W63" s="23">
        <f>+claims!E63</f>
        <v>0</v>
      </c>
      <c r="X63" s="23">
        <f>+claims!F63</f>
        <v>2</v>
      </c>
      <c r="Z63" s="6">
        <f t="shared" si="13"/>
        <v>0</v>
      </c>
      <c r="AA63" s="6">
        <f t="shared" si="14"/>
        <v>0</v>
      </c>
      <c r="AB63" s="6">
        <f t="shared" si="17"/>
        <v>0.02</v>
      </c>
      <c r="AD63" s="6">
        <f t="shared" si="7"/>
        <v>0.01</v>
      </c>
    </row>
    <row r="64" spans="1:30">
      <c r="A64" t="s">
        <v>95</v>
      </c>
      <c r="B64" t="s">
        <v>96</v>
      </c>
      <c r="C64" s="60">
        <v>182.586538461538</v>
      </c>
      <c r="D64" s="60">
        <v>184.802734375</v>
      </c>
      <c r="E64" s="60">
        <v>187.270833333333</v>
      </c>
      <c r="F64" s="60">
        <v>184.09232954545499</v>
      </c>
      <c r="G64" s="60">
        <f t="shared" si="9"/>
        <v>184.6881089288315</v>
      </c>
      <c r="H64" s="132">
        <v>181.1</v>
      </c>
      <c r="I64" s="132">
        <v>179.2</v>
      </c>
      <c r="J64" s="132">
        <v>180.2</v>
      </c>
      <c r="K64" s="132">
        <v>179.2</v>
      </c>
      <c r="L64" s="132">
        <f t="shared" si="15"/>
        <v>179.92500000000001</v>
      </c>
      <c r="M64" s="148">
        <v>181.3</v>
      </c>
      <c r="N64" s="148">
        <v>182.5</v>
      </c>
      <c r="O64" s="148">
        <v>181.9</v>
      </c>
      <c r="P64" s="148">
        <v>186.4</v>
      </c>
      <c r="Q64" s="44">
        <f t="shared" si="16"/>
        <v>183.02500000000001</v>
      </c>
      <c r="R64" s="16">
        <f t="shared" si="12"/>
        <v>182.26885148813858</v>
      </c>
      <c r="T64" s="6">
        <f t="shared" si="11"/>
        <v>9.7881435766493667E-4</v>
      </c>
      <c r="V64" s="23">
        <f>+claims!D64</f>
        <v>1</v>
      </c>
      <c r="W64" s="23">
        <f>+claims!E64</f>
        <v>0</v>
      </c>
      <c r="X64" s="23">
        <f>+claims!F64</f>
        <v>0</v>
      </c>
      <c r="Z64" s="6">
        <f t="shared" si="13"/>
        <v>5.4145337553125538E-3</v>
      </c>
      <c r="AA64" s="6">
        <f t="shared" si="14"/>
        <v>0</v>
      </c>
      <c r="AB64" s="6">
        <f t="shared" si="17"/>
        <v>0</v>
      </c>
      <c r="AD64" s="6">
        <f t="shared" si="7"/>
        <v>9.0242229255209231E-4</v>
      </c>
    </row>
    <row r="65" spans="1:30">
      <c r="A65" t="s">
        <v>97</v>
      </c>
      <c r="B65" t="s">
        <v>98</v>
      </c>
      <c r="C65" s="60">
        <v>366.05819230769202</v>
      </c>
      <c r="D65" s="60">
        <v>355.95216796875002</v>
      </c>
      <c r="E65" s="60">
        <v>356.954223484848</v>
      </c>
      <c r="F65" s="60">
        <v>360.01378787878798</v>
      </c>
      <c r="G65" s="60">
        <f t="shared" si="9"/>
        <v>359.74459291001949</v>
      </c>
      <c r="H65" s="132">
        <v>358.8</v>
      </c>
      <c r="I65" s="132">
        <v>359.9</v>
      </c>
      <c r="J65" s="132">
        <v>358.8</v>
      </c>
      <c r="K65" s="132">
        <v>360.6</v>
      </c>
      <c r="L65" s="132">
        <f t="shared" si="15"/>
        <v>359.52499999999998</v>
      </c>
      <c r="M65" s="148">
        <v>357.4</v>
      </c>
      <c r="N65" s="148">
        <v>354.8</v>
      </c>
      <c r="O65" s="148">
        <v>359.6</v>
      </c>
      <c r="P65" s="148">
        <v>357.7</v>
      </c>
      <c r="Q65" s="44">
        <f t="shared" si="16"/>
        <v>357.37500000000006</v>
      </c>
      <c r="R65" s="16">
        <f t="shared" si="12"/>
        <v>358.48659881833663</v>
      </c>
      <c r="T65" s="6">
        <f t="shared" si="11"/>
        <v>1.9251332692832206E-3</v>
      </c>
      <c r="V65" s="23">
        <f>+claims!D65</f>
        <v>3</v>
      </c>
      <c r="W65" s="23">
        <f>+claims!E65</f>
        <v>7</v>
      </c>
      <c r="X65" s="23">
        <f>+claims!F65</f>
        <v>4</v>
      </c>
      <c r="Z65" s="6">
        <f t="shared" si="13"/>
        <v>8.3392497319629486E-3</v>
      </c>
      <c r="AA65" s="6">
        <f t="shared" si="14"/>
        <v>1.9470134204853627E-2</v>
      </c>
      <c r="AB65" s="6">
        <f t="shared" si="17"/>
        <v>1.1192724728926197E-2</v>
      </c>
      <c r="AD65" s="6">
        <f t="shared" si="7"/>
        <v>1.3476282054741466E-2</v>
      </c>
    </row>
    <row r="66" spans="1:30">
      <c r="A66" t="s">
        <v>99</v>
      </c>
      <c r="B66" t="s">
        <v>100</v>
      </c>
      <c r="C66" s="60">
        <v>1491.6216923076915</v>
      </c>
      <c r="D66" s="60">
        <v>1501.6725390624999</v>
      </c>
      <c r="E66" s="60">
        <v>1511.38153409091</v>
      </c>
      <c r="F66" s="60">
        <v>1502.49725378788</v>
      </c>
      <c r="G66" s="60">
        <f t="shared" si="9"/>
        <v>1501.7932548122453</v>
      </c>
      <c r="H66" s="132">
        <v>1480.4</v>
      </c>
      <c r="I66" s="132">
        <v>1457.6000000000001</v>
      </c>
      <c r="J66" s="132">
        <v>1430.1000000000001</v>
      </c>
      <c r="K66" s="132">
        <v>1416</v>
      </c>
      <c r="L66" s="132">
        <f t="shared" si="15"/>
        <v>1446.0250000000001</v>
      </c>
      <c r="M66" s="148">
        <v>1393.8</v>
      </c>
      <c r="N66" s="148">
        <v>1396.6</v>
      </c>
      <c r="O66" s="148">
        <v>1386.8999999999999</v>
      </c>
      <c r="P66" s="148">
        <v>1421.6000000000001</v>
      </c>
      <c r="Q66" s="44">
        <f t="shared" si="16"/>
        <v>1399.7249999999999</v>
      </c>
      <c r="R66" s="16">
        <f t="shared" si="12"/>
        <v>1432.1697091353742</v>
      </c>
      <c r="T66" s="6">
        <f t="shared" si="11"/>
        <v>7.6909919740496451E-3</v>
      </c>
      <c r="V66" s="23">
        <f>+claims!D66</f>
        <v>10</v>
      </c>
      <c r="W66" s="23">
        <f>+claims!E66</f>
        <v>4</v>
      </c>
      <c r="X66" s="23">
        <f>+claims!F66</f>
        <v>18</v>
      </c>
      <c r="Z66" s="6">
        <f t="shared" si="13"/>
        <v>6.6587061620876726E-3</v>
      </c>
      <c r="AA66" s="6">
        <f t="shared" si="14"/>
        <v>2.766203903805259E-3</v>
      </c>
      <c r="AB66" s="6">
        <f t="shared" si="17"/>
        <v>1.2859668863526765E-2</v>
      </c>
      <c r="AD66" s="6">
        <f t="shared" si="7"/>
        <v>8.4616867600464125E-3</v>
      </c>
    </row>
    <row r="67" spans="1:30">
      <c r="A67" t="s">
        <v>101</v>
      </c>
      <c r="B67" t="s">
        <v>539</v>
      </c>
      <c r="C67" s="60">
        <v>658.06971153846234</v>
      </c>
      <c r="D67" s="60">
        <v>640.96826171875</v>
      </c>
      <c r="E67" s="60">
        <v>625.15814393939422</v>
      </c>
      <c r="F67" s="60">
        <v>617.85946969697</v>
      </c>
      <c r="G67" s="60">
        <f t="shared" si="9"/>
        <v>635.51389672339417</v>
      </c>
      <c r="H67" s="132">
        <v>624.20000000000005</v>
      </c>
      <c r="I67" s="132">
        <v>639.79999999999995</v>
      </c>
      <c r="J67" s="132">
        <v>666.5</v>
      </c>
      <c r="K67" s="132">
        <v>685.3</v>
      </c>
      <c r="L67" s="132">
        <f t="shared" si="15"/>
        <v>653.95000000000005</v>
      </c>
      <c r="M67" s="148">
        <v>693.2</v>
      </c>
      <c r="N67" s="148">
        <v>691</v>
      </c>
      <c r="O67" s="148">
        <v>711.2</v>
      </c>
      <c r="P67" s="148">
        <v>720.2</v>
      </c>
      <c r="Q67" s="44">
        <f t="shared" si="16"/>
        <v>703.90000000000009</v>
      </c>
      <c r="R67" s="16">
        <f t="shared" si="12"/>
        <v>675.85231612056577</v>
      </c>
      <c r="T67" s="6">
        <f t="shared" si="11"/>
        <v>3.6294404956129416E-3</v>
      </c>
      <c r="V67" s="23">
        <f>+claims!D67</f>
        <v>3</v>
      </c>
      <c r="W67" s="23">
        <f>+claims!E67</f>
        <v>9</v>
      </c>
      <c r="X67" s="23">
        <f>+claims!F67</f>
        <v>5</v>
      </c>
      <c r="Z67" s="6">
        <f t="shared" si="13"/>
        <v>4.7205891412721423E-3</v>
      </c>
      <c r="AA67" s="6">
        <f t="shared" si="14"/>
        <v>1.3762520070341767E-2</v>
      </c>
      <c r="AB67" s="6">
        <f t="shared" si="17"/>
        <v>7.1032817161528613E-3</v>
      </c>
      <c r="AD67" s="6">
        <f t="shared" si="7"/>
        <v>8.9259124050690437E-3</v>
      </c>
    </row>
    <row r="68" spans="1:30">
      <c r="A68" t="s">
        <v>102</v>
      </c>
      <c r="B68" t="s">
        <v>103</v>
      </c>
      <c r="C68" s="60">
        <v>22.646153846153801</v>
      </c>
      <c r="D68" s="60">
        <v>23.6875</v>
      </c>
      <c r="E68" s="60">
        <v>23.1264015151515</v>
      </c>
      <c r="F68" s="60">
        <v>22.525094696969699</v>
      </c>
      <c r="G68" s="60">
        <f t="shared" si="9"/>
        <v>22.996287514568753</v>
      </c>
      <c r="H68" s="132">
        <v>23.4</v>
      </c>
      <c r="I68" s="132">
        <v>24</v>
      </c>
      <c r="J68" s="132">
        <v>24.1</v>
      </c>
      <c r="K68" s="132">
        <v>22.1</v>
      </c>
      <c r="L68" s="132">
        <f t="shared" si="15"/>
        <v>23.4</v>
      </c>
      <c r="M68" s="148">
        <v>24.7</v>
      </c>
      <c r="N68" s="148">
        <v>26</v>
      </c>
      <c r="O68" s="148">
        <v>27</v>
      </c>
      <c r="P68" s="148">
        <v>27</v>
      </c>
      <c r="Q68" s="44">
        <f t="shared" si="16"/>
        <v>26.175000000000001</v>
      </c>
      <c r="R68" s="16">
        <f t="shared" si="12"/>
        <v>24.720214585761457</v>
      </c>
      <c r="T68" s="6">
        <f t="shared" si="11"/>
        <v>1.3275170586498223E-4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3"/>
        <v>0</v>
      </c>
      <c r="AA68" s="6">
        <f t="shared" si="14"/>
        <v>0</v>
      </c>
      <c r="AB68" s="6">
        <f t="shared" si="17"/>
        <v>0</v>
      </c>
      <c r="AD68" s="6">
        <f t="shared" ref="AD68:AD130" si="18">(+Z68+(AA68*2)+(AB68*3))/6</f>
        <v>0</v>
      </c>
    </row>
    <row r="69" spans="1:30">
      <c r="A69" t="s">
        <v>104</v>
      </c>
      <c r="B69" t="s">
        <v>105</v>
      </c>
      <c r="C69" s="60">
        <v>41.23</v>
      </c>
      <c r="D69" s="60">
        <v>40.359375</v>
      </c>
      <c r="E69" s="60">
        <v>41.467803030303003</v>
      </c>
      <c r="F69" s="60">
        <v>40.574337121212103</v>
      </c>
      <c r="G69" s="60">
        <f t="shared" si="9"/>
        <v>40.907878787878772</v>
      </c>
      <c r="H69" s="132">
        <v>41.2</v>
      </c>
      <c r="I69" s="132">
        <v>40.9</v>
      </c>
      <c r="J69" s="132">
        <v>40.5</v>
      </c>
      <c r="K69" s="132">
        <v>41.7</v>
      </c>
      <c r="L69" s="132">
        <f t="shared" si="15"/>
        <v>41.075000000000003</v>
      </c>
      <c r="M69" s="148">
        <v>41.5</v>
      </c>
      <c r="N69" s="148">
        <v>41.9</v>
      </c>
      <c r="O69" s="148">
        <v>41.4</v>
      </c>
      <c r="P69" s="148">
        <v>40.799999999999997</v>
      </c>
      <c r="Q69" s="44">
        <f t="shared" si="16"/>
        <v>41.400000000000006</v>
      </c>
      <c r="R69" s="16">
        <f t="shared" si="12"/>
        <v>41.209646464646461</v>
      </c>
      <c r="T69" s="6">
        <f t="shared" ref="T69:T100" si="19">+R69/$R$267</f>
        <v>2.2130272564161639E-4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3"/>
        <v>0</v>
      </c>
      <c r="AA69" s="6">
        <f t="shared" si="14"/>
        <v>0</v>
      </c>
      <c r="AB69" s="6">
        <f t="shared" si="17"/>
        <v>0</v>
      </c>
      <c r="AD69" s="6">
        <f t="shared" si="18"/>
        <v>0</v>
      </c>
    </row>
    <row r="70" spans="1:30">
      <c r="A70" t="s">
        <v>106</v>
      </c>
      <c r="B70" t="s">
        <v>107</v>
      </c>
      <c r="C70" s="60">
        <v>620.26496153846199</v>
      </c>
      <c r="D70" s="60">
        <v>617.3916015625</v>
      </c>
      <c r="E70" s="60">
        <v>604.78551136363603</v>
      </c>
      <c r="F70" s="60">
        <v>590.108428030303</v>
      </c>
      <c r="G70" s="60">
        <f t="shared" si="9"/>
        <v>608.13762562372528</v>
      </c>
      <c r="H70" s="132">
        <v>574.29999999999995</v>
      </c>
      <c r="I70" s="132">
        <v>568.20000000000005</v>
      </c>
      <c r="J70" s="132">
        <v>560.79999999999995</v>
      </c>
      <c r="K70" s="132">
        <v>571.29999999999995</v>
      </c>
      <c r="L70" s="132">
        <f t="shared" si="15"/>
        <v>568.65</v>
      </c>
      <c r="M70" s="148">
        <v>567.1</v>
      </c>
      <c r="N70" s="148">
        <v>566.79999999999995</v>
      </c>
      <c r="O70" s="148">
        <v>568.20000000000005</v>
      </c>
      <c r="P70" s="148">
        <v>578.70000000000005</v>
      </c>
      <c r="Q70" s="44">
        <f t="shared" si="16"/>
        <v>570.20000000000005</v>
      </c>
      <c r="R70" s="16">
        <f t="shared" si="12"/>
        <v>576.00627093728747</v>
      </c>
      <c r="T70" s="6">
        <f t="shared" si="19"/>
        <v>3.0932504566483585E-3</v>
      </c>
      <c r="V70" s="23">
        <f>+claims!D70</f>
        <v>8</v>
      </c>
      <c r="W70" s="23">
        <f>+claims!E70</f>
        <v>16</v>
      </c>
      <c r="X70" s="23">
        <f>+claims!F70</f>
        <v>18</v>
      </c>
      <c r="Z70" s="6">
        <f t="shared" si="13"/>
        <v>1.3154917017007368E-2</v>
      </c>
      <c r="AA70" s="6">
        <f t="shared" si="14"/>
        <v>2.8136815264222282E-2</v>
      </c>
      <c r="AB70" s="6">
        <f t="shared" si="17"/>
        <v>3.1567870922483338E-2</v>
      </c>
      <c r="AD70" s="6">
        <f t="shared" si="18"/>
        <v>2.7355360052150324E-2</v>
      </c>
    </row>
    <row r="71" spans="1:30">
      <c r="A71" t="s">
        <v>108</v>
      </c>
      <c r="B71" t="s">
        <v>109</v>
      </c>
      <c r="C71" s="60">
        <v>21.6983653846154</v>
      </c>
      <c r="D71" s="60">
        <v>21.21875</v>
      </c>
      <c r="E71" s="60">
        <v>21.7878787878788</v>
      </c>
      <c r="F71" s="60">
        <v>21.393939393939402</v>
      </c>
      <c r="G71" s="60">
        <f t="shared" si="9"/>
        <v>21.5247333916084</v>
      </c>
      <c r="H71" s="132">
        <v>22.8</v>
      </c>
      <c r="I71" s="132">
        <v>21.9</v>
      </c>
      <c r="J71" s="132">
        <v>22.3</v>
      </c>
      <c r="K71" s="132">
        <v>22.5</v>
      </c>
      <c r="L71" s="132">
        <f t="shared" si="15"/>
        <v>22.375</v>
      </c>
      <c r="M71" s="148">
        <v>21.3</v>
      </c>
      <c r="N71" s="148">
        <v>21</v>
      </c>
      <c r="O71" s="148">
        <v>20</v>
      </c>
      <c r="P71" s="148">
        <v>20</v>
      </c>
      <c r="Q71" s="44">
        <f t="shared" si="16"/>
        <v>20.574999999999999</v>
      </c>
      <c r="R71" s="16">
        <f t="shared" si="12"/>
        <v>21.333288898601399</v>
      </c>
      <c r="T71" s="6">
        <f t="shared" si="19"/>
        <v>1.1456334584696682E-4</v>
      </c>
      <c r="V71" s="23">
        <f>+claims!D71</f>
        <v>0</v>
      </c>
      <c r="W71" s="23">
        <f>+claims!E71</f>
        <v>0</v>
      </c>
      <c r="X71" s="23">
        <f>+claims!F71</f>
        <v>0</v>
      </c>
      <c r="Z71" s="6">
        <f t="shared" si="13"/>
        <v>0</v>
      </c>
      <c r="AA71" s="6">
        <f t="shared" si="14"/>
        <v>0</v>
      </c>
      <c r="AB71" s="6">
        <f t="shared" si="17"/>
        <v>0</v>
      </c>
      <c r="AD71" s="6">
        <f t="shared" si="18"/>
        <v>0</v>
      </c>
    </row>
    <row r="72" spans="1:30">
      <c r="A72" t="s">
        <v>110</v>
      </c>
      <c r="B72" t="s">
        <v>111</v>
      </c>
      <c r="C72" s="60">
        <v>28.430769230769201</v>
      </c>
      <c r="D72" s="60">
        <v>28.84375</v>
      </c>
      <c r="E72" s="60">
        <v>29</v>
      </c>
      <c r="F72" s="60">
        <v>28.670454545454501</v>
      </c>
      <c r="G72" s="60">
        <f t="shared" si="9"/>
        <v>28.736243444055926</v>
      </c>
      <c r="H72" s="132">
        <v>29.4</v>
      </c>
      <c r="I72" s="132">
        <v>29.7</v>
      </c>
      <c r="J72" s="132">
        <v>28.9</v>
      </c>
      <c r="K72" s="132">
        <v>28.8</v>
      </c>
      <c r="L72" s="132">
        <f t="shared" si="15"/>
        <v>29.2</v>
      </c>
      <c r="M72" s="148">
        <v>28.8</v>
      </c>
      <c r="N72" s="148">
        <v>30</v>
      </c>
      <c r="O72" s="148">
        <v>30</v>
      </c>
      <c r="P72" s="148">
        <v>30</v>
      </c>
      <c r="Q72" s="44">
        <f t="shared" si="16"/>
        <v>29.7</v>
      </c>
      <c r="R72" s="16">
        <f t="shared" si="12"/>
        <v>29.372707240675982</v>
      </c>
      <c r="T72" s="6">
        <f t="shared" si="19"/>
        <v>1.5773637314290902E-4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3"/>
        <v>0</v>
      </c>
      <c r="AA72" s="6">
        <f t="shared" si="14"/>
        <v>0</v>
      </c>
      <c r="AB72" s="6">
        <f t="shared" si="17"/>
        <v>0</v>
      </c>
      <c r="AD72" s="6">
        <f t="shared" si="18"/>
        <v>0</v>
      </c>
    </row>
    <row r="73" spans="1:30">
      <c r="A73" t="s">
        <v>112</v>
      </c>
      <c r="B73" t="s">
        <v>113</v>
      </c>
      <c r="C73" s="60">
        <v>5.1846153846153804</v>
      </c>
      <c r="D73" s="60">
        <v>5</v>
      </c>
      <c r="E73" s="60">
        <v>5</v>
      </c>
      <c r="F73" s="60">
        <v>4.7878787878787898</v>
      </c>
      <c r="G73" s="60">
        <f t="shared" si="9"/>
        <v>4.9931235431235423</v>
      </c>
      <c r="H73" s="132">
        <v>5</v>
      </c>
      <c r="I73" s="132">
        <v>5</v>
      </c>
      <c r="J73" s="132">
        <v>4.9000000000000004</v>
      </c>
      <c r="K73" s="132">
        <v>4.8</v>
      </c>
      <c r="L73" s="132">
        <f t="shared" si="15"/>
        <v>4.9249999999999998</v>
      </c>
      <c r="M73" s="148">
        <v>5</v>
      </c>
      <c r="N73" s="148">
        <v>5</v>
      </c>
      <c r="O73" s="148">
        <v>4</v>
      </c>
      <c r="P73" s="148">
        <v>4</v>
      </c>
      <c r="Q73" s="44">
        <f t="shared" si="16"/>
        <v>4.5</v>
      </c>
      <c r="R73" s="16">
        <f t="shared" si="12"/>
        <v>4.7238539238539241</v>
      </c>
      <c r="T73" s="6">
        <f t="shared" si="19"/>
        <v>2.5367889282393203E-5</v>
      </c>
      <c r="V73" s="23">
        <f>+claims!D73</f>
        <v>0</v>
      </c>
      <c r="W73" s="23">
        <f>+claims!E73</f>
        <v>0</v>
      </c>
      <c r="X73" s="23">
        <f>+claims!F73</f>
        <v>0</v>
      </c>
      <c r="Z73" s="6">
        <f t="shared" si="13"/>
        <v>0</v>
      </c>
      <c r="AA73" s="6">
        <f t="shared" si="14"/>
        <v>0</v>
      </c>
      <c r="AB73" s="6">
        <f t="shared" si="17"/>
        <v>0</v>
      </c>
      <c r="AD73" s="6">
        <f t="shared" si="18"/>
        <v>0</v>
      </c>
    </row>
    <row r="74" spans="1:30">
      <c r="A74" t="s">
        <v>114</v>
      </c>
      <c r="B74" t="s">
        <v>115</v>
      </c>
      <c r="C74" s="60">
        <v>57.695673076923057</v>
      </c>
      <c r="D74" s="60">
        <v>58.1904296875</v>
      </c>
      <c r="E74" s="60">
        <v>57.095170454545539</v>
      </c>
      <c r="F74" s="60">
        <v>58.169981060606119</v>
      </c>
      <c r="G74" s="60">
        <f t="shared" si="9"/>
        <v>57.787813569893679</v>
      </c>
      <c r="H74" s="132">
        <v>59</v>
      </c>
      <c r="I74" s="132">
        <v>65.2</v>
      </c>
      <c r="J74" s="132">
        <v>67.599999999999994</v>
      </c>
      <c r="K74" s="132">
        <v>68.2</v>
      </c>
      <c r="L74" s="132">
        <f t="shared" si="15"/>
        <v>65</v>
      </c>
      <c r="M74" s="148">
        <v>69.3</v>
      </c>
      <c r="N74" s="148">
        <v>74</v>
      </c>
      <c r="O74" s="148">
        <v>70.2</v>
      </c>
      <c r="P74" s="148">
        <v>71.2</v>
      </c>
      <c r="Q74" s="44">
        <f t="shared" si="16"/>
        <v>71.174999999999997</v>
      </c>
      <c r="R74" s="16">
        <f t="shared" si="12"/>
        <v>66.885468928315603</v>
      </c>
      <c r="T74" s="6">
        <f t="shared" si="19"/>
        <v>3.5918620637409224E-4</v>
      </c>
      <c r="V74" s="23">
        <f>+claims!D74</f>
        <v>0</v>
      </c>
      <c r="W74" s="23">
        <f>+claims!E74</f>
        <v>0</v>
      </c>
      <c r="X74" s="23">
        <f>+claims!F74</f>
        <v>0</v>
      </c>
      <c r="Z74" s="6">
        <f t="shared" si="13"/>
        <v>0</v>
      </c>
      <c r="AA74" s="6">
        <f t="shared" si="14"/>
        <v>0</v>
      </c>
      <c r="AB74" s="6">
        <f t="shared" si="17"/>
        <v>0</v>
      </c>
      <c r="AD74" s="6">
        <f t="shared" si="18"/>
        <v>0</v>
      </c>
    </row>
    <row r="75" spans="1:30">
      <c r="A75" t="s">
        <v>116</v>
      </c>
      <c r="B75" t="s">
        <v>117</v>
      </c>
      <c r="C75" s="60">
        <v>23.5</v>
      </c>
      <c r="D75" s="60">
        <v>23.5</v>
      </c>
      <c r="E75" s="60">
        <v>23.318181818181799</v>
      </c>
      <c r="F75" s="60">
        <v>22.546401515151501</v>
      </c>
      <c r="G75" s="60">
        <f t="shared" si="9"/>
        <v>23.216145833333325</v>
      </c>
      <c r="H75" s="132">
        <v>23.1</v>
      </c>
      <c r="I75" s="132">
        <v>23.5</v>
      </c>
      <c r="J75" s="132">
        <v>23.4</v>
      </c>
      <c r="K75" s="132">
        <v>23.5</v>
      </c>
      <c r="L75" s="132">
        <f t="shared" si="15"/>
        <v>23.375</v>
      </c>
      <c r="M75" s="148">
        <v>23.4</v>
      </c>
      <c r="N75" s="148">
        <v>22.5</v>
      </c>
      <c r="O75" s="148">
        <v>22.5</v>
      </c>
      <c r="P75" s="148">
        <v>24</v>
      </c>
      <c r="Q75" s="44">
        <f t="shared" si="16"/>
        <v>23.1</v>
      </c>
      <c r="R75" s="16">
        <f t="shared" si="12"/>
        <v>23.211024305555554</v>
      </c>
      <c r="T75" s="6">
        <f t="shared" si="19"/>
        <v>1.2464710048313486E-4</v>
      </c>
      <c r="V75" s="23">
        <f>+claims!D75</f>
        <v>0</v>
      </c>
      <c r="W75" s="23">
        <f>+claims!E75</f>
        <v>0</v>
      </c>
      <c r="X75" s="23">
        <f>+claims!F75</f>
        <v>0</v>
      </c>
      <c r="Z75" s="6">
        <f t="shared" si="13"/>
        <v>0</v>
      </c>
      <c r="AA75" s="6">
        <f t="shared" si="14"/>
        <v>0</v>
      </c>
      <c r="AB75" s="6">
        <f t="shared" si="17"/>
        <v>0</v>
      </c>
      <c r="AD75" s="6">
        <f t="shared" si="18"/>
        <v>0</v>
      </c>
    </row>
    <row r="76" spans="1:30">
      <c r="A76" t="s">
        <v>118</v>
      </c>
      <c r="B76" t="s">
        <v>119</v>
      </c>
      <c r="C76" s="60">
        <v>182.93076923076899</v>
      </c>
      <c r="D76" s="60">
        <v>181.45156249999999</v>
      </c>
      <c r="E76" s="60">
        <v>182.62689393939399</v>
      </c>
      <c r="F76" s="60">
        <v>180.277840909091</v>
      </c>
      <c r="G76" s="60">
        <f t="shared" si="9"/>
        <v>181.82176664481349</v>
      </c>
      <c r="H76" s="132">
        <v>168</v>
      </c>
      <c r="I76" s="132">
        <v>169.5</v>
      </c>
      <c r="J76" s="132">
        <v>168.9</v>
      </c>
      <c r="K76" s="132">
        <v>168.2</v>
      </c>
      <c r="L76" s="132">
        <f t="shared" si="15"/>
        <v>168.64999999999998</v>
      </c>
      <c r="M76" s="149">
        <v>164.4</v>
      </c>
      <c r="N76" s="149">
        <v>166.1</v>
      </c>
      <c r="O76" s="149">
        <v>163.30000000000001</v>
      </c>
      <c r="P76" s="149">
        <v>156.19999999999999</v>
      </c>
      <c r="Q76" s="44">
        <f t="shared" si="16"/>
        <v>162.5</v>
      </c>
      <c r="R76" s="16">
        <f t="shared" si="12"/>
        <v>167.77029444080225</v>
      </c>
      <c r="T76" s="6">
        <f t="shared" si="19"/>
        <v>9.009546702444534E-4</v>
      </c>
      <c r="V76" s="23">
        <f>+claims!D76</f>
        <v>0</v>
      </c>
      <c r="W76" s="23">
        <f>+claims!E76</f>
        <v>3</v>
      </c>
      <c r="X76" s="23">
        <f>+claims!F76</f>
        <v>1</v>
      </c>
      <c r="Z76" s="6">
        <f t="shared" si="13"/>
        <v>0</v>
      </c>
      <c r="AA76" s="6">
        <f t="shared" si="14"/>
        <v>1.778831900385414E-2</v>
      </c>
      <c r="AB76" s="6">
        <f t="shared" si="17"/>
        <v>6.1538461538461538E-3</v>
      </c>
      <c r="AD76" s="6">
        <f t="shared" si="18"/>
        <v>9.0063627448744559E-3</v>
      </c>
    </row>
    <row r="77" spans="1:30">
      <c r="A77" t="s">
        <v>120</v>
      </c>
      <c r="B77" t="s">
        <v>121</v>
      </c>
      <c r="C77" s="60">
        <v>16.838461538461502</v>
      </c>
      <c r="D77" s="60">
        <v>17.0859375</v>
      </c>
      <c r="E77" s="60">
        <v>16.584280303030301</v>
      </c>
      <c r="F77" s="60">
        <v>15.325757575757599</v>
      </c>
      <c r="G77" s="60">
        <f t="shared" si="9"/>
        <v>16.458609229312351</v>
      </c>
      <c r="H77" s="132">
        <v>15</v>
      </c>
      <c r="I77" s="132">
        <v>16</v>
      </c>
      <c r="J77" s="132">
        <v>15</v>
      </c>
      <c r="K77" s="132">
        <v>15</v>
      </c>
      <c r="L77" s="132">
        <f t="shared" si="15"/>
        <v>15.25</v>
      </c>
      <c r="M77" s="149">
        <v>15</v>
      </c>
      <c r="N77" s="149">
        <v>15</v>
      </c>
      <c r="O77" s="149">
        <v>15</v>
      </c>
      <c r="P77" s="149">
        <v>14.9</v>
      </c>
      <c r="Q77" s="44">
        <f t="shared" si="16"/>
        <v>14.975</v>
      </c>
      <c r="R77" s="16">
        <f t="shared" si="12"/>
        <v>15.313934871552059</v>
      </c>
      <c r="T77" s="6">
        <f t="shared" si="19"/>
        <v>8.2238403337919576E-5</v>
      </c>
      <c r="V77" s="23">
        <f>+claims!D77</f>
        <v>0</v>
      </c>
      <c r="W77" s="23">
        <f>+claims!E77</f>
        <v>0</v>
      </c>
      <c r="X77" s="23">
        <f>+claims!F77</f>
        <v>0</v>
      </c>
      <c r="Z77" s="6">
        <f t="shared" si="13"/>
        <v>0</v>
      </c>
      <c r="AA77" s="6">
        <f t="shared" si="14"/>
        <v>0</v>
      </c>
      <c r="AB77" s="6">
        <f t="shared" si="17"/>
        <v>0</v>
      </c>
      <c r="AD77" s="6">
        <f t="shared" si="18"/>
        <v>0</v>
      </c>
    </row>
    <row r="78" spans="1:30">
      <c r="A78" t="s">
        <v>122</v>
      </c>
      <c r="B78" t="s">
        <v>123</v>
      </c>
      <c r="C78" s="60">
        <v>57.723557692307701</v>
      </c>
      <c r="D78" s="60">
        <v>50.71142578125</v>
      </c>
      <c r="E78" s="60">
        <v>51.961647727272698</v>
      </c>
      <c r="F78" s="60">
        <v>51.074337121212103</v>
      </c>
      <c r="G78" s="60">
        <f t="shared" si="9"/>
        <v>52.867742080510624</v>
      </c>
      <c r="H78" s="132">
        <v>47.3</v>
      </c>
      <c r="I78" s="132">
        <v>42.2</v>
      </c>
      <c r="J78" s="132">
        <v>47.5</v>
      </c>
      <c r="K78" s="132">
        <v>49.3</v>
      </c>
      <c r="L78" s="132">
        <f t="shared" si="15"/>
        <v>46.575000000000003</v>
      </c>
      <c r="M78" s="149">
        <v>48.6</v>
      </c>
      <c r="N78" s="149">
        <v>46</v>
      </c>
      <c r="O78" s="149">
        <v>48.5</v>
      </c>
      <c r="P78" s="149">
        <v>48.9</v>
      </c>
      <c r="Q78" s="44">
        <f t="shared" si="16"/>
        <v>48</v>
      </c>
      <c r="R78" s="16">
        <f t="shared" si="12"/>
        <v>48.336290346751774</v>
      </c>
      <c r="T78" s="6">
        <f t="shared" si="19"/>
        <v>2.5957400072135E-4</v>
      </c>
      <c r="V78" s="23">
        <f>+claims!D78</f>
        <v>2</v>
      </c>
      <c r="W78" s="23">
        <f>+claims!E78</f>
        <v>0</v>
      </c>
      <c r="X78" s="23">
        <f>+claims!F78</f>
        <v>0</v>
      </c>
      <c r="Z78" s="6">
        <f t="shared" si="13"/>
        <v>0.02</v>
      </c>
      <c r="AA78" s="6">
        <f t="shared" si="14"/>
        <v>0</v>
      </c>
      <c r="AB78" s="6">
        <f t="shared" si="17"/>
        <v>0</v>
      </c>
      <c r="AD78" s="6">
        <f t="shared" si="18"/>
        <v>3.3333333333333335E-3</v>
      </c>
    </row>
    <row r="79" spans="1:30">
      <c r="A79" t="s">
        <v>124</v>
      </c>
      <c r="B79" t="s">
        <v>504</v>
      </c>
      <c r="C79" s="60">
        <v>24.5</v>
      </c>
      <c r="D79" s="60">
        <v>24.123076923076901</v>
      </c>
      <c r="E79" s="60">
        <v>24.5</v>
      </c>
      <c r="F79" s="60">
        <v>24.5</v>
      </c>
      <c r="G79" s="60">
        <f t="shared" si="9"/>
        <v>24.405769230769224</v>
      </c>
      <c r="H79" s="132">
        <v>22.9</v>
      </c>
      <c r="I79" s="132">
        <v>22.5</v>
      </c>
      <c r="J79" s="132">
        <v>22.5</v>
      </c>
      <c r="K79" s="132">
        <v>23.3</v>
      </c>
      <c r="L79" s="132">
        <f t="shared" si="15"/>
        <v>22.8</v>
      </c>
      <c r="M79" s="149">
        <v>24.2</v>
      </c>
      <c r="N79" s="149">
        <v>22</v>
      </c>
      <c r="O79" s="149">
        <v>21</v>
      </c>
      <c r="P79" s="149">
        <v>21</v>
      </c>
      <c r="Q79" s="44">
        <f t="shared" si="16"/>
        <v>22.05</v>
      </c>
      <c r="R79" s="16">
        <f t="shared" si="12"/>
        <v>22.692628205128205</v>
      </c>
      <c r="T79" s="6">
        <f t="shared" si="19"/>
        <v>1.2186322632189988E-4</v>
      </c>
      <c r="V79" s="23">
        <f>+claims!D79</f>
        <v>1</v>
      </c>
      <c r="W79" s="23">
        <f>+claims!E79</f>
        <v>0</v>
      </c>
      <c r="X79" s="23">
        <f>+claims!F79</f>
        <v>0</v>
      </c>
      <c r="Z79" s="6">
        <f t="shared" si="13"/>
        <v>0.01</v>
      </c>
      <c r="AA79" s="6">
        <f t="shared" si="14"/>
        <v>0</v>
      </c>
      <c r="AB79" s="6">
        <f t="shared" si="17"/>
        <v>0</v>
      </c>
      <c r="AD79" s="6">
        <f t="shared" si="18"/>
        <v>1.6666666666666668E-3</v>
      </c>
    </row>
    <row r="80" spans="1:30">
      <c r="A80" t="s">
        <v>125</v>
      </c>
      <c r="B80" t="s">
        <v>126</v>
      </c>
      <c r="C80" s="60">
        <v>118.702884615385</v>
      </c>
      <c r="D80" s="60">
        <v>122.51865234375001</v>
      </c>
      <c r="E80" s="60">
        <v>121.096496212121</v>
      </c>
      <c r="F80" s="60">
        <v>117.458333333333</v>
      </c>
      <c r="G80" s="60">
        <f t="shared" si="9"/>
        <v>119.94409162614724</v>
      </c>
      <c r="H80" s="132">
        <v>112.7</v>
      </c>
      <c r="I80" s="132">
        <v>113.2</v>
      </c>
      <c r="J80" s="132">
        <v>113.9</v>
      </c>
      <c r="K80" s="132">
        <v>117.3</v>
      </c>
      <c r="L80" s="132">
        <f t="shared" si="15"/>
        <v>114.27500000000001</v>
      </c>
      <c r="M80" s="149">
        <v>115.8</v>
      </c>
      <c r="N80" s="149">
        <v>116.2</v>
      </c>
      <c r="O80" s="149">
        <v>115.8</v>
      </c>
      <c r="P80" s="149">
        <v>112.7</v>
      </c>
      <c r="Q80" s="44">
        <f t="shared" si="16"/>
        <v>115.125</v>
      </c>
      <c r="R80" s="16">
        <f t="shared" si="12"/>
        <v>115.64484860435788</v>
      </c>
      <c r="T80" s="6">
        <f t="shared" si="19"/>
        <v>6.2103226788203978E-4</v>
      </c>
      <c r="V80" s="23">
        <f>+claims!D80</f>
        <v>2</v>
      </c>
      <c r="W80" s="23">
        <f>+claims!E80</f>
        <v>1</v>
      </c>
      <c r="X80" s="23">
        <f>+claims!F80</f>
        <v>2</v>
      </c>
      <c r="Z80" s="6">
        <f t="shared" si="13"/>
        <v>1.6674435338038855E-2</v>
      </c>
      <c r="AA80" s="6">
        <f t="shared" si="14"/>
        <v>8.7508203894115077E-3</v>
      </c>
      <c r="AB80" s="6">
        <f t="shared" si="17"/>
        <v>1.737242128121607E-2</v>
      </c>
      <c r="AD80" s="6">
        <f t="shared" si="18"/>
        <v>1.4382223326751681E-2</v>
      </c>
    </row>
    <row r="81" spans="1:30">
      <c r="A81" t="s">
        <v>483</v>
      </c>
      <c r="B81" t="s">
        <v>540</v>
      </c>
      <c r="C81" s="60">
        <v>8</v>
      </c>
      <c r="D81" s="60">
        <v>8</v>
      </c>
      <c r="E81" s="60">
        <v>8</v>
      </c>
      <c r="F81" s="60">
        <v>8</v>
      </c>
      <c r="G81" s="60">
        <f t="shared" ref="G81:G91" si="20">AVERAGE(C81:F81)</f>
        <v>8</v>
      </c>
      <c r="H81" s="132">
        <v>6.3</v>
      </c>
      <c r="I81" s="132">
        <v>7</v>
      </c>
      <c r="J81" s="132">
        <v>7.7</v>
      </c>
      <c r="K81" s="132">
        <v>8</v>
      </c>
      <c r="L81" s="132">
        <f t="shared" si="15"/>
        <v>7.25</v>
      </c>
      <c r="M81" s="149">
        <v>8</v>
      </c>
      <c r="N81" s="149">
        <v>8</v>
      </c>
      <c r="O81" s="149">
        <v>8</v>
      </c>
      <c r="P81" s="149">
        <v>8</v>
      </c>
      <c r="Q81" s="44">
        <f>AVERAGE(M81:P81)</f>
        <v>8</v>
      </c>
      <c r="R81" s="16">
        <f>IF(G81&gt;0,(+G81+(L81*2)+(Q81*3))/6,IF(L81&gt;0,((L81*2)+(Q81*3))/5,Q81))</f>
        <v>7.75</v>
      </c>
      <c r="T81" s="6">
        <f t="shared" si="19"/>
        <v>4.1618802170358317E-5</v>
      </c>
      <c r="V81" s="23">
        <f>+claims!D81</f>
        <v>0</v>
      </c>
      <c r="W81" s="23">
        <f>+claims!E81</f>
        <v>0</v>
      </c>
      <c r="X81" s="23">
        <f>+claims!F81</f>
        <v>0</v>
      </c>
      <c r="Z81" s="6">
        <f>IF(G81&gt;100,IF(V81&lt;1,0,+V81/G81),IF(V81&lt;1,0,+V81/100))</f>
        <v>0</v>
      </c>
      <c r="AA81" s="6">
        <f>IF(L81&gt;100,IF(W81&lt;1,0,+W81/L81),IF(W81&lt;1,0,+W81/100))</f>
        <v>0</v>
      </c>
      <c r="AB81" s="6">
        <f>IF(Q81&gt;100,IF(X81&lt;1,0,+X81/Q81),IF(X81&lt;1,0,+X81/100))</f>
        <v>0</v>
      </c>
      <c r="AD81" s="6">
        <f t="shared" si="18"/>
        <v>0</v>
      </c>
    </row>
    <row r="82" spans="1:30">
      <c r="A82" t="s">
        <v>127</v>
      </c>
      <c r="B82" t="s">
        <v>498</v>
      </c>
      <c r="C82" s="60">
        <v>149.39663461538501</v>
      </c>
      <c r="D82" s="60">
        <v>155.86093750000001</v>
      </c>
      <c r="E82" s="60">
        <v>153.265625</v>
      </c>
      <c r="F82" s="60">
        <v>150.85435606060599</v>
      </c>
      <c r="G82" s="60">
        <f t="shared" si="20"/>
        <v>152.34438829399775</v>
      </c>
      <c r="H82" s="132">
        <v>156.9</v>
      </c>
      <c r="I82" s="132">
        <v>159.1</v>
      </c>
      <c r="J82" s="132">
        <v>153</v>
      </c>
      <c r="K82" s="132">
        <v>155.19999999999999</v>
      </c>
      <c r="L82" s="132">
        <f t="shared" si="15"/>
        <v>156.05000000000001</v>
      </c>
      <c r="M82" s="149">
        <v>154.80000000000001</v>
      </c>
      <c r="N82" s="149">
        <v>154.80000000000001</v>
      </c>
      <c r="O82" s="149">
        <v>156.5</v>
      </c>
      <c r="P82" s="149">
        <v>155.30000000000001</v>
      </c>
      <c r="Q82" s="44">
        <f t="shared" si="16"/>
        <v>155.35000000000002</v>
      </c>
      <c r="R82" s="16">
        <f t="shared" si="12"/>
        <v>155.08239804899964</v>
      </c>
      <c r="T82" s="6">
        <f t="shared" si="19"/>
        <v>8.3281853477497781E-4</v>
      </c>
      <c r="V82" s="23">
        <f>+claims!D82</f>
        <v>1</v>
      </c>
      <c r="W82" s="23">
        <f>+claims!E82</f>
        <v>0</v>
      </c>
      <c r="X82" s="23">
        <f>+claims!F82</f>
        <v>0</v>
      </c>
      <c r="Z82" s="6">
        <f t="shared" si="13"/>
        <v>6.5640750617618855E-3</v>
      </c>
      <c r="AA82" s="6">
        <f t="shared" si="14"/>
        <v>0</v>
      </c>
      <c r="AB82" s="6">
        <f t="shared" si="17"/>
        <v>0</v>
      </c>
      <c r="AD82" s="6">
        <f t="shared" si="18"/>
        <v>1.0940125102936475E-3</v>
      </c>
    </row>
    <row r="83" spans="1:30">
      <c r="A83" t="s">
        <v>128</v>
      </c>
      <c r="B83" t="s">
        <v>129</v>
      </c>
      <c r="C83" s="60">
        <v>33.048076923076898</v>
      </c>
      <c r="D83" s="60">
        <v>32.228846153846199</v>
      </c>
      <c r="E83" s="60">
        <v>31.8333333333333</v>
      </c>
      <c r="F83" s="60">
        <v>30.450757575757599</v>
      </c>
      <c r="G83" s="60">
        <f t="shared" si="20"/>
        <v>31.890253496503497</v>
      </c>
      <c r="H83" s="132">
        <v>29.8</v>
      </c>
      <c r="I83" s="132">
        <v>31.7</v>
      </c>
      <c r="J83" s="132">
        <v>31.9</v>
      </c>
      <c r="K83" s="132">
        <v>34.6</v>
      </c>
      <c r="L83" s="132">
        <f t="shared" si="15"/>
        <v>32</v>
      </c>
      <c r="M83" s="149">
        <v>35</v>
      </c>
      <c r="N83" s="149">
        <v>36</v>
      </c>
      <c r="O83" s="149">
        <v>32.299999999999997</v>
      </c>
      <c r="P83" s="149">
        <v>31.8</v>
      </c>
      <c r="Q83" s="44">
        <f t="shared" si="16"/>
        <v>33.774999999999999</v>
      </c>
      <c r="R83" s="16">
        <f t="shared" si="12"/>
        <v>32.869208916083913</v>
      </c>
      <c r="T83" s="6">
        <f t="shared" si="19"/>
        <v>1.7651317462899019E-4</v>
      </c>
      <c r="V83" s="23">
        <f>+claims!D83</f>
        <v>0</v>
      </c>
      <c r="W83" s="23">
        <f>+claims!E83</f>
        <v>1</v>
      </c>
      <c r="X83" s="23">
        <f>+claims!F83</f>
        <v>0</v>
      </c>
      <c r="Z83" s="6">
        <f t="shared" si="13"/>
        <v>0</v>
      </c>
      <c r="AA83" s="6">
        <f t="shared" si="14"/>
        <v>0.01</v>
      </c>
      <c r="AB83" s="6">
        <f t="shared" si="17"/>
        <v>0</v>
      </c>
      <c r="AD83" s="6">
        <f t="shared" si="18"/>
        <v>3.3333333333333335E-3</v>
      </c>
    </row>
    <row r="84" spans="1:30">
      <c r="A84" t="s">
        <v>130</v>
      </c>
      <c r="B84" t="s">
        <v>541</v>
      </c>
      <c r="C84" s="60">
        <v>94.521634615384599</v>
      </c>
      <c r="D84" s="60">
        <v>94.8</v>
      </c>
      <c r="E84" s="60">
        <v>92.198674242424204</v>
      </c>
      <c r="F84" s="60">
        <v>89.410321969696994</v>
      </c>
      <c r="G84" s="60">
        <f t="shared" si="20"/>
        <v>92.732657706876452</v>
      </c>
      <c r="H84" s="132">
        <v>93.5</v>
      </c>
      <c r="I84" s="132">
        <v>93.7</v>
      </c>
      <c r="J84" s="132">
        <v>102.7</v>
      </c>
      <c r="K84" s="132">
        <v>101.2</v>
      </c>
      <c r="L84" s="132">
        <f t="shared" si="15"/>
        <v>97.774999999999991</v>
      </c>
      <c r="M84" s="149">
        <v>100.2</v>
      </c>
      <c r="N84" s="149">
        <v>103.4</v>
      </c>
      <c r="O84" s="149">
        <v>103</v>
      </c>
      <c r="P84" s="149">
        <v>100.4</v>
      </c>
      <c r="Q84" s="44">
        <f t="shared" si="16"/>
        <v>101.75</v>
      </c>
      <c r="R84" s="16">
        <f t="shared" si="12"/>
        <v>98.922109617812737</v>
      </c>
      <c r="T84" s="6">
        <f t="shared" si="19"/>
        <v>5.3122834973654812E-4</v>
      </c>
      <c r="V84" s="23">
        <f>+claims!D84</f>
        <v>0</v>
      </c>
      <c r="W84" s="23">
        <f>+claims!E84</f>
        <v>2</v>
      </c>
      <c r="X84" s="23">
        <f>+claims!F84</f>
        <v>1</v>
      </c>
      <c r="Z84" s="6">
        <f t="shared" si="13"/>
        <v>0</v>
      </c>
      <c r="AA84" s="6">
        <f t="shared" si="14"/>
        <v>0.02</v>
      </c>
      <c r="AB84" s="6">
        <f t="shared" si="17"/>
        <v>9.8280098280098278E-3</v>
      </c>
      <c r="AD84" s="6">
        <f t="shared" si="18"/>
        <v>1.1580671580671581E-2</v>
      </c>
    </row>
    <row r="85" spans="1:30">
      <c r="A85" t="s">
        <v>131</v>
      </c>
      <c r="B85" t="s">
        <v>132</v>
      </c>
      <c r="C85" s="60">
        <v>10.558173076923101</v>
      </c>
      <c r="D85" s="60">
        <v>10.4375</v>
      </c>
      <c r="E85" s="60">
        <v>9.75</v>
      </c>
      <c r="F85" s="60">
        <v>9.75</v>
      </c>
      <c r="G85" s="60">
        <f t="shared" si="20"/>
        <v>10.123918269230774</v>
      </c>
      <c r="H85" s="132">
        <v>8.6999999999999993</v>
      </c>
      <c r="I85" s="132">
        <v>9.4</v>
      </c>
      <c r="J85" s="132">
        <v>9.8000000000000007</v>
      </c>
      <c r="K85" s="132">
        <v>9.8000000000000007</v>
      </c>
      <c r="L85" s="132">
        <f t="shared" si="15"/>
        <v>9.4250000000000007</v>
      </c>
      <c r="M85" s="149">
        <v>10.7</v>
      </c>
      <c r="N85" s="149">
        <v>10.5</v>
      </c>
      <c r="O85" s="149">
        <v>10.5</v>
      </c>
      <c r="P85" s="149">
        <v>10.5</v>
      </c>
      <c r="Q85" s="44">
        <f t="shared" si="16"/>
        <v>10.55</v>
      </c>
      <c r="R85" s="16">
        <f t="shared" si="12"/>
        <v>10.10398637820513</v>
      </c>
      <c r="T85" s="6">
        <f t="shared" si="19"/>
        <v>5.4260104542776067E-5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3"/>
        <v>0</v>
      </c>
      <c r="AA85" s="6">
        <f t="shared" si="14"/>
        <v>0</v>
      </c>
      <c r="AB85" s="6">
        <f t="shared" si="17"/>
        <v>0</v>
      </c>
      <c r="AD85" s="6">
        <f t="shared" si="18"/>
        <v>0</v>
      </c>
    </row>
    <row r="86" spans="1:30">
      <c r="A86" t="s">
        <v>133</v>
      </c>
      <c r="B86" t="s">
        <v>542</v>
      </c>
      <c r="C86" s="60">
        <v>3</v>
      </c>
      <c r="D86" s="60">
        <v>3</v>
      </c>
      <c r="E86" s="60">
        <v>3</v>
      </c>
      <c r="F86" s="60">
        <v>3</v>
      </c>
      <c r="G86" s="60">
        <f t="shared" si="20"/>
        <v>3</v>
      </c>
      <c r="H86" s="132">
        <v>3</v>
      </c>
      <c r="I86" s="132">
        <v>3</v>
      </c>
      <c r="J86" s="132">
        <v>3</v>
      </c>
      <c r="K86" s="132">
        <v>3</v>
      </c>
      <c r="L86" s="132">
        <f t="shared" si="15"/>
        <v>3</v>
      </c>
      <c r="M86" s="149">
        <v>3</v>
      </c>
      <c r="N86" s="149">
        <v>3</v>
      </c>
      <c r="O86" s="149">
        <v>3</v>
      </c>
      <c r="P86" s="149">
        <v>3</v>
      </c>
      <c r="Q86" s="44">
        <f t="shared" si="16"/>
        <v>3</v>
      </c>
      <c r="R86" s="16">
        <f t="shared" si="12"/>
        <v>3</v>
      </c>
      <c r="T86" s="6">
        <f t="shared" si="19"/>
        <v>1.6110504065945156E-5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3"/>
        <v>0</v>
      </c>
      <c r="AA86" s="6">
        <f t="shared" si="14"/>
        <v>0</v>
      </c>
      <c r="AB86" s="6">
        <f t="shared" si="17"/>
        <v>0</v>
      </c>
      <c r="AD86" s="6">
        <f t="shared" si="18"/>
        <v>0</v>
      </c>
    </row>
    <row r="87" spans="1:30">
      <c r="A87" t="s">
        <v>134</v>
      </c>
      <c r="B87" t="s">
        <v>135</v>
      </c>
      <c r="C87" s="60">
        <v>12</v>
      </c>
      <c r="D87" s="60">
        <v>11.8153846153846</v>
      </c>
      <c r="E87" s="60">
        <v>11.636363636363599</v>
      </c>
      <c r="F87" s="60">
        <v>12</v>
      </c>
      <c r="G87" s="60">
        <f t="shared" si="20"/>
        <v>11.86293706293705</v>
      </c>
      <c r="H87" s="132">
        <v>12</v>
      </c>
      <c r="I87" s="132">
        <v>10</v>
      </c>
      <c r="J87" s="132">
        <v>10.7</v>
      </c>
      <c r="K87" s="132">
        <v>11.7</v>
      </c>
      <c r="L87" s="132">
        <f t="shared" si="15"/>
        <v>11.100000000000001</v>
      </c>
      <c r="M87" s="149">
        <v>11</v>
      </c>
      <c r="N87" s="149">
        <v>11.3</v>
      </c>
      <c r="O87" s="149">
        <v>11.1</v>
      </c>
      <c r="P87" s="149">
        <v>10.5</v>
      </c>
      <c r="Q87" s="44">
        <f t="shared" si="16"/>
        <v>10.975</v>
      </c>
      <c r="R87" s="16">
        <f t="shared" si="12"/>
        <v>11.164656177156175</v>
      </c>
      <c r="T87" s="6">
        <f t="shared" si="19"/>
        <v>5.9956079578984746E-5</v>
      </c>
      <c r="V87" s="23">
        <f>+claims!D87</f>
        <v>0</v>
      </c>
      <c r="W87" s="23">
        <f>+claims!E87</f>
        <v>1</v>
      </c>
      <c r="X87" s="23">
        <f>+claims!F87</f>
        <v>0</v>
      </c>
      <c r="Z87" s="6">
        <f t="shared" si="13"/>
        <v>0</v>
      </c>
      <c r="AA87" s="6">
        <f t="shared" si="14"/>
        <v>0.01</v>
      </c>
      <c r="AB87" s="6">
        <f t="shared" si="17"/>
        <v>0</v>
      </c>
      <c r="AD87" s="6">
        <f t="shared" si="18"/>
        <v>3.3333333333333335E-3</v>
      </c>
    </row>
    <row r="88" spans="1:30">
      <c r="A88" t="s">
        <v>136</v>
      </c>
      <c r="B88" t="s">
        <v>137</v>
      </c>
      <c r="C88" s="60">
        <v>7</v>
      </c>
      <c r="D88" s="60">
        <v>6.5</v>
      </c>
      <c r="E88" s="60">
        <v>6.5</v>
      </c>
      <c r="F88" s="60">
        <v>6.5</v>
      </c>
      <c r="G88" s="60">
        <f t="shared" si="20"/>
        <v>6.625</v>
      </c>
      <c r="H88" s="132">
        <v>6.5</v>
      </c>
      <c r="I88" s="132">
        <v>6.5</v>
      </c>
      <c r="J88" s="132">
        <v>6.5</v>
      </c>
      <c r="K88" s="132">
        <v>6.5</v>
      </c>
      <c r="L88" s="132">
        <f t="shared" si="15"/>
        <v>6.5</v>
      </c>
      <c r="M88" s="149">
        <v>6.5</v>
      </c>
      <c r="N88" s="149">
        <v>6.5</v>
      </c>
      <c r="O88" s="149">
        <v>6.8</v>
      </c>
      <c r="P88" s="149">
        <v>6.5</v>
      </c>
      <c r="Q88" s="44">
        <f t="shared" si="16"/>
        <v>6.5750000000000002</v>
      </c>
      <c r="R88" s="16">
        <f t="shared" si="12"/>
        <v>6.5583333333333336</v>
      </c>
      <c r="T88" s="6">
        <f t="shared" si="19"/>
        <v>3.5219351944163438E-5</v>
      </c>
      <c r="V88" s="23">
        <f>+claims!D88</f>
        <v>0</v>
      </c>
      <c r="W88" s="23">
        <f>+claims!E88</f>
        <v>0</v>
      </c>
      <c r="X88" s="23">
        <f>+claims!F88</f>
        <v>0</v>
      </c>
      <c r="Z88" s="6">
        <f t="shared" si="13"/>
        <v>0</v>
      </c>
      <c r="AA88" s="6">
        <f t="shared" si="14"/>
        <v>0</v>
      </c>
      <c r="AB88" s="6">
        <f t="shared" si="17"/>
        <v>0</v>
      </c>
      <c r="AD88" s="6">
        <f t="shared" si="18"/>
        <v>0</v>
      </c>
    </row>
    <row r="89" spans="1:30">
      <c r="A89" t="s">
        <v>138</v>
      </c>
      <c r="B89" t="s">
        <v>139</v>
      </c>
      <c r="C89" s="60">
        <v>70.338461538461502</v>
      </c>
      <c r="D89" s="60">
        <v>69.875</v>
      </c>
      <c r="E89" s="60">
        <v>69.3333333333333</v>
      </c>
      <c r="F89" s="60">
        <v>71.718465909090895</v>
      </c>
      <c r="G89" s="60">
        <f t="shared" si="20"/>
        <v>70.316315195221421</v>
      </c>
      <c r="H89" s="132">
        <v>71.400000000000006</v>
      </c>
      <c r="I89" s="132">
        <v>70.900000000000006</v>
      </c>
      <c r="J89" s="132">
        <v>72.3</v>
      </c>
      <c r="K89" s="132">
        <v>72</v>
      </c>
      <c r="L89" s="132">
        <f t="shared" si="15"/>
        <v>71.650000000000006</v>
      </c>
      <c r="M89" s="149">
        <v>73.900000000000006</v>
      </c>
      <c r="N89" s="149">
        <v>73.599999999999994</v>
      </c>
      <c r="O89" s="149">
        <v>75.599999999999994</v>
      </c>
      <c r="P89" s="149">
        <v>75.099999999999994</v>
      </c>
      <c r="Q89" s="44">
        <f t="shared" si="16"/>
        <v>74.55</v>
      </c>
      <c r="R89" s="16">
        <f t="shared" si="12"/>
        <v>72.877719199203568</v>
      </c>
      <c r="T89" s="6">
        <f t="shared" si="19"/>
        <v>3.913655971585261E-4</v>
      </c>
      <c r="V89" s="23">
        <f>+claims!D89</f>
        <v>1</v>
      </c>
      <c r="W89" s="23">
        <f>+claims!E89</f>
        <v>1</v>
      </c>
      <c r="X89" s="23">
        <f>+claims!F89</f>
        <v>0</v>
      </c>
      <c r="Z89" s="6">
        <f t="shared" si="13"/>
        <v>0.01</v>
      </c>
      <c r="AA89" s="6">
        <f t="shared" si="14"/>
        <v>0.01</v>
      </c>
      <c r="AB89" s="6">
        <f t="shared" si="17"/>
        <v>0</v>
      </c>
      <c r="AD89" s="6">
        <f t="shared" si="18"/>
        <v>5.0000000000000001E-3</v>
      </c>
    </row>
    <row r="90" spans="1:30">
      <c r="A90" t="s">
        <v>140</v>
      </c>
      <c r="B90" t="s">
        <v>141</v>
      </c>
      <c r="C90" s="60">
        <v>12.7692307692308</v>
      </c>
      <c r="D90" s="60">
        <v>12.7129807692308</v>
      </c>
      <c r="E90" s="60">
        <v>12.624053030302999</v>
      </c>
      <c r="F90" s="60">
        <v>11.933238636363599</v>
      </c>
      <c r="G90" s="60">
        <f t="shared" si="20"/>
        <v>12.50987580128205</v>
      </c>
      <c r="H90" s="132">
        <v>12.8</v>
      </c>
      <c r="I90" s="132">
        <v>12.7</v>
      </c>
      <c r="J90" s="132">
        <v>13</v>
      </c>
      <c r="K90" s="132">
        <v>12.5</v>
      </c>
      <c r="L90" s="132">
        <f t="shared" si="15"/>
        <v>12.75</v>
      </c>
      <c r="M90" s="149">
        <v>11.6</v>
      </c>
      <c r="N90" s="149">
        <v>12.7</v>
      </c>
      <c r="O90" s="149">
        <v>12.8</v>
      </c>
      <c r="P90" s="149">
        <v>12.7</v>
      </c>
      <c r="Q90" s="44">
        <f t="shared" si="16"/>
        <v>12.45</v>
      </c>
      <c r="R90" s="16">
        <f t="shared" si="12"/>
        <v>12.559979300213675</v>
      </c>
      <c r="T90" s="6">
        <f t="shared" si="19"/>
        <v>6.7449199194759792E-5</v>
      </c>
      <c r="V90" s="23">
        <f>+claims!D90</f>
        <v>0</v>
      </c>
      <c r="W90" s="23">
        <f>+claims!E90</f>
        <v>0</v>
      </c>
      <c r="X90" s="23">
        <f>+claims!F90</f>
        <v>0</v>
      </c>
      <c r="Z90" s="6">
        <f t="shared" si="13"/>
        <v>0</v>
      </c>
      <c r="AA90" s="6">
        <f t="shared" si="14"/>
        <v>0</v>
      </c>
      <c r="AB90" s="6">
        <f t="shared" si="17"/>
        <v>0</v>
      </c>
      <c r="AD90" s="6">
        <f t="shared" si="18"/>
        <v>0</v>
      </c>
    </row>
    <row r="91" spans="1:30">
      <c r="A91" t="s">
        <v>142</v>
      </c>
      <c r="B91" t="s">
        <v>143</v>
      </c>
      <c r="C91" s="60">
        <v>12033.938461538522</v>
      </c>
      <c r="D91" s="60">
        <v>12094.121093749951</v>
      </c>
      <c r="E91" s="60">
        <v>12037.395833333323</v>
      </c>
      <c r="F91" s="60">
        <v>11966.770833333298</v>
      </c>
      <c r="G91" s="60">
        <f t="shared" si="20"/>
        <v>12033.056555488774</v>
      </c>
      <c r="H91" s="132">
        <v>11832.4</v>
      </c>
      <c r="I91" s="132">
        <v>11871.1</v>
      </c>
      <c r="J91" s="132">
        <v>11885.7</v>
      </c>
      <c r="K91" s="132">
        <v>11854.1</v>
      </c>
      <c r="L91" s="132">
        <f t="shared" ref="L91:L96" si="21">AVERAGE(H91:K91)</f>
        <v>11860.824999999999</v>
      </c>
      <c r="M91" s="150">
        <v>11822.9</v>
      </c>
      <c r="N91" s="150">
        <v>11864.4</v>
      </c>
      <c r="O91" s="150">
        <v>11897.7</v>
      </c>
      <c r="P91" s="150">
        <v>11908</v>
      </c>
      <c r="Q91" s="44">
        <f t="shared" ref="Q91:Q96" si="22">AVERAGE(M91:P91)</f>
        <v>11873.25</v>
      </c>
      <c r="R91" s="16">
        <f t="shared" ref="R91:R96" si="23">IF(G91&gt;0,(+G91+(L91*2)+(Q91*3))/6,IF(L91&gt;0,((L91*2)+(Q91*3))/5,Q91))</f>
        <v>11895.742759248131</v>
      </c>
      <c r="T91" s="6">
        <f t="shared" si="19"/>
        <v>6.3882137363434885E-2</v>
      </c>
      <c r="V91" s="23">
        <f>+claims!D91</f>
        <v>177</v>
      </c>
      <c r="W91" s="23">
        <f>+claims!E91</f>
        <v>171</v>
      </c>
      <c r="X91" s="23">
        <f>+claims!F91</f>
        <v>137</v>
      </c>
      <c r="Z91" s="6">
        <f t="shared" ref="Z91:Z96" si="24">IF(G91&gt;100,IF(V91&lt;1,0,+V91/G91),IF(V91&lt;1,0,+V91/100))</f>
        <v>1.4709479605932958E-2</v>
      </c>
      <c r="AA91" s="6">
        <f t="shared" ref="AA91:AA96" si="25">IF(L91&gt;100,IF(W91&lt;1,0,+W91/L91),IF(W91&lt;1,0,+W91/100))</f>
        <v>1.4417209595453943E-2</v>
      </c>
      <c r="AB91" s="6">
        <f t="shared" ref="AB91:AB96" si="26">IF(Q91&gt;100,IF(X91&lt;1,0,+X91/Q91),IF(X91&lt;1,0,+X91/100))</f>
        <v>1.1538542522055882E-2</v>
      </c>
      <c r="AD91" s="6">
        <f t="shared" si="18"/>
        <v>1.3026587727168082E-2</v>
      </c>
    </row>
    <row r="92" spans="1:30">
      <c r="A92" t="s">
        <v>144</v>
      </c>
      <c r="B92" t="s">
        <v>488</v>
      </c>
      <c r="C92" s="60">
        <v>10980.025000000038</v>
      </c>
      <c r="D92" s="60">
        <v>10970.187500000049</v>
      </c>
      <c r="E92" s="60">
        <v>10886.193181818224</v>
      </c>
      <c r="F92" s="60">
        <v>10733.511363636377</v>
      </c>
      <c r="G92" s="60">
        <f>AVERAGE(C92:F92)</f>
        <v>10892.479261363673</v>
      </c>
      <c r="H92" s="132">
        <v>10356</v>
      </c>
      <c r="I92" s="132">
        <v>10426.1</v>
      </c>
      <c r="J92" s="132">
        <v>10565.5</v>
      </c>
      <c r="K92" s="132">
        <v>10615.8</v>
      </c>
      <c r="L92" s="132">
        <f>AVERAGE(H92:K92)</f>
        <v>10490.849999999999</v>
      </c>
      <c r="M92" s="150">
        <v>10582.9</v>
      </c>
      <c r="N92" s="150">
        <v>10652.4</v>
      </c>
      <c r="O92" s="150">
        <v>10686.3</v>
      </c>
      <c r="P92" s="150">
        <v>10677.9</v>
      </c>
      <c r="Q92" s="44">
        <f>AVERAGE(M92:P92)</f>
        <v>10649.875</v>
      </c>
      <c r="R92" s="16">
        <f>IF(G92&gt;0,(+G92+(L92*2)+(Q92*3))/6,IF(L92&gt;0,((L92*2)+(Q92*3))/5,Q92))</f>
        <v>10637.300710227279</v>
      </c>
      <c r="T92" s="6">
        <f t="shared" si="19"/>
        <v>5.7124092114265952E-2</v>
      </c>
      <c r="V92" s="23">
        <f>+claims!D92</f>
        <v>234</v>
      </c>
      <c r="W92" s="23">
        <f>+claims!E92</f>
        <v>256</v>
      </c>
      <c r="X92" s="23">
        <f>+claims!F92</f>
        <v>254</v>
      </c>
      <c r="Z92" s="6">
        <f>IF(G92&gt;100,IF(V92&lt;1,0,+V92/G92),IF(V92&lt;1,0,+V92/100))</f>
        <v>2.1482712464738225E-2</v>
      </c>
      <c r="AA92" s="6">
        <f>IF(L92&gt;100,IF(W92&lt;1,0,+W92/L92),IF(W92&lt;1,0,+W92/100))</f>
        <v>2.4402217170200701E-2</v>
      </c>
      <c r="AB92" s="6">
        <f>IF(Q92&gt;100,IF(X92&lt;1,0,+X92/Q92),IF(X92&lt;1,0,+X92/100))</f>
        <v>2.3850045188323808E-2</v>
      </c>
      <c r="AD92" s="6">
        <f t="shared" si="18"/>
        <v>2.3639547061685178E-2</v>
      </c>
    </row>
    <row r="93" spans="1:30">
      <c r="A93" t="s">
        <v>145</v>
      </c>
      <c r="B93" t="s">
        <v>146</v>
      </c>
      <c r="C93" s="60">
        <v>17.986538461538501</v>
      </c>
      <c r="D93" s="60">
        <v>18</v>
      </c>
      <c r="E93" s="60">
        <v>18</v>
      </c>
      <c r="F93" s="60">
        <v>18.276923076923101</v>
      </c>
      <c r="G93" s="60">
        <f>AVERAGE(C93:F93)</f>
        <v>18.0658653846154</v>
      </c>
      <c r="H93" s="132">
        <v>18</v>
      </c>
      <c r="I93" s="132">
        <v>17.7</v>
      </c>
      <c r="J93" s="132">
        <v>18</v>
      </c>
      <c r="K93" s="132">
        <v>18</v>
      </c>
      <c r="L93" s="132">
        <f>AVERAGE(H93:K93)</f>
        <v>17.925000000000001</v>
      </c>
      <c r="M93" s="150">
        <v>17.8</v>
      </c>
      <c r="N93" s="150">
        <v>18</v>
      </c>
      <c r="O93" s="150">
        <v>18</v>
      </c>
      <c r="P93" s="150">
        <v>18</v>
      </c>
      <c r="Q93" s="44">
        <f>AVERAGE(M93:P93)</f>
        <v>17.95</v>
      </c>
      <c r="R93" s="16">
        <f>IF(G93&gt;0,(+G93+(L93*2)+(Q93*3))/6,IF(L93&gt;0,((L93*2)+(Q93*3))/5,Q93))</f>
        <v>17.960977564102567</v>
      </c>
      <c r="T93" s="6">
        <f t="shared" si="19"/>
        <v>9.64534673582747E-5</v>
      </c>
      <c r="V93" s="23">
        <f>+claims!D93</f>
        <v>0</v>
      </c>
      <c r="W93" s="23">
        <f>+claims!E93</f>
        <v>1</v>
      </c>
      <c r="X93" s="23">
        <f>+claims!F93</f>
        <v>0</v>
      </c>
      <c r="Z93" s="6">
        <f>IF(G93&gt;100,IF(V93&lt;1,0,+V93/G93),IF(V93&lt;1,0,+V93/100))</f>
        <v>0</v>
      </c>
      <c r="AA93" s="6">
        <f>IF(L93&gt;100,IF(W93&lt;1,0,+W93/L93),IF(W93&lt;1,0,+W93/100))</f>
        <v>0.01</v>
      </c>
      <c r="AB93" s="6">
        <f>IF(Q93&gt;100,IF(X93&lt;1,0,+X93/Q93),IF(X93&lt;1,0,+X93/100))</f>
        <v>0</v>
      </c>
      <c r="AD93" s="6">
        <f t="shared" si="18"/>
        <v>3.3333333333333335E-3</v>
      </c>
    </row>
    <row r="94" spans="1:30">
      <c r="A94" t="s">
        <v>487</v>
      </c>
      <c r="B94" t="s">
        <v>492</v>
      </c>
      <c r="C94" s="60">
        <v>12151.150000000001</v>
      </c>
      <c r="D94" s="60">
        <v>12176.365234375</v>
      </c>
      <c r="E94" s="60">
        <v>12136.628787878753</v>
      </c>
      <c r="F94" s="60">
        <v>11923.206439393936</v>
      </c>
      <c r="G94" s="60">
        <f t="shared" ref="G94:G96" si="27">AVERAGE(C94:F94)</f>
        <v>12096.837615411923</v>
      </c>
      <c r="H94" s="132">
        <v>11892.4</v>
      </c>
      <c r="I94" s="132">
        <v>11887.3</v>
      </c>
      <c r="J94" s="132">
        <v>11787.7</v>
      </c>
      <c r="K94" s="132">
        <v>11906.900000000001</v>
      </c>
      <c r="L94" s="132">
        <f t="shared" si="21"/>
        <v>11868.574999999999</v>
      </c>
      <c r="M94" s="150">
        <v>11781.2</v>
      </c>
      <c r="N94" s="150">
        <v>11919</v>
      </c>
      <c r="O94" s="150">
        <v>11871</v>
      </c>
      <c r="P94" s="150">
        <v>11950</v>
      </c>
      <c r="Q94" s="44">
        <f t="shared" si="22"/>
        <v>11880.3</v>
      </c>
      <c r="R94" s="16">
        <f t="shared" si="23"/>
        <v>11912.481269235321</v>
      </c>
      <c r="T94" s="6">
        <f t="shared" si="19"/>
        <v>6.3972025974503702E-2</v>
      </c>
      <c r="V94" s="23">
        <f>+claims!D94</f>
        <v>727</v>
      </c>
      <c r="W94" s="23">
        <f>+claims!E94</f>
        <v>729</v>
      </c>
      <c r="X94" s="23">
        <f>+claims!F94</f>
        <v>771</v>
      </c>
      <c r="Z94" s="6">
        <f t="shared" si="24"/>
        <v>6.0098351578578589E-2</v>
      </c>
      <c r="AA94" s="6">
        <f t="shared" si="25"/>
        <v>6.1422706601255844E-2</v>
      </c>
      <c r="AB94" s="6">
        <f t="shared" si="26"/>
        <v>6.4897351076993015E-2</v>
      </c>
      <c r="AD94" s="6">
        <f t="shared" si="18"/>
        <v>6.293930300201156E-2</v>
      </c>
    </row>
    <row r="95" spans="1:30">
      <c r="A95" t="s">
        <v>485</v>
      </c>
      <c r="B95" t="s">
        <v>493</v>
      </c>
      <c r="C95" s="60">
        <v>3206.7134615384593</v>
      </c>
      <c r="D95" s="60">
        <v>3192.0355468749999</v>
      </c>
      <c r="E95" s="60">
        <v>3154.2856060606068</v>
      </c>
      <c r="F95" s="60">
        <v>3139.3613636363598</v>
      </c>
      <c r="G95" s="60">
        <f t="shared" si="27"/>
        <v>3173.098994527606</v>
      </c>
      <c r="H95" s="132">
        <v>3078.7</v>
      </c>
      <c r="I95" s="132">
        <v>3050.3</v>
      </c>
      <c r="J95" s="132">
        <v>3045.9</v>
      </c>
      <c r="K95" s="132">
        <v>3019.5</v>
      </c>
      <c r="L95" s="132">
        <f t="shared" si="21"/>
        <v>3048.6</v>
      </c>
      <c r="M95" s="150">
        <v>2963.6</v>
      </c>
      <c r="N95" s="150">
        <v>2948</v>
      </c>
      <c r="O95" s="150">
        <v>2927.1</v>
      </c>
      <c r="P95" s="150">
        <v>2906.2</v>
      </c>
      <c r="Q95" s="44">
        <f t="shared" si="22"/>
        <v>2936.2250000000004</v>
      </c>
      <c r="R95" s="16">
        <f t="shared" si="23"/>
        <v>3013.1623324212683</v>
      </c>
      <c r="T95" s="6">
        <f t="shared" si="19"/>
        <v>1.6181188002608541E-2</v>
      </c>
      <c r="V95" s="23">
        <f>+claims!D95</f>
        <v>28</v>
      </c>
      <c r="W95" s="23">
        <f>+claims!E95</f>
        <v>27</v>
      </c>
      <c r="X95" s="23">
        <f>+claims!F95</f>
        <v>23</v>
      </c>
      <c r="Z95" s="6">
        <f t="shared" si="24"/>
        <v>8.8241810445527837E-3</v>
      </c>
      <c r="AA95" s="6">
        <f t="shared" si="25"/>
        <v>8.8565243062389293E-3</v>
      </c>
      <c r="AB95" s="6">
        <f t="shared" si="26"/>
        <v>7.8331871706017065E-3</v>
      </c>
      <c r="AD95" s="6">
        <f t="shared" si="18"/>
        <v>8.3394651948059603E-3</v>
      </c>
    </row>
    <row r="96" spans="1:30">
      <c r="A96" t="s">
        <v>486</v>
      </c>
      <c r="B96" t="s">
        <v>494</v>
      </c>
      <c r="C96" s="60">
        <v>17148.417999999998</v>
      </c>
      <c r="D96" s="60">
        <v>17223.291093750002</v>
      </c>
      <c r="E96" s="60">
        <v>17064.337727272701</v>
      </c>
      <c r="F96" s="60">
        <v>16763.293030303001</v>
      </c>
      <c r="G96" s="60">
        <f t="shared" si="27"/>
        <v>17049.834962831424</v>
      </c>
      <c r="H96" s="132">
        <v>16636.900000000001</v>
      </c>
      <c r="I96" s="132">
        <v>16500.099999999999</v>
      </c>
      <c r="J96" s="132">
        <v>16131.6</v>
      </c>
      <c r="K96" s="132">
        <v>16065</v>
      </c>
      <c r="L96" s="132">
        <f t="shared" si="21"/>
        <v>16333.4</v>
      </c>
      <c r="M96" s="150">
        <v>16134.8</v>
      </c>
      <c r="N96" s="150">
        <v>16069.8</v>
      </c>
      <c r="O96" s="150">
        <v>15917.7</v>
      </c>
      <c r="P96" s="150">
        <v>15844.7</v>
      </c>
      <c r="Q96" s="44">
        <f t="shared" si="22"/>
        <v>15991.75</v>
      </c>
      <c r="R96" s="16">
        <f t="shared" si="23"/>
        <v>16281.98082713857</v>
      </c>
      <c r="T96" s="6">
        <f t="shared" si="19"/>
        <v>8.7436972772418992E-2</v>
      </c>
      <c r="V96" s="23">
        <f>+claims!D96</f>
        <v>2003</v>
      </c>
      <c r="W96" s="23">
        <f>+claims!E96</f>
        <v>1590</v>
      </c>
      <c r="X96" s="23">
        <f>+claims!F96</f>
        <v>1495</v>
      </c>
      <c r="Z96" s="6">
        <f t="shared" si="24"/>
        <v>0.11747914301613666</v>
      </c>
      <c r="AA96" s="6">
        <f t="shared" si="25"/>
        <v>9.7346541442687992E-2</v>
      </c>
      <c r="AB96" s="6">
        <f t="shared" si="26"/>
        <v>9.3485703565901163E-2</v>
      </c>
      <c r="AD96" s="6">
        <f t="shared" si="18"/>
        <v>9.8771556099869359E-2</v>
      </c>
    </row>
    <row r="97" spans="1:30">
      <c r="A97" t="s">
        <v>511</v>
      </c>
      <c r="B97" t="s">
        <v>553</v>
      </c>
      <c r="C97" s="60">
        <v>18</v>
      </c>
      <c r="D97" s="60">
        <v>19.5</v>
      </c>
      <c r="E97" s="60">
        <v>19.994318181818237</v>
      </c>
      <c r="F97" s="60">
        <v>20.19696969696972</v>
      </c>
      <c r="G97" s="60">
        <f>AVERAGE(C97:F97)</f>
        <v>19.42282196969699</v>
      </c>
      <c r="H97" s="132">
        <v>20.9</v>
      </c>
      <c r="I97" s="132">
        <v>21</v>
      </c>
      <c r="J97" s="132">
        <v>19</v>
      </c>
      <c r="K97" s="132">
        <v>19.3</v>
      </c>
      <c r="L97" s="132">
        <f>AVERAGE(H97:K97)</f>
        <v>20.05</v>
      </c>
      <c r="M97" s="150">
        <v>19.100000000000001</v>
      </c>
      <c r="N97" s="150">
        <v>20</v>
      </c>
      <c r="O97" s="150">
        <v>18</v>
      </c>
      <c r="P97" s="150">
        <v>18</v>
      </c>
      <c r="Q97" s="44">
        <f>AVERAGE(M97:P97)</f>
        <v>18.774999999999999</v>
      </c>
      <c r="R97" s="16">
        <f>IF(G97&gt;0,(+G97+(L97*2)+(Q97*3))/6,IF(L97&gt;0,((L97*2)+(Q97*3))/5,Q97))</f>
        <v>19.307970328282831</v>
      </c>
      <c r="T97" s="6">
        <f t="shared" si="19"/>
        <v>1.0368704482631631E-4</v>
      </c>
      <c r="V97" s="23">
        <f>+claims!D97</f>
        <v>0</v>
      </c>
      <c r="W97" s="23">
        <f>+claims!E97</f>
        <v>0</v>
      </c>
      <c r="X97" s="23">
        <f>+claims!F97</f>
        <v>0</v>
      </c>
      <c r="Z97" s="6">
        <f>IF(G97&gt;100,IF(V97&lt;1,0,+V97/G97),IF(V97&lt;1,0,+V97/100))</f>
        <v>0</v>
      </c>
      <c r="AA97" s="6">
        <f>IF(L97&gt;100,IF(W97&lt;1,0,+W97/L97),IF(W97&lt;1,0,+W97/100))</f>
        <v>0</v>
      </c>
      <c r="AB97" s="6">
        <f>IF(Q97&gt;100,IF(X97&lt;1,0,+X97/Q97),IF(X97&lt;1,0,+X97/100))</f>
        <v>0</v>
      </c>
      <c r="AD97" s="6">
        <f t="shared" si="18"/>
        <v>0</v>
      </c>
    </row>
    <row r="98" spans="1:30">
      <c r="A98" t="s">
        <v>147</v>
      </c>
      <c r="B98" t="s">
        <v>148</v>
      </c>
      <c r="C98" s="60">
        <v>634.20336538461549</v>
      </c>
      <c r="D98" s="60">
        <v>634.71142578125</v>
      </c>
      <c r="E98" s="60">
        <v>633.54299242424167</v>
      </c>
      <c r="F98" s="60">
        <v>624.81969696969725</v>
      </c>
      <c r="G98" s="60">
        <f t="shared" ref="G98:G102" si="28">AVERAGE(C98:F98)</f>
        <v>631.81937013995116</v>
      </c>
      <c r="H98" s="132">
        <v>570.29999999999995</v>
      </c>
      <c r="I98" s="132">
        <v>566.20000000000005</v>
      </c>
      <c r="J98" s="132">
        <v>564.5</v>
      </c>
      <c r="K98" s="132">
        <v>581.70000000000005</v>
      </c>
      <c r="L98" s="132">
        <f t="shared" ref="L98:L142" si="29">AVERAGE(H98:K98)</f>
        <v>570.67499999999995</v>
      </c>
      <c r="M98" s="150">
        <v>569.70000000000005</v>
      </c>
      <c r="N98" s="150">
        <v>571</v>
      </c>
      <c r="O98" s="150">
        <v>587</v>
      </c>
      <c r="P98" s="150">
        <v>594</v>
      </c>
      <c r="Q98" s="44">
        <f t="shared" si="16"/>
        <v>580.42499999999995</v>
      </c>
      <c r="R98" s="16">
        <f t="shared" si="12"/>
        <v>585.74072835665845</v>
      </c>
      <c r="T98" s="6">
        <f t="shared" si="19"/>
        <v>3.1455261285932073E-3</v>
      </c>
      <c r="V98" s="23">
        <f>+claims!D98</f>
        <v>11</v>
      </c>
      <c r="W98" s="23">
        <f>+claims!E98</f>
        <v>12</v>
      </c>
      <c r="X98" s="23">
        <f>+claims!F98</f>
        <v>12</v>
      </c>
      <c r="Z98" s="6">
        <f t="shared" si="13"/>
        <v>1.7410039197695768E-2</v>
      </c>
      <c r="AA98" s="6">
        <f t="shared" si="14"/>
        <v>2.1027730319358656E-2</v>
      </c>
      <c r="AB98" s="6">
        <f t="shared" si="17"/>
        <v>2.0674505750096914E-2</v>
      </c>
      <c r="AD98" s="6">
        <f t="shared" si="18"/>
        <v>2.0248169514450638E-2</v>
      </c>
    </row>
    <row r="99" spans="1:30">
      <c r="A99" t="s">
        <v>149</v>
      </c>
      <c r="B99" t="s">
        <v>150</v>
      </c>
      <c r="C99" s="60">
        <v>192.77223076923099</v>
      </c>
      <c r="D99" s="60">
        <v>194.07703125</v>
      </c>
      <c r="E99" s="60">
        <v>190.71922348484799</v>
      </c>
      <c r="F99" s="60">
        <v>179.890170454545</v>
      </c>
      <c r="G99" s="60">
        <f t="shared" si="28"/>
        <v>189.36466398965601</v>
      </c>
      <c r="H99" s="132">
        <v>145.9</v>
      </c>
      <c r="I99" s="132">
        <v>135.80000000000001</v>
      </c>
      <c r="J99" s="132">
        <v>132.30000000000001</v>
      </c>
      <c r="K99" s="132">
        <v>130.6</v>
      </c>
      <c r="L99" s="132">
        <f t="shared" si="29"/>
        <v>136.15</v>
      </c>
      <c r="M99" s="150">
        <v>126.7</v>
      </c>
      <c r="N99" s="150">
        <v>128.19999999999999</v>
      </c>
      <c r="O99" s="150">
        <v>133</v>
      </c>
      <c r="P99" s="150">
        <v>134</v>
      </c>
      <c r="Q99" s="44">
        <f t="shared" si="16"/>
        <v>130.47499999999999</v>
      </c>
      <c r="R99" s="16">
        <f t="shared" si="12"/>
        <v>142.18161066494267</v>
      </c>
      <c r="T99" s="6">
        <f t="shared" si="19"/>
        <v>7.635391389067299E-4</v>
      </c>
      <c r="V99" s="23">
        <f>+claims!D99</f>
        <v>1</v>
      </c>
      <c r="W99" s="23">
        <f>+claims!E99</f>
        <v>4</v>
      </c>
      <c r="X99" s="23">
        <f>+claims!F99</f>
        <v>4</v>
      </c>
      <c r="Z99" s="6">
        <f t="shared" si="13"/>
        <v>5.2808162776061783E-3</v>
      </c>
      <c r="AA99" s="6">
        <f t="shared" si="14"/>
        <v>2.9379360998898273E-2</v>
      </c>
      <c r="AB99" s="6">
        <f t="shared" si="17"/>
        <v>3.0657214025675419E-2</v>
      </c>
      <c r="AD99" s="6">
        <f t="shared" si="18"/>
        <v>2.6001863392071497E-2</v>
      </c>
    </row>
    <row r="100" spans="1:30">
      <c r="A100" t="s">
        <v>151</v>
      </c>
      <c r="B100" t="s">
        <v>152</v>
      </c>
      <c r="C100" s="60">
        <v>13.84375</v>
      </c>
      <c r="D100" s="60">
        <v>14.2978515625</v>
      </c>
      <c r="E100" s="60">
        <v>13.0085227272727</v>
      </c>
      <c r="F100" s="60">
        <v>14.811553030302999</v>
      </c>
      <c r="G100" s="60">
        <f t="shared" si="28"/>
        <v>13.990419330018923</v>
      </c>
      <c r="H100" s="132">
        <v>13.5</v>
      </c>
      <c r="I100" s="132">
        <v>14.9</v>
      </c>
      <c r="J100" s="132">
        <v>13.2</v>
      </c>
      <c r="K100" s="132">
        <v>13</v>
      </c>
      <c r="L100" s="132">
        <f t="shared" si="29"/>
        <v>13.649999999999999</v>
      </c>
      <c r="M100" s="150">
        <v>15.6</v>
      </c>
      <c r="N100" s="150">
        <v>16.2</v>
      </c>
      <c r="O100" s="150">
        <v>15.8</v>
      </c>
      <c r="P100" s="150">
        <v>16.100000000000001</v>
      </c>
      <c r="Q100" s="44">
        <f t="shared" si="16"/>
        <v>15.924999999999999</v>
      </c>
      <c r="R100" s="16">
        <f t="shared" si="12"/>
        <v>14.844236555003155</v>
      </c>
      <c r="T100" s="6">
        <f t="shared" si="19"/>
        <v>7.971604445841001E-5</v>
      </c>
      <c r="V100" s="23">
        <f>+claims!D100</f>
        <v>0</v>
      </c>
      <c r="W100" s="23">
        <f>+claims!E100</f>
        <v>0</v>
      </c>
      <c r="X100" s="23">
        <f>+claims!F100</f>
        <v>1</v>
      </c>
      <c r="Z100" s="6">
        <f t="shared" si="13"/>
        <v>0</v>
      </c>
      <c r="AA100" s="6">
        <f t="shared" si="14"/>
        <v>0</v>
      </c>
      <c r="AB100" s="6">
        <f t="shared" si="17"/>
        <v>0.01</v>
      </c>
      <c r="AD100" s="6">
        <f t="shared" si="18"/>
        <v>5.0000000000000001E-3</v>
      </c>
    </row>
    <row r="101" spans="1:30">
      <c r="A101" t="s">
        <v>153</v>
      </c>
      <c r="B101" t="s">
        <v>154</v>
      </c>
      <c r="C101" s="60">
        <v>363.43423076923074</v>
      </c>
      <c r="D101" s="60">
        <v>359.08808593750001</v>
      </c>
      <c r="E101" s="60">
        <v>353.18541666666698</v>
      </c>
      <c r="F101" s="60">
        <v>344.53570075757642</v>
      </c>
      <c r="G101" s="60">
        <f t="shared" si="28"/>
        <v>355.06085853274357</v>
      </c>
      <c r="H101" s="132">
        <v>293.3</v>
      </c>
      <c r="I101" s="132">
        <v>290.10000000000002</v>
      </c>
      <c r="J101" s="132">
        <v>285.39999999999998</v>
      </c>
      <c r="K101" s="132">
        <v>287.8</v>
      </c>
      <c r="L101" s="132">
        <f t="shared" si="29"/>
        <v>289.15000000000003</v>
      </c>
      <c r="M101" s="150">
        <v>282</v>
      </c>
      <c r="N101" s="150">
        <v>277</v>
      </c>
      <c r="O101" s="150">
        <v>280.60000000000002</v>
      </c>
      <c r="P101" s="150">
        <v>276.2</v>
      </c>
      <c r="Q101" s="44">
        <f t="shared" si="16"/>
        <v>278.95</v>
      </c>
      <c r="R101" s="16">
        <f t="shared" si="12"/>
        <v>295.03514308879056</v>
      </c>
      <c r="T101" s="6">
        <f t="shared" ref="T101:T133" si="30">+R101/$R$267</f>
        <v>1.5843882907762236E-3</v>
      </c>
      <c r="V101" s="23">
        <f>+claims!D101</f>
        <v>5</v>
      </c>
      <c r="W101" s="23">
        <f>+claims!E101</f>
        <v>2</v>
      </c>
      <c r="X101" s="23">
        <f>+claims!F101</f>
        <v>2</v>
      </c>
      <c r="Z101" s="6">
        <f t="shared" si="13"/>
        <v>1.4082092914048711E-2</v>
      </c>
      <c r="AA101" s="6">
        <f t="shared" si="14"/>
        <v>6.916825177243644E-3</v>
      </c>
      <c r="AB101" s="6">
        <f t="shared" si="17"/>
        <v>7.1697436816633812E-3</v>
      </c>
      <c r="AD101" s="6">
        <f t="shared" si="18"/>
        <v>8.2374957189210243E-3</v>
      </c>
    </row>
    <row r="102" spans="1:30">
      <c r="A102" t="s">
        <v>155</v>
      </c>
      <c r="B102" t="s">
        <v>480</v>
      </c>
      <c r="C102" s="60">
        <v>2897.8599999999997</v>
      </c>
      <c r="D102" s="60">
        <v>2869.42</v>
      </c>
      <c r="E102" s="60">
        <v>2806.91</v>
      </c>
      <c r="F102" s="60">
        <v>2731.27</v>
      </c>
      <c r="G102" s="60">
        <f t="shared" si="28"/>
        <v>2826.3649999999998</v>
      </c>
      <c r="H102" s="132">
        <v>2659</v>
      </c>
      <c r="I102" s="132">
        <v>2638.3</v>
      </c>
      <c r="J102" s="132">
        <v>2629.9</v>
      </c>
      <c r="K102" s="132">
        <v>2618</v>
      </c>
      <c r="L102" s="132">
        <f t="shared" si="29"/>
        <v>2636.3</v>
      </c>
      <c r="M102" s="150">
        <v>2609.3000000000002</v>
      </c>
      <c r="N102" s="150">
        <v>2602</v>
      </c>
      <c r="O102" s="150">
        <v>2601.1999999999998</v>
      </c>
      <c r="P102" s="150">
        <v>2596.6</v>
      </c>
      <c r="Q102" s="44">
        <f t="shared" si="16"/>
        <v>2602.2750000000001</v>
      </c>
      <c r="R102" s="16">
        <f t="shared" si="12"/>
        <v>2650.9650000000001</v>
      </c>
      <c r="T102" s="6">
        <f t="shared" si="30"/>
        <v>1.4236127470392766E-2</v>
      </c>
      <c r="V102" s="23">
        <f>+claims!D102</f>
        <v>16</v>
      </c>
      <c r="W102" s="23">
        <f>+claims!E102</f>
        <v>13</v>
      </c>
      <c r="X102" s="23">
        <f>+claims!F102</f>
        <v>12</v>
      </c>
      <c r="Z102" s="6">
        <f t="shared" si="13"/>
        <v>5.6609815080500931E-3</v>
      </c>
      <c r="AA102" s="6">
        <f t="shared" si="14"/>
        <v>4.9311535106019797E-3</v>
      </c>
      <c r="AB102" s="6">
        <f t="shared" si="17"/>
        <v>4.6113496844107562E-3</v>
      </c>
      <c r="AD102" s="6">
        <f t="shared" si="18"/>
        <v>4.8928895970810531E-3</v>
      </c>
    </row>
    <row r="103" spans="1:30">
      <c r="A103" t="s">
        <v>156</v>
      </c>
      <c r="B103" t="s">
        <v>543</v>
      </c>
      <c r="C103" s="60">
        <v>71.802115384615405</v>
      </c>
      <c r="D103" s="60">
        <v>71.607421875</v>
      </c>
      <c r="E103" s="60">
        <v>71.181818181818201</v>
      </c>
      <c r="F103" s="60">
        <v>69.830303030303</v>
      </c>
      <c r="G103" s="60">
        <f>AVERAGE(C103:F103)</f>
        <v>71.105414617934159</v>
      </c>
      <c r="H103" s="132">
        <v>70.400000000000006</v>
      </c>
      <c r="I103" s="132">
        <v>71.3</v>
      </c>
      <c r="J103" s="132">
        <v>71.3</v>
      </c>
      <c r="K103" s="132">
        <v>70.400000000000006</v>
      </c>
      <c r="L103" s="132">
        <f>AVERAGE(H103:K103)</f>
        <v>70.849999999999994</v>
      </c>
      <c r="M103" s="150">
        <v>67</v>
      </c>
      <c r="N103" s="150">
        <v>65.400000000000006</v>
      </c>
      <c r="O103" s="150">
        <v>67.099999999999994</v>
      </c>
      <c r="P103" s="150">
        <v>72</v>
      </c>
      <c r="Q103" s="44">
        <f>AVERAGE(M103:P103)</f>
        <v>67.875</v>
      </c>
      <c r="R103" s="16">
        <f>IF(G103&gt;0,(+G103+(L103*2)+(Q103*3))/6,IF(L103&gt;0,((L103*2)+(Q103*3))/5,Q103))</f>
        <v>69.405069102989032</v>
      </c>
      <c r="T103" s="6">
        <f t="shared" si="30"/>
        <v>3.7271688266030307E-4</v>
      </c>
      <c r="V103" s="23">
        <f>+claims!D103</f>
        <v>0</v>
      </c>
      <c r="W103" s="23">
        <f>+claims!E103</f>
        <v>0</v>
      </c>
      <c r="X103" s="23">
        <f>+claims!F103</f>
        <v>0</v>
      </c>
      <c r="Z103" s="6">
        <f>IF(G103&gt;100,IF(V103&lt;1,0,+V103/G103),IF(V103&lt;1,0,+V103/100))</f>
        <v>0</v>
      </c>
      <c r="AA103" s="6">
        <f>IF(L103&gt;100,IF(W103&lt;1,0,+W103/L103),IF(W103&lt;1,0,+W103/100))</f>
        <v>0</v>
      </c>
      <c r="AB103" s="6">
        <f>IF(Q103&gt;100,IF(X103&lt;1,0,+X103/Q103),IF(X103&lt;1,0,+X103/100))</f>
        <v>0</v>
      </c>
      <c r="AD103" s="6">
        <f t="shared" si="18"/>
        <v>0</v>
      </c>
    </row>
    <row r="104" spans="1:30">
      <c r="A104" t="s">
        <v>514</v>
      </c>
      <c r="B104" t="s">
        <v>515</v>
      </c>
      <c r="C104" s="60">
        <v>515.53653846153929</v>
      </c>
      <c r="D104" s="60">
        <v>529.357421875</v>
      </c>
      <c r="E104" s="60">
        <v>546.28314393939354</v>
      </c>
      <c r="F104" s="60">
        <v>565.17234848484929</v>
      </c>
      <c r="G104" s="60">
        <f>AVERAGE(C104:F104)</f>
        <v>539.08736319019556</v>
      </c>
      <c r="H104" s="132">
        <v>571.79999999999995</v>
      </c>
      <c r="I104" s="132">
        <v>649.4</v>
      </c>
      <c r="J104" s="132">
        <v>685.9</v>
      </c>
      <c r="K104" s="132">
        <v>699.7</v>
      </c>
      <c r="L104" s="132">
        <f>AVERAGE(H104:K104)</f>
        <v>651.70000000000005</v>
      </c>
      <c r="M104" s="151">
        <v>689.4</v>
      </c>
      <c r="N104" s="151">
        <v>701.4</v>
      </c>
      <c r="O104" s="151">
        <v>705.6</v>
      </c>
      <c r="P104" s="151">
        <v>713</v>
      </c>
      <c r="Q104" s="44">
        <f>AVERAGE(M104:P104)</f>
        <v>702.35</v>
      </c>
      <c r="R104" s="16">
        <f>IF(G104&gt;0,(+G104+(L104*2)+(Q104*3))/6,IF(L104&gt;0,((L104*2)+(Q104*3))/5,Q104))</f>
        <v>658.25622719836599</v>
      </c>
      <c r="T104" s="6">
        <f t="shared" si="30"/>
        <v>3.5349465415709974E-3</v>
      </c>
      <c r="V104" s="23">
        <f>+claims!D104</f>
        <v>11</v>
      </c>
      <c r="W104" s="23">
        <f>+claims!E104</f>
        <v>9</v>
      </c>
      <c r="X104" s="23">
        <f>+claims!F104</f>
        <v>7</v>
      </c>
      <c r="Z104" s="6">
        <f>IF(G104&gt;100,IF(V104&lt;1,0,+V104/G104),IF(V104&lt;1,0,+V104/100))</f>
        <v>2.0404855967879713E-2</v>
      </c>
      <c r="AA104" s="6">
        <f>IF(L104&gt;100,IF(W104&lt;1,0,+W104/L104),IF(W104&lt;1,0,+W104/100))</f>
        <v>1.3810035292312412E-2</v>
      </c>
      <c r="AB104" s="6">
        <f>IF(Q104&gt;100,IF(X104&lt;1,0,+X104/Q104),IF(X104&lt;1,0,+X104/100))</f>
        <v>9.9665408984124723E-3</v>
      </c>
      <c r="AD104" s="6">
        <f t="shared" si="18"/>
        <v>1.2987424874623657E-2</v>
      </c>
    </row>
    <row r="105" spans="1:30">
      <c r="A105" t="s">
        <v>560</v>
      </c>
      <c r="B105" t="s">
        <v>561</v>
      </c>
      <c r="C105" s="60">
        <v>3514.7644615384615</v>
      </c>
      <c r="D105" s="60">
        <v>3499.5262109374999</v>
      </c>
      <c r="E105" s="60">
        <v>3449.677045454544</v>
      </c>
      <c r="F105" s="60">
        <v>3110.4986742424248</v>
      </c>
      <c r="G105" s="60">
        <f t="shared" ref="G105:G129" si="31">AVERAGE(C105:F105)</f>
        <v>3393.6165980432324</v>
      </c>
      <c r="H105" s="132">
        <v>2672.2999999999997</v>
      </c>
      <c r="I105" s="132">
        <v>2683</v>
      </c>
      <c r="J105" s="132">
        <v>2716.2</v>
      </c>
      <c r="K105" s="132">
        <v>2708.4</v>
      </c>
      <c r="L105" s="132">
        <f t="shared" si="29"/>
        <v>2694.9749999999999</v>
      </c>
      <c r="M105" s="151">
        <v>2707.1</v>
      </c>
      <c r="N105" s="151">
        <v>2723.9</v>
      </c>
      <c r="O105" s="151">
        <v>2699.9</v>
      </c>
      <c r="P105" s="151">
        <v>2699.4</v>
      </c>
      <c r="Q105" s="44">
        <f t="shared" si="16"/>
        <v>2707.5749999999998</v>
      </c>
      <c r="R105" s="16">
        <f t="shared" ref="R105:R164" si="32">IF(G105&gt;0,(+G105+(L105*2)+(Q105*3))/6,IF(L105&gt;0,((L105*2)+(Q105*3))/5,Q105))</f>
        <v>2817.7152663405382</v>
      </c>
      <c r="T105" s="6">
        <f t="shared" si="30"/>
        <v>1.5131604418351657E-2</v>
      </c>
      <c r="V105" s="23">
        <f>+claims!D105</f>
        <v>591</v>
      </c>
      <c r="W105" s="23">
        <f>+claims!E105</f>
        <v>573</v>
      </c>
      <c r="X105" s="23">
        <f>+claims!F105</f>
        <v>427</v>
      </c>
      <c r="Z105" s="6">
        <f t="shared" ref="Z105:Z168" si="33">IF(G105&gt;100,IF(V105&lt;1,0,+V105/G105),IF(V105&lt;1,0,+V105/100))</f>
        <v>0.17415049193853308</v>
      </c>
      <c r="AA105" s="6">
        <f t="shared" ref="AA105:AA168" si="34">IF(L105&gt;100,IF(W105&lt;1,0,+W105/L105),IF(W105&lt;1,0,+W105/100))</f>
        <v>0.21261792781009101</v>
      </c>
      <c r="AB105" s="6">
        <f t="shared" si="17"/>
        <v>0.15770569605643428</v>
      </c>
      <c r="AD105" s="6">
        <f t="shared" si="18"/>
        <v>0.17875057262133631</v>
      </c>
    </row>
    <row r="106" spans="1:30">
      <c r="A106" t="s">
        <v>157</v>
      </c>
      <c r="B106" t="s">
        <v>158</v>
      </c>
      <c r="C106" s="60">
        <v>39927.249914434462</v>
      </c>
      <c r="D106" s="60">
        <v>40046.239430360154</v>
      </c>
      <c r="E106" s="60">
        <v>39214.3617480381</v>
      </c>
      <c r="F106" s="60">
        <v>38352.053099852666</v>
      </c>
      <c r="G106" s="60">
        <f t="shared" si="31"/>
        <v>39384.976048171346</v>
      </c>
      <c r="H106" s="132">
        <v>37824.6</v>
      </c>
      <c r="I106" s="132">
        <v>38015.300000000003</v>
      </c>
      <c r="J106" s="132">
        <v>37766.400000000001</v>
      </c>
      <c r="K106" s="132">
        <v>37662.9</v>
      </c>
      <c r="L106" s="132">
        <f t="shared" si="29"/>
        <v>37817.299999999996</v>
      </c>
      <c r="M106" s="151">
        <v>37762.199999999997</v>
      </c>
      <c r="N106" s="151">
        <v>37857.5</v>
      </c>
      <c r="O106" s="151">
        <v>37890.6</v>
      </c>
      <c r="P106" s="151">
        <v>37745</v>
      </c>
      <c r="Q106" s="44">
        <f t="shared" ref="Q106:Q142" si="35">AVERAGE(M106:P106)</f>
        <v>37813.824999999997</v>
      </c>
      <c r="R106" s="16">
        <f t="shared" si="32"/>
        <v>38076.841841361886</v>
      </c>
      <c r="T106" s="6">
        <f t="shared" si="30"/>
        <v>0.20447903843453707</v>
      </c>
      <c r="V106" s="23">
        <f>+claims!D106</f>
        <v>2016</v>
      </c>
      <c r="W106" s="23">
        <f>+claims!E106</f>
        <v>1991</v>
      </c>
      <c r="X106" s="23">
        <f>+claims!F106</f>
        <v>1746</v>
      </c>
      <c r="Z106" s="6">
        <f t="shared" si="33"/>
        <v>5.1187031256138174E-2</v>
      </c>
      <c r="AA106" s="6">
        <f t="shared" si="34"/>
        <v>5.2647862221787391E-2</v>
      </c>
      <c r="AB106" s="6">
        <f t="shared" si="17"/>
        <v>4.6173588627968741E-2</v>
      </c>
      <c r="AD106" s="6">
        <f t="shared" si="18"/>
        <v>4.9167253597269867E-2</v>
      </c>
    </row>
    <row r="107" spans="1:30" s="104" customFormat="1">
      <c r="A107" s="104" t="s">
        <v>519</v>
      </c>
      <c r="B107" s="104" t="s">
        <v>518</v>
      </c>
      <c r="C107" s="44">
        <v>1254</v>
      </c>
      <c r="D107" s="44">
        <v>1254</v>
      </c>
      <c r="E107" s="44">
        <v>1254</v>
      </c>
      <c r="F107" s="44">
        <v>1254</v>
      </c>
      <c r="G107" s="44">
        <f t="shared" si="31"/>
        <v>1254</v>
      </c>
      <c r="H107" s="44">
        <v>1011.4</v>
      </c>
      <c r="I107" s="44">
        <v>1011.4</v>
      </c>
      <c r="J107" s="44">
        <v>1011.4</v>
      </c>
      <c r="K107" s="44">
        <v>1011.4</v>
      </c>
      <c r="L107" s="44">
        <f t="shared" si="29"/>
        <v>1011.4</v>
      </c>
      <c r="M107" s="44">
        <v>980.1</v>
      </c>
      <c r="N107" s="44">
        <v>980.1</v>
      </c>
      <c r="O107" s="44">
        <v>980.1</v>
      </c>
      <c r="P107" s="44">
        <v>980.1</v>
      </c>
      <c r="Q107" s="44">
        <f t="shared" si="35"/>
        <v>980.1</v>
      </c>
      <c r="R107" s="44">
        <f>IF(G107&gt;0,(+G107+(L107*2)+(Q107*3))/6,IF(L107&gt;0,((L107*2)+(Q107*3))/5,Q107))</f>
        <v>1036.1833333333334</v>
      </c>
      <c r="T107" s="47">
        <f t="shared" si="30"/>
        <v>5.5644786015770905E-3</v>
      </c>
      <c r="V107" s="48">
        <f>+claims!D107</f>
        <v>13</v>
      </c>
      <c r="W107" s="48">
        <f>+claims!E107</f>
        <v>8</v>
      </c>
      <c r="X107" s="48">
        <f>+claims!F107</f>
        <v>22</v>
      </c>
      <c r="Z107" s="47">
        <f>IF(G107&gt;100,IF(V107&lt;1,0,+V107/G107),IF(V107&lt;1,0,+V107/100))</f>
        <v>1.036682615629984E-2</v>
      </c>
      <c r="AA107" s="47">
        <f>IF(L107&gt;100,IF(W107&lt;1,0,+W107/L107),IF(W107&lt;1,0,+W107/100))</f>
        <v>7.9098279612418426E-3</v>
      </c>
      <c r="AB107" s="47">
        <f>IF(Q107&gt;100,IF(X107&lt;1,0,+X107/Q107),IF(X107&lt;1,0,+X107/100))</f>
        <v>2.2446689113355778E-2</v>
      </c>
      <c r="AD107" s="47">
        <f t="shared" si="18"/>
        <v>1.5587758236475143E-2</v>
      </c>
    </row>
    <row r="108" spans="1:30">
      <c r="A108" t="s">
        <v>159</v>
      </c>
      <c r="B108" t="s">
        <v>160</v>
      </c>
      <c r="C108" s="60">
        <v>1055.1356730769246</v>
      </c>
      <c r="D108" s="60">
        <v>1061.4705664062499</v>
      </c>
      <c r="E108" s="60">
        <v>967.50053030302945</v>
      </c>
      <c r="F108" s="60">
        <v>887.9241477272725</v>
      </c>
      <c r="G108" s="60">
        <f t="shared" si="31"/>
        <v>993.00772937836905</v>
      </c>
      <c r="H108" s="132">
        <v>690.2</v>
      </c>
      <c r="I108" s="132">
        <v>689.5</v>
      </c>
      <c r="J108" s="132">
        <v>701.3</v>
      </c>
      <c r="K108" s="132">
        <v>701.6</v>
      </c>
      <c r="L108" s="132">
        <f t="shared" si="29"/>
        <v>695.65</v>
      </c>
      <c r="M108" s="152">
        <v>700.9</v>
      </c>
      <c r="N108" s="152">
        <v>712.8</v>
      </c>
      <c r="O108" s="152">
        <v>718.8</v>
      </c>
      <c r="P108" s="152">
        <v>719.2</v>
      </c>
      <c r="Q108" s="44">
        <f t="shared" si="35"/>
        <v>712.92499999999995</v>
      </c>
      <c r="R108" s="16">
        <f t="shared" si="32"/>
        <v>753.84712156306148</v>
      </c>
      <c r="T108" s="6">
        <f t="shared" si="30"/>
        <v>4.0482857056809178E-3</v>
      </c>
      <c r="V108" s="23">
        <f>+claims!D108</f>
        <v>5</v>
      </c>
      <c r="W108" s="23">
        <f>+claims!E108</f>
        <v>3</v>
      </c>
      <c r="X108" s="23">
        <f>+claims!F108</f>
        <v>3</v>
      </c>
      <c r="Z108" s="6">
        <f t="shared" si="33"/>
        <v>5.0352075337117882E-3</v>
      </c>
      <c r="AA108" s="6">
        <f t="shared" si="34"/>
        <v>4.3125134766046147E-3</v>
      </c>
      <c r="AB108" s="6">
        <f t="shared" si="17"/>
        <v>4.2080162709962482E-3</v>
      </c>
      <c r="AD108" s="6">
        <f t="shared" si="18"/>
        <v>4.380713883318294E-3</v>
      </c>
    </row>
    <row r="109" spans="1:30">
      <c r="A109" t="s">
        <v>161</v>
      </c>
      <c r="B109" t="s">
        <v>162</v>
      </c>
      <c r="C109" s="60">
        <v>1467.36540384615</v>
      </c>
      <c r="D109" s="60">
        <v>1422.6191796875</v>
      </c>
      <c r="E109" s="60">
        <v>1381.75</v>
      </c>
      <c r="F109" s="60">
        <v>1297.4000000000001</v>
      </c>
      <c r="G109" s="60">
        <f t="shared" si="31"/>
        <v>1392.2836458834126</v>
      </c>
      <c r="H109" s="132">
        <v>1372.8000000000002</v>
      </c>
      <c r="I109" s="132">
        <v>1348.6999999999998</v>
      </c>
      <c r="J109" s="132">
        <v>1328.5</v>
      </c>
      <c r="K109" s="132">
        <v>1326.9</v>
      </c>
      <c r="L109" s="132">
        <f t="shared" si="29"/>
        <v>1344.2249999999999</v>
      </c>
      <c r="M109" s="152">
        <v>1632.9</v>
      </c>
      <c r="N109" s="152">
        <v>1484.5</v>
      </c>
      <c r="O109" s="152">
        <v>1442.4</v>
      </c>
      <c r="P109" s="152">
        <v>1082.0999999999999</v>
      </c>
      <c r="Q109" s="44">
        <f t="shared" si="35"/>
        <v>1410.4749999999999</v>
      </c>
      <c r="R109" s="16">
        <f t="shared" si="32"/>
        <v>1385.3597743139019</v>
      </c>
      <c r="T109" s="6">
        <f t="shared" si="30"/>
        <v>7.4396147589603258E-3</v>
      </c>
      <c r="V109" s="23">
        <f>+claims!D109</f>
        <v>22</v>
      </c>
      <c r="W109" s="23">
        <f>+claims!E109</f>
        <v>23</v>
      </c>
      <c r="X109" s="23">
        <f>+claims!F109</f>
        <v>21</v>
      </c>
      <c r="Z109" s="6">
        <f t="shared" si="33"/>
        <v>1.5801377876589841E-2</v>
      </c>
      <c r="AA109" s="6">
        <f t="shared" si="34"/>
        <v>1.711023080213506E-2</v>
      </c>
      <c r="AB109" s="6">
        <f t="shared" ref="AB109:AB172" si="36">IF(Q109&gt;100,IF(X109&lt;1,0,+X109/Q109),IF(X109&lt;1,0,+X109/100))</f>
        <v>1.4888601357698648E-2</v>
      </c>
      <c r="AD109" s="6">
        <f t="shared" si="18"/>
        <v>1.5781273925659315E-2</v>
      </c>
    </row>
    <row r="110" spans="1:30">
      <c r="A110" t="s">
        <v>163</v>
      </c>
      <c r="B110" t="s">
        <v>164</v>
      </c>
      <c r="C110" s="60">
        <v>1746.3925961538464</v>
      </c>
      <c r="D110" s="60">
        <v>1708.799609375</v>
      </c>
      <c r="E110" s="60">
        <v>1659.6532575757565</v>
      </c>
      <c r="F110" s="60">
        <v>1656.2172159090908</v>
      </c>
      <c r="G110" s="60">
        <f t="shared" si="31"/>
        <v>1692.7656697534233</v>
      </c>
      <c r="H110" s="132">
        <v>1634.6999999999998</v>
      </c>
      <c r="I110" s="132">
        <v>1643.7</v>
      </c>
      <c r="J110" s="132">
        <v>1638.3999999999999</v>
      </c>
      <c r="K110" s="132">
        <v>1675.7999999999997</v>
      </c>
      <c r="L110" s="132">
        <f t="shared" si="29"/>
        <v>1648.1499999999996</v>
      </c>
      <c r="M110" s="152">
        <v>1657.2</v>
      </c>
      <c r="N110" s="152">
        <v>1658.6</v>
      </c>
      <c r="O110" s="152">
        <v>1686</v>
      </c>
      <c r="P110" s="152">
        <v>1682</v>
      </c>
      <c r="Q110" s="44">
        <f t="shared" si="35"/>
        <v>1670.95</v>
      </c>
      <c r="R110" s="16">
        <f t="shared" si="32"/>
        <v>1666.9859449589039</v>
      </c>
      <c r="T110" s="6">
        <f t="shared" si="30"/>
        <v>8.9519946147112815E-3</v>
      </c>
      <c r="V110" s="23">
        <f>+claims!D110</f>
        <v>37</v>
      </c>
      <c r="W110" s="23">
        <f>+claims!E110</f>
        <v>23</v>
      </c>
      <c r="X110" s="23">
        <f>+claims!F110</f>
        <v>44</v>
      </c>
      <c r="Z110" s="6">
        <f t="shared" si="33"/>
        <v>2.1857721160773308E-2</v>
      </c>
      <c r="AA110" s="6">
        <f t="shared" si="34"/>
        <v>1.3955040499954498E-2</v>
      </c>
      <c r="AB110" s="6">
        <f t="shared" si="36"/>
        <v>2.6332325922379485E-2</v>
      </c>
      <c r="AD110" s="6">
        <f t="shared" si="18"/>
        <v>2.1460796654636793E-2</v>
      </c>
    </row>
    <row r="111" spans="1:30">
      <c r="A111" t="s">
        <v>165</v>
      </c>
      <c r="B111" t="s">
        <v>166</v>
      </c>
      <c r="C111" s="60">
        <v>6564.8265576923104</v>
      </c>
      <c r="D111" s="60">
        <v>6384.9647265624999</v>
      </c>
      <c r="E111" s="60">
        <v>6469.1818181818198</v>
      </c>
      <c r="F111" s="60">
        <v>5200.2996969696997</v>
      </c>
      <c r="G111" s="60">
        <f t="shared" si="31"/>
        <v>6154.8181998515829</v>
      </c>
      <c r="H111" s="132">
        <v>6409</v>
      </c>
      <c r="I111" s="132">
        <v>6468.8</v>
      </c>
      <c r="J111" s="132">
        <v>6388.7999999999993</v>
      </c>
      <c r="K111" s="132">
        <v>5205.2999999999993</v>
      </c>
      <c r="L111" s="132">
        <f t="shared" si="29"/>
        <v>6117.9749999999995</v>
      </c>
      <c r="M111" s="152">
        <v>6659.2000000000007</v>
      </c>
      <c r="N111" s="152">
        <v>6636.4</v>
      </c>
      <c r="O111" s="152">
        <v>6526</v>
      </c>
      <c r="P111" s="152">
        <v>5405.3</v>
      </c>
      <c r="Q111" s="44">
        <f t="shared" si="35"/>
        <v>6306.7249999999995</v>
      </c>
      <c r="R111" s="16">
        <f t="shared" si="32"/>
        <v>6218.4905333085962</v>
      </c>
      <c r="T111" s="6">
        <f t="shared" si="30"/>
        <v>3.3394339006969864E-2</v>
      </c>
      <c r="V111" s="23">
        <f>+claims!D111</f>
        <v>91</v>
      </c>
      <c r="W111" s="23">
        <f>+claims!E111</f>
        <v>115</v>
      </c>
      <c r="X111" s="23">
        <f>+claims!F111</f>
        <v>89</v>
      </c>
      <c r="Z111" s="6">
        <f t="shared" si="33"/>
        <v>1.4785164572723589E-2</v>
      </c>
      <c r="AA111" s="6">
        <f t="shared" si="34"/>
        <v>1.8797069291718257E-2</v>
      </c>
      <c r="AB111" s="6">
        <f t="shared" si="36"/>
        <v>1.4111920212154487E-2</v>
      </c>
      <c r="AD111" s="6">
        <f t="shared" si="18"/>
        <v>1.5785843965437262E-2</v>
      </c>
    </row>
    <row r="112" spans="1:30">
      <c r="A112" t="s">
        <v>167</v>
      </c>
      <c r="B112" t="s">
        <v>168</v>
      </c>
      <c r="C112" s="60">
        <v>1747.7557692307701</v>
      </c>
      <c r="D112" s="60">
        <v>1766.822265625</v>
      </c>
      <c r="E112" s="60">
        <v>1744.7651515151499</v>
      </c>
      <c r="F112" s="60">
        <v>1436.44128787879</v>
      </c>
      <c r="G112" s="60">
        <f t="shared" si="31"/>
        <v>1673.9461185624275</v>
      </c>
      <c r="H112" s="132">
        <v>1779.8999999999999</v>
      </c>
      <c r="I112" s="132">
        <v>1808.8999999999999</v>
      </c>
      <c r="J112" s="132">
        <v>1757.6999999999998</v>
      </c>
      <c r="K112" s="132">
        <v>1465.8000000000002</v>
      </c>
      <c r="L112" s="132">
        <f t="shared" si="29"/>
        <v>1703.075</v>
      </c>
      <c r="M112" s="153">
        <v>1808.6999999999998</v>
      </c>
      <c r="N112" s="153">
        <v>1844.2</v>
      </c>
      <c r="O112" s="153">
        <v>1801.8999999999999</v>
      </c>
      <c r="P112" s="153">
        <v>1426.4</v>
      </c>
      <c r="Q112" s="44">
        <f t="shared" si="35"/>
        <v>1720.2999999999997</v>
      </c>
      <c r="R112" s="16">
        <f t="shared" si="32"/>
        <v>1706.8326864270712</v>
      </c>
      <c r="T112" s="6">
        <f t="shared" si="30"/>
        <v>9.1659783115238067E-3</v>
      </c>
      <c r="V112" s="23">
        <f>+claims!D112</f>
        <v>44</v>
      </c>
      <c r="W112" s="23">
        <f>+claims!E112</f>
        <v>27</v>
      </c>
      <c r="X112" s="23">
        <f>+claims!F112</f>
        <v>26</v>
      </c>
      <c r="Z112" s="6">
        <f t="shared" si="33"/>
        <v>2.6285194912836783E-2</v>
      </c>
      <c r="AA112" s="6">
        <f t="shared" si="34"/>
        <v>1.585367643820736E-2</v>
      </c>
      <c r="AB112" s="6">
        <f t="shared" si="36"/>
        <v>1.5113642969249552E-2</v>
      </c>
      <c r="AD112" s="6">
        <f t="shared" si="18"/>
        <v>1.7222246116166694E-2</v>
      </c>
    </row>
    <row r="113" spans="1:30">
      <c r="A113" t="s">
        <v>169</v>
      </c>
      <c r="B113" t="s">
        <v>170</v>
      </c>
      <c r="C113" s="60">
        <v>6609.4164807692332</v>
      </c>
      <c r="D113" s="60">
        <v>6470.9372460937502</v>
      </c>
      <c r="E113" s="60">
        <v>6321.1214583333303</v>
      </c>
      <c r="F113" s="60">
        <v>5157.83</v>
      </c>
      <c r="G113" s="60">
        <f t="shared" si="31"/>
        <v>6139.8262962990793</v>
      </c>
      <c r="H113" s="132">
        <v>6516.2</v>
      </c>
      <c r="I113" s="132">
        <v>6312</v>
      </c>
      <c r="J113" s="132">
        <v>6394.7999999999993</v>
      </c>
      <c r="K113" s="132">
        <v>5194.3999999999996</v>
      </c>
      <c r="L113" s="132">
        <f t="shared" si="29"/>
        <v>6104.35</v>
      </c>
      <c r="M113" s="153">
        <v>6673.7</v>
      </c>
      <c r="N113" s="153">
        <v>6558.2</v>
      </c>
      <c r="O113" s="153">
        <v>6586.7</v>
      </c>
      <c r="P113" s="153">
        <v>5384.9</v>
      </c>
      <c r="Q113" s="44">
        <f t="shared" si="35"/>
        <v>6300.875</v>
      </c>
      <c r="R113" s="16">
        <f t="shared" si="32"/>
        <v>6208.5252160498467</v>
      </c>
      <c r="T113" s="6">
        <f t="shared" si="30"/>
        <v>3.3340823578898025E-2</v>
      </c>
      <c r="V113" s="23">
        <f>+claims!D113</f>
        <v>87</v>
      </c>
      <c r="W113" s="23">
        <f>+claims!E113</f>
        <v>110</v>
      </c>
      <c r="X113" s="23">
        <f>+claims!F113</f>
        <v>109</v>
      </c>
      <c r="Z113" s="6">
        <f t="shared" si="33"/>
        <v>1.4169781977780257E-2</v>
      </c>
      <c r="AA113" s="6">
        <f t="shared" si="34"/>
        <v>1.8019936602586679E-2</v>
      </c>
      <c r="AB113" s="6">
        <f t="shared" si="36"/>
        <v>1.7299184637054377E-2</v>
      </c>
      <c r="AD113" s="6">
        <f t="shared" si="18"/>
        <v>1.7017868182352791E-2</v>
      </c>
    </row>
    <row r="114" spans="1:30">
      <c r="A114" t="s">
        <v>171</v>
      </c>
      <c r="B114" t="s">
        <v>172</v>
      </c>
      <c r="C114" s="60">
        <v>1623.7</v>
      </c>
      <c r="D114" s="60">
        <v>1583.26</v>
      </c>
      <c r="E114" s="60">
        <v>1580.15</v>
      </c>
      <c r="F114" s="60">
        <v>1020.02</v>
      </c>
      <c r="G114" s="60">
        <f t="shared" si="31"/>
        <v>1451.7825000000003</v>
      </c>
      <c r="H114" s="132">
        <v>1490.6000000000001</v>
      </c>
      <c r="I114" s="132">
        <v>1429.3</v>
      </c>
      <c r="J114" s="132">
        <v>1460.6</v>
      </c>
      <c r="K114" s="132">
        <v>952.5</v>
      </c>
      <c r="L114" s="132">
        <f t="shared" si="29"/>
        <v>1333.25</v>
      </c>
      <c r="M114" s="153">
        <v>1507.9</v>
      </c>
      <c r="N114" s="153">
        <v>1417.8</v>
      </c>
      <c r="O114" s="153">
        <v>1435</v>
      </c>
      <c r="P114" s="153">
        <v>967.1</v>
      </c>
      <c r="Q114" s="44">
        <f t="shared" si="35"/>
        <v>1331.95</v>
      </c>
      <c r="R114" s="16">
        <f t="shared" si="32"/>
        <v>1352.3554166666668</v>
      </c>
      <c r="T114" s="6">
        <f t="shared" si="30"/>
        <v>7.2623758129370958E-3</v>
      </c>
      <c r="V114" s="23">
        <f>+claims!D114</f>
        <v>24</v>
      </c>
      <c r="W114" s="23">
        <f>+claims!E114</f>
        <v>20</v>
      </c>
      <c r="X114" s="23">
        <f>+claims!F114</f>
        <v>21</v>
      </c>
      <c r="Z114" s="6">
        <f t="shared" si="33"/>
        <v>1.6531401914542981E-2</v>
      </c>
      <c r="AA114" s="6">
        <f t="shared" si="34"/>
        <v>1.5000937558597412E-2</v>
      </c>
      <c r="AB114" s="6">
        <f t="shared" si="36"/>
        <v>1.5766357596005854E-2</v>
      </c>
      <c r="AD114" s="6">
        <f t="shared" si="18"/>
        <v>1.5638724969959227E-2</v>
      </c>
    </row>
    <row r="115" spans="1:30">
      <c r="A115" t="s">
        <v>173</v>
      </c>
      <c r="B115" t="s">
        <v>174</v>
      </c>
      <c r="C115" s="60">
        <v>857.83942307692303</v>
      </c>
      <c r="D115" s="60">
        <v>804.61417968750004</v>
      </c>
      <c r="E115" s="60">
        <v>832.63058712121199</v>
      </c>
      <c r="F115" s="60">
        <v>679.76289772727205</v>
      </c>
      <c r="G115" s="60">
        <f t="shared" si="31"/>
        <v>793.7117719032268</v>
      </c>
      <c r="H115" s="132">
        <v>811.59999999999991</v>
      </c>
      <c r="I115" s="132">
        <v>802</v>
      </c>
      <c r="J115" s="132">
        <v>808.40000000000009</v>
      </c>
      <c r="K115" s="132">
        <v>591.4</v>
      </c>
      <c r="L115" s="132">
        <f t="shared" si="29"/>
        <v>753.35</v>
      </c>
      <c r="M115" s="153">
        <v>826.7</v>
      </c>
      <c r="N115" s="153">
        <v>766.6</v>
      </c>
      <c r="O115" s="153">
        <v>792.3</v>
      </c>
      <c r="P115" s="153">
        <v>589.9</v>
      </c>
      <c r="Q115" s="44">
        <f t="shared" si="35"/>
        <v>743.87500000000011</v>
      </c>
      <c r="R115" s="16">
        <f t="shared" si="32"/>
        <v>755.33946198387127</v>
      </c>
      <c r="T115" s="6">
        <f t="shared" si="30"/>
        <v>4.0562998244866614E-3</v>
      </c>
      <c r="V115" s="23">
        <f>+claims!D115</f>
        <v>18</v>
      </c>
      <c r="W115" s="23">
        <f>+claims!E115</f>
        <v>14</v>
      </c>
      <c r="X115" s="23">
        <f>+claims!F115</f>
        <v>11</v>
      </c>
      <c r="Z115" s="6">
        <f t="shared" si="33"/>
        <v>2.2678257570551249E-2</v>
      </c>
      <c r="AA115" s="6">
        <f t="shared" si="34"/>
        <v>1.8583659653547486E-2</v>
      </c>
      <c r="AB115" s="6">
        <f t="shared" si="36"/>
        <v>1.4787430683918667E-2</v>
      </c>
      <c r="AD115" s="6">
        <f t="shared" si="18"/>
        <v>1.736797815490037E-2</v>
      </c>
    </row>
    <row r="116" spans="1:30">
      <c r="A116" t="s">
        <v>175</v>
      </c>
      <c r="B116" t="s">
        <v>176</v>
      </c>
      <c r="C116" s="60">
        <v>1018.33</v>
      </c>
      <c r="D116" s="60">
        <v>1064.26</v>
      </c>
      <c r="E116" s="60">
        <v>1063.1600000000001</v>
      </c>
      <c r="F116" s="60">
        <v>778.43</v>
      </c>
      <c r="G116" s="60">
        <f t="shared" si="31"/>
        <v>981.04499999999996</v>
      </c>
      <c r="H116" s="132">
        <v>957.5</v>
      </c>
      <c r="I116" s="132">
        <v>1095.7</v>
      </c>
      <c r="J116" s="132">
        <v>1033.2</v>
      </c>
      <c r="K116" s="132">
        <v>772.4</v>
      </c>
      <c r="L116" s="132">
        <f t="shared" si="29"/>
        <v>964.69999999999993</v>
      </c>
      <c r="M116" s="153">
        <v>948.8</v>
      </c>
      <c r="N116" s="153">
        <v>1055.2</v>
      </c>
      <c r="O116" s="153">
        <v>1014.0999999999999</v>
      </c>
      <c r="P116" s="153">
        <v>783.7</v>
      </c>
      <c r="Q116" s="44">
        <f t="shared" si="35"/>
        <v>950.45</v>
      </c>
      <c r="R116" s="16">
        <f t="shared" si="32"/>
        <v>960.29916666666668</v>
      </c>
      <c r="T116" s="6">
        <f t="shared" si="30"/>
        <v>5.1569678763690252E-3</v>
      </c>
      <c r="V116" s="23">
        <f>+claims!D116</f>
        <v>3</v>
      </c>
      <c r="W116" s="23">
        <f>+claims!E116</f>
        <v>3</v>
      </c>
      <c r="X116" s="23">
        <f>+claims!F116</f>
        <v>14</v>
      </c>
      <c r="Z116" s="6">
        <f t="shared" si="33"/>
        <v>3.0579637019708577E-3</v>
      </c>
      <c r="AA116" s="6">
        <f t="shared" si="34"/>
        <v>3.1097750596040222E-3</v>
      </c>
      <c r="AB116" s="6">
        <f t="shared" si="36"/>
        <v>1.472986480088379E-2</v>
      </c>
      <c r="AD116" s="6">
        <f t="shared" si="18"/>
        <v>8.9111847039717116E-3</v>
      </c>
    </row>
    <row r="117" spans="1:30">
      <c r="A117" t="s">
        <v>177</v>
      </c>
      <c r="B117" t="s">
        <v>544</v>
      </c>
      <c r="C117" s="60">
        <v>5375.1267692307702</v>
      </c>
      <c r="D117" s="60">
        <v>5474.5184179687503</v>
      </c>
      <c r="E117" s="60">
        <v>5319.6949621212098</v>
      </c>
      <c r="F117" s="60">
        <v>5276.47130681818</v>
      </c>
      <c r="G117" s="60">
        <f>AVERAGE(C117:F117)-1322</f>
        <v>4039.4528640347271</v>
      </c>
      <c r="H117" s="132">
        <v>5260.3</v>
      </c>
      <c r="I117" s="132">
        <v>5248.7</v>
      </c>
      <c r="J117" s="132">
        <v>5168</v>
      </c>
      <c r="K117" s="132">
        <v>5231.7</v>
      </c>
      <c r="L117" s="132">
        <f>AVERAGE(H117:K117)-1357</f>
        <v>3870.1750000000002</v>
      </c>
      <c r="M117" s="153">
        <v>5317.2999999999993</v>
      </c>
      <c r="N117" s="153">
        <v>5386</v>
      </c>
      <c r="O117" s="153">
        <v>5302</v>
      </c>
      <c r="P117" s="153">
        <v>5439.6</v>
      </c>
      <c r="Q117" s="44">
        <f>AVERAGE(M117:P117)-1447</f>
        <v>3914.2250000000004</v>
      </c>
      <c r="R117" s="16">
        <f t="shared" si="32"/>
        <v>3920.4129773391214</v>
      </c>
      <c r="T117" s="6">
        <f t="shared" si="30"/>
        <v>2.1053276403868688E-2</v>
      </c>
      <c r="V117" s="23">
        <f>+claims!D117</f>
        <v>55</v>
      </c>
      <c r="W117" s="23">
        <f>+claims!E117</f>
        <v>61</v>
      </c>
      <c r="X117" s="23">
        <f>+claims!F117</f>
        <v>52</v>
      </c>
      <c r="Z117" s="6">
        <f t="shared" si="33"/>
        <v>1.3615705356953799E-2</v>
      </c>
      <c r="AA117" s="6">
        <f t="shared" si="34"/>
        <v>1.5761561169714548E-2</v>
      </c>
      <c r="AB117" s="6">
        <f t="shared" si="36"/>
        <v>1.3284877593904284E-2</v>
      </c>
      <c r="AD117" s="6">
        <f t="shared" si="18"/>
        <v>1.4165576746349292E-2</v>
      </c>
    </row>
    <row r="118" spans="1:30">
      <c r="A118" t="s">
        <v>178</v>
      </c>
      <c r="B118" t="s">
        <v>179</v>
      </c>
      <c r="C118" s="60">
        <v>5756.5580769230774</v>
      </c>
      <c r="D118" s="60">
        <v>5449.4867187499995</v>
      </c>
      <c r="E118" s="60">
        <v>5642.6840909090924</v>
      </c>
      <c r="F118" s="60">
        <v>4348.7013257575818</v>
      </c>
      <c r="G118" s="60">
        <f>AVERAGE(C118:F118)</f>
        <v>5299.3575530849375</v>
      </c>
      <c r="H118" s="132">
        <v>5759.1</v>
      </c>
      <c r="I118" s="132">
        <v>5332.3</v>
      </c>
      <c r="J118" s="132">
        <v>5236.3999999999996</v>
      </c>
      <c r="K118" s="132">
        <v>4281.2999999999993</v>
      </c>
      <c r="L118" s="132">
        <f t="shared" si="29"/>
        <v>5152.2749999999996</v>
      </c>
      <c r="M118" s="154">
        <v>5648.6</v>
      </c>
      <c r="N118" s="154">
        <v>5341.5</v>
      </c>
      <c r="O118" s="154">
        <v>5213</v>
      </c>
      <c r="P118" s="154">
        <v>3906.7</v>
      </c>
      <c r="Q118" s="44">
        <f t="shared" si="35"/>
        <v>5027.45</v>
      </c>
      <c r="R118" s="16">
        <f t="shared" si="32"/>
        <v>5114.3762588474892</v>
      </c>
      <c r="T118" s="6">
        <f t="shared" si="30"/>
        <v>2.746505983764528E-2</v>
      </c>
      <c r="V118" s="23">
        <f>+claims!D118</f>
        <v>79</v>
      </c>
      <c r="W118" s="23">
        <f>+claims!E118</f>
        <v>66</v>
      </c>
      <c r="X118" s="23">
        <f>+claims!F118</f>
        <v>47</v>
      </c>
      <c r="Z118" s="6">
        <f t="shared" si="33"/>
        <v>1.4907467406876781E-2</v>
      </c>
      <c r="AA118" s="6">
        <f t="shared" si="34"/>
        <v>1.2809875249283084E-2</v>
      </c>
      <c r="AB118" s="6">
        <f t="shared" si="36"/>
        <v>9.348675770022576E-3</v>
      </c>
      <c r="AD118" s="6">
        <f t="shared" si="18"/>
        <v>1.1428874202585112E-2</v>
      </c>
    </row>
    <row r="119" spans="1:30">
      <c r="A119" t="s">
        <v>180</v>
      </c>
      <c r="B119" t="s">
        <v>181</v>
      </c>
      <c r="C119" s="60">
        <v>2305.74778846154</v>
      </c>
      <c r="D119" s="60">
        <v>1923.63</v>
      </c>
      <c r="E119" s="60">
        <v>2234.29</v>
      </c>
      <c r="F119" s="60">
        <v>1743.2</v>
      </c>
      <c r="G119" s="60">
        <f>AVERAGE(C119:F119)</f>
        <v>2051.7169471153852</v>
      </c>
      <c r="H119" s="132">
        <v>2194.8000000000002</v>
      </c>
      <c r="I119" s="132">
        <v>2243.6999999999998</v>
      </c>
      <c r="J119" s="132">
        <v>2341.6000000000004</v>
      </c>
      <c r="K119" s="132">
        <v>1695.4</v>
      </c>
      <c r="L119" s="132">
        <f t="shared" si="29"/>
        <v>2118.875</v>
      </c>
      <c r="M119" s="154">
        <v>2403.1999999999998</v>
      </c>
      <c r="N119" s="154">
        <v>2322.1999999999998</v>
      </c>
      <c r="O119" s="154">
        <v>2381.6</v>
      </c>
      <c r="P119" s="154">
        <v>1805.9</v>
      </c>
      <c r="Q119" s="44">
        <f t="shared" si="35"/>
        <v>2228.2249999999999</v>
      </c>
      <c r="R119" s="16">
        <f t="shared" si="32"/>
        <v>2162.3569911858972</v>
      </c>
      <c r="T119" s="6">
        <f t="shared" si="30"/>
        <v>1.1612220366175109E-2</v>
      </c>
      <c r="V119" s="23">
        <f>+claims!D119</f>
        <v>25</v>
      </c>
      <c r="W119" s="23">
        <f>+claims!E119</f>
        <v>14</v>
      </c>
      <c r="X119" s="23">
        <f>+claims!F119</f>
        <v>24</v>
      </c>
      <c r="Z119" s="6">
        <f t="shared" si="33"/>
        <v>1.218491665487717E-2</v>
      </c>
      <c r="AA119" s="6">
        <f t="shared" si="34"/>
        <v>6.6072798065010914E-3</v>
      </c>
      <c r="AB119" s="6">
        <f t="shared" si="36"/>
        <v>1.0770905092618565E-2</v>
      </c>
      <c r="AD119" s="6">
        <f t="shared" si="18"/>
        <v>9.6186985909558417E-3</v>
      </c>
    </row>
    <row r="120" spans="1:30">
      <c r="A120" t="s">
        <v>182</v>
      </c>
      <c r="B120" s="37" t="s">
        <v>569</v>
      </c>
      <c r="C120" s="60">
        <v>4308.5918653846102</v>
      </c>
      <c r="D120" s="60">
        <v>4145.8728906249999</v>
      </c>
      <c r="E120" s="60">
        <v>4231.0010227272696</v>
      </c>
      <c r="F120" s="60">
        <v>3250.2265719697002</v>
      </c>
      <c r="G120" s="60">
        <f t="shared" si="31"/>
        <v>3983.9230876766446</v>
      </c>
      <c r="H120" s="132">
        <v>4399.1000000000004</v>
      </c>
      <c r="I120" s="132">
        <v>4244.7000000000007</v>
      </c>
      <c r="J120" s="132">
        <v>4312.1000000000004</v>
      </c>
      <c r="K120" s="132">
        <v>3348.2</v>
      </c>
      <c r="L120" s="132">
        <f t="shared" si="29"/>
        <v>4076.0250000000005</v>
      </c>
      <c r="M120" s="154">
        <v>4555.5</v>
      </c>
      <c r="N120" s="154">
        <v>4383.7</v>
      </c>
      <c r="O120" s="154">
        <v>4356.3</v>
      </c>
      <c r="P120" s="154">
        <v>3370.7</v>
      </c>
      <c r="Q120" s="44">
        <f t="shared" si="35"/>
        <v>4166.55</v>
      </c>
      <c r="R120" s="16">
        <f t="shared" si="32"/>
        <v>4105.9371812794416</v>
      </c>
      <c r="T120" s="6">
        <f t="shared" si="30"/>
        <v>2.2049572551172611E-2</v>
      </c>
      <c r="V120" s="23">
        <f>+claims!D120</f>
        <v>72</v>
      </c>
      <c r="W120" s="23">
        <f>+claims!E120</f>
        <v>72</v>
      </c>
      <c r="X120" s="23">
        <f>+claims!F120</f>
        <v>79</v>
      </c>
      <c r="Z120" s="6">
        <f t="shared" si="33"/>
        <v>1.8072638054362933E-2</v>
      </c>
      <c r="AA120" s="6">
        <f t="shared" si="34"/>
        <v>1.7664268496881151E-2</v>
      </c>
      <c r="AB120" s="6">
        <f t="shared" si="36"/>
        <v>1.8960530894865057E-2</v>
      </c>
      <c r="AD120" s="6">
        <f t="shared" si="18"/>
        <v>1.8380461288786735E-2</v>
      </c>
    </row>
    <row r="121" spans="1:30">
      <c r="A121" t="s">
        <v>183</v>
      </c>
      <c r="B121" t="s">
        <v>184</v>
      </c>
      <c r="C121" s="60">
        <v>2010.6949230769301</v>
      </c>
      <c r="D121" s="60">
        <v>1642.9033789062501</v>
      </c>
      <c r="E121" s="60">
        <v>1901.54818181818</v>
      </c>
      <c r="F121" s="60">
        <v>1698.6755681818199</v>
      </c>
      <c r="G121" s="60">
        <f t="shared" si="31"/>
        <v>1813.4555129957948</v>
      </c>
      <c r="H121" s="44">
        <v>1302.5999999999999</v>
      </c>
      <c r="I121" s="44">
        <v>1311.9</v>
      </c>
      <c r="J121" s="44">
        <v>1366.6</v>
      </c>
      <c r="K121" s="44">
        <v>1139.0999999999999</v>
      </c>
      <c r="L121" s="44">
        <f t="shared" si="29"/>
        <v>1280.05</v>
      </c>
      <c r="M121" s="44">
        <v>1576.5</v>
      </c>
      <c r="N121" s="44">
        <v>1572.1</v>
      </c>
      <c r="O121" s="44">
        <v>1656.7</v>
      </c>
      <c r="P121" s="44">
        <v>1433.5</v>
      </c>
      <c r="Q121" s="44">
        <f t="shared" si="35"/>
        <v>1559.7</v>
      </c>
      <c r="R121" s="16">
        <f t="shared" si="32"/>
        <v>1508.7759188326327</v>
      </c>
      <c r="T121" s="6">
        <f t="shared" si="30"/>
        <v>8.1023801916510884E-3</v>
      </c>
      <c r="V121" s="23">
        <f>+claims!D121</f>
        <v>25</v>
      </c>
      <c r="W121" s="23">
        <f>+claims!E121</f>
        <v>37</v>
      </c>
      <c r="X121" s="23">
        <f>+claims!F121</f>
        <v>16</v>
      </c>
      <c r="Z121" s="6">
        <f t="shared" si="33"/>
        <v>1.378583583707574E-2</v>
      </c>
      <c r="AA121" s="6">
        <f t="shared" si="34"/>
        <v>2.8905120893715091E-2</v>
      </c>
      <c r="AB121" s="6">
        <f t="shared" si="36"/>
        <v>1.0258383022376097E-2</v>
      </c>
      <c r="AD121" s="6">
        <f t="shared" si="18"/>
        <v>1.7061871115272371E-2</v>
      </c>
    </row>
    <row r="122" spans="1:30">
      <c r="A122" t="s">
        <v>185</v>
      </c>
      <c r="B122" t="s">
        <v>186</v>
      </c>
      <c r="C122" s="60">
        <v>564.03826923076986</v>
      </c>
      <c r="D122" s="60">
        <v>536.76859375000004</v>
      </c>
      <c r="E122" s="60">
        <v>528.3975378787884</v>
      </c>
      <c r="F122" s="60">
        <v>435.92232954545409</v>
      </c>
      <c r="G122" s="60">
        <f t="shared" si="31"/>
        <v>516.28168260125312</v>
      </c>
      <c r="H122" s="132">
        <v>541.70000000000005</v>
      </c>
      <c r="I122" s="132">
        <v>515.20000000000005</v>
      </c>
      <c r="J122" s="132">
        <v>511.4</v>
      </c>
      <c r="K122" s="132">
        <v>435.9</v>
      </c>
      <c r="L122" s="132">
        <f t="shared" si="29"/>
        <v>501.05000000000007</v>
      </c>
      <c r="M122" s="44">
        <v>533.29999999999995</v>
      </c>
      <c r="N122" s="44">
        <v>512.4</v>
      </c>
      <c r="O122" s="44">
        <v>524.4</v>
      </c>
      <c r="P122" s="44">
        <v>422.4</v>
      </c>
      <c r="Q122" s="44">
        <f t="shared" si="35"/>
        <v>498.125</v>
      </c>
      <c r="R122" s="16">
        <f t="shared" si="32"/>
        <v>502.12611376687556</v>
      </c>
      <c r="T122" s="6">
        <f t="shared" si="30"/>
        <v>2.6965015991528294E-3</v>
      </c>
      <c r="V122" s="23">
        <f>+claims!D122</f>
        <v>8</v>
      </c>
      <c r="W122" s="23">
        <f>+claims!E122</f>
        <v>1</v>
      </c>
      <c r="X122" s="23">
        <f>+claims!F122</f>
        <v>13</v>
      </c>
      <c r="Z122" s="6">
        <f t="shared" si="33"/>
        <v>1.5495417074827249E-2</v>
      </c>
      <c r="AA122" s="6">
        <f t="shared" si="34"/>
        <v>1.9958088015168142E-3</v>
      </c>
      <c r="AB122" s="6">
        <f t="shared" si="36"/>
        <v>2.6097867001254705E-2</v>
      </c>
      <c r="AD122" s="6">
        <f t="shared" si="18"/>
        <v>1.6296772613604165E-2</v>
      </c>
    </row>
    <row r="123" spans="1:30">
      <c r="A123" t="s">
        <v>187</v>
      </c>
      <c r="B123" t="s">
        <v>545</v>
      </c>
      <c r="C123" s="60">
        <v>19.807692307692299</v>
      </c>
      <c r="D123" s="60">
        <v>19.6875</v>
      </c>
      <c r="E123" s="60">
        <v>19.5</v>
      </c>
      <c r="F123" s="60">
        <v>20.1666666666667</v>
      </c>
      <c r="G123" s="60">
        <f t="shared" si="31"/>
        <v>19.790464743589752</v>
      </c>
      <c r="H123" s="132">
        <v>20.5</v>
      </c>
      <c r="I123" s="132">
        <v>20.5</v>
      </c>
      <c r="J123" s="132">
        <v>20.5</v>
      </c>
      <c r="K123" s="132">
        <v>20.5</v>
      </c>
      <c r="L123" s="132">
        <f t="shared" si="29"/>
        <v>20.5</v>
      </c>
      <c r="M123" s="155">
        <v>20.6</v>
      </c>
      <c r="N123" s="155">
        <v>21.200000000000003</v>
      </c>
      <c r="O123" s="155">
        <v>21.5</v>
      </c>
      <c r="P123" s="155">
        <v>21.5</v>
      </c>
      <c r="Q123" s="44">
        <f t="shared" si="35"/>
        <v>21.200000000000003</v>
      </c>
      <c r="R123" s="16">
        <f t="shared" si="32"/>
        <v>20.731744123931627</v>
      </c>
      <c r="T123" s="6">
        <f t="shared" si="30"/>
        <v>1.1133294933424501E-4</v>
      </c>
      <c r="V123" s="23">
        <f>+claims!D123</f>
        <v>0</v>
      </c>
      <c r="W123" s="23">
        <f>+claims!E123</f>
        <v>0</v>
      </c>
      <c r="X123" s="23">
        <f>+claims!F123</f>
        <v>0</v>
      </c>
      <c r="Z123" s="6">
        <f t="shared" si="33"/>
        <v>0</v>
      </c>
      <c r="AA123" s="6">
        <f t="shared" si="34"/>
        <v>0</v>
      </c>
      <c r="AB123" s="6">
        <f t="shared" si="36"/>
        <v>0</v>
      </c>
      <c r="AD123" s="6">
        <f t="shared" si="18"/>
        <v>0</v>
      </c>
    </row>
    <row r="124" spans="1:30">
      <c r="A124" t="s">
        <v>188</v>
      </c>
      <c r="B124" t="s">
        <v>189</v>
      </c>
      <c r="C124" s="60">
        <v>1027.3885384615401</v>
      </c>
      <c r="D124" s="60">
        <v>1018.204140625</v>
      </c>
      <c r="E124" s="60">
        <v>993.27407196969705</v>
      </c>
      <c r="F124" s="60">
        <v>690.606723484849</v>
      </c>
      <c r="G124" s="60">
        <f t="shared" si="31"/>
        <v>932.36836863527151</v>
      </c>
      <c r="H124" s="132">
        <v>1021.6999999999999</v>
      </c>
      <c r="I124" s="132">
        <v>1004.5999999999999</v>
      </c>
      <c r="J124" s="132">
        <v>983.59999999999991</v>
      </c>
      <c r="K124" s="132">
        <v>688.90000000000009</v>
      </c>
      <c r="L124" s="132">
        <f t="shared" si="29"/>
        <v>924.69999999999993</v>
      </c>
      <c r="M124" s="155">
        <v>998</v>
      </c>
      <c r="N124" s="155">
        <v>1003.5</v>
      </c>
      <c r="O124" s="155">
        <v>961.7</v>
      </c>
      <c r="P124" s="155">
        <v>686.40000000000009</v>
      </c>
      <c r="Q124" s="44">
        <f t="shared" si="35"/>
        <v>912.4</v>
      </c>
      <c r="R124" s="16">
        <f t="shared" si="32"/>
        <v>919.82806143921187</v>
      </c>
      <c r="T124" s="6">
        <f t="shared" si="30"/>
        <v>4.9396312412622904E-3</v>
      </c>
      <c r="V124" s="23">
        <f>+claims!D124</f>
        <v>18</v>
      </c>
      <c r="W124" s="23">
        <f>+claims!E124</f>
        <v>14</v>
      </c>
      <c r="X124" s="23">
        <f>+claims!F124</f>
        <v>18</v>
      </c>
      <c r="Z124" s="6">
        <f t="shared" si="33"/>
        <v>1.9305674243697266E-2</v>
      </c>
      <c r="AA124" s="6">
        <f t="shared" si="34"/>
        <v>1.5140045420136262E-2</v>
      </c>
      <c r="AB124" s="6">
        <f t="shared" si="36"/>
        <v>1.9728189390618149E-2</v>
      </c>
      <c r="AD124" s="6">
        <f t="shared" si="18"/>
        <v>1.8128388875970708E-2</v>
      </c>
    </row>
    <row r="125" spans="1:30">
      <c r="A125" t="s">
        <v>190</v>
      </c>
      <c r="B125" t="s">
        <v>191</v>
      </c>
      <c r="C125" s="60">
        <v>1494.8694230769277</v>
      </c>
      <c r="D125" s="60">
        <v>1506.7876953125001</v>
      </c>
      <c r="E125" s="60">
        <v>1512.0452651515154</v>
      </c>
      <c r="F125" s="60">
        <v>1519.7234848484854</v>
      </c>
      <c r="G125" s="60">
        <f t="shared" si="31"/>
        <v>1508.3564670973569</v>
      </c>
      <c r="H125" s="132">
        <v>1461</v>
      </c>
      <c r="I125" s="132">
        <v>1464.1999999999998</v>
      </c>
      <c r="J125" s="132">
        <v>1469.6</v>
      </c>
      <c r="K125" s="132">
        <v>1507.1</v>
      </c>
      <c r="L125" s="132">
        <f t="shared" si="29"/>
        <v>1475.4749999999999</v>
      </c>
      <c r="M125" s="155">
        <v>1496.1</v>
      </c>
      <c r="N125" s="155">
        <v>1492.6</v>
      </c>
      <c r="O125" s="155">
        <v>1499.6</v>
      </c>
      <c r="P125" s="155">
        <v>1552.6999999999998</v>
      </c>
      <c r="Q125" s="44">
        <f t="shared" si="35"/>
        <v>1510.2499999999998</v>
      </c>
      <c r="R125" s="16">
        <f t="shared" si="32"/>
        <v>1498.3427445162258</v>
      </c>
      <c r="T125" s="6">
        <f t="shared" si="30"/>
        <v>8.046352292569359E-3</v>
      </c>
      <c r="V125" s="23">
        <f>+claims!D125</f>
        <v>30</v>
      </c>
      <c r="W125" s="23">
        <f>+claims!E125</f>
        <v>21</v>
      </c>
      <c r="X125" s="23">
        <f>+claims!F125</f>
        <v>16</v>
      </c>
      <c r="Z125" s="6">
        <f t="shared" si="33"/>
        <v>1.9889197715796746E-2</v>
      </c>
      <c r="AA125" s="6">
        <f t="shared" si="34"/>
        <v>1.4232704722208103E-2</v>
      </c>
      <c r="AB125" s="6">
        <f t="shared" si="36"/>
        <v>1.0594272471445126E-2</v>
      </c>
      <c r="AD125" s="6">
        <f t="shared" si="18"/>
        <v>1.3356237429091387E-2</v>
      </c>
    </row>
    <row r="126" spans="1:30">
      <c r="A126" t="s">
        <v>192</v>
      </c>
      <c r="B126" t="s">
        <v>546</v>
      </c>
      <c r="C126" s="60">
        <v>433.38959615384601</v>
      </c>
      <c r="D126" s="60">
        <v>418.02033203125001</v>
      </c>
      <c r="E126" s="60">
        <v>418.59723484848502</v>
      </c>
      <c r="F126" s="60">
        <v>325.17344696969701</v>
      </c>
      <c r="G126" s="60">
        <f t="shared" si="31"/>
        <v>398.79515250081954</v>
      </c>
      <c r="H126" s="132">
        <v>439.9</v>
      </c>
      <c r="I126" s="132">
        <v>427.2</v>
      </c>
      <c r="J126" s="132">
        <v>436.70000000000005</v>
      </c>
      <c r="K126" s="132">
        <v>344.3</v>
      </c>
      <c r="L126" s="132">
        <f t="shared" si="29"/>
        <v>412.02499999999998</v>
      </c>
      <c r="M126" s="155">
        <v>453.4</v>
      </c>
      <c r="N126" s="155">
        <v>456.5</v>
      </c>
      <c r="O126" s="155">
        <v>452</v>
      </c>
      <c r="P126" s="155">
        <v>367.9</v>
      </c>
      <c r="Q126" s="44">
        <f t="shared" si="35"/>
        <v>432.45000000000005</v>
      </c>
      <c r="R126" s="16">
        <f t="shared" si="32"/>
        <v>420.03252541680331</v>
      </c>
      <c r="T126" s="6">
        <f t="shared" si="30"/>
        <v>2.2556452361855404E-3</v>
      </c>
      <c r="V126" s="23">
        <f>+claims!D126</f>
        <v>7</v>
      </c>
      <c r="W126" s="23">
        <f>+claims!E126</f>
        <v>3</v>
      </c>
      <c r="X126" s="23">
        <f>+claims!F126</f>
        <v>2</v>
      </c>
      <c r="Z126" s="6">
        <f t="shared" si="33"/>
        <v>1.7552871332821969E-2</v>
      </c>
      <c r="AA126" s="6">
        <f t="shared" si="34"/>
        <v>7.2811115830350107E-3</v>
      </c>
      <c r="AB126" s="6">
        <f t="shared" si="36"/>
        <v>4.6248121170077462E-3</v>
      </c>
      <c r="AD126" s="6">
        <f t="shared" si="18"/>
        <v>7.6649218083192057E-3</v>
      </c>
    </row>
    <row r="127" spans="1:30">
      <c r="A127" t="s">
        <v>481</v>
      </c>
      <c r="B127" t="s">
        <v>482</v>
      </c>
      <c r="C127" s="60">
        <v>250.71653846153831</v>
      </c>
      <c r="D127" s="60">
        <v>254.92265625000002</v>
      </c>
      <c r="E127" s="60">
        <v>265.02405303030258</v>
      </c>
      <c r="F127" s="60">
        <v>219.73636363636399</v>
      </c>
      <c r="G127" s="60">
        <f t="shared" si="31"/>
        <v>247.59990284455122</v>
      </c>
      <c r="H127" s="132">
        <v>170.7</v>
      </c>
      <c r="I127" s="132">
        <v>365.29999999999995</v>
      </c>
      <c r="J127" s="132">
        <v>360.3</v>
      </c>
      <c r="K127" s="132">
        <v>385.2</v>
      </c>
      <c r="L127" s="132">
        <f t="shared" si="29"/>
        <v>320.375</v>
      </c>
      <c r="M127" s="156">
        <v>390.5</v>
      </c>
      <c r="N127" s="156">
        <v>387.7</v>
      </c>
      <c r="O127" s="156">
        <v>381.2</v>
      </c>
      <c r="P127" s="156">
        <v>400.40000000000003</v>
      </c>
      <c r="Q127" s="44">
        <f t="shared" si="35"/>
        <v>389.95000000000005</v>
      </c>
      <c r="R127" s="16">
        <f>IF(G127&gt;0,(+G127+(L127*2)+(Q127*3))/6,IF(L127&gt;0,((L127*2)+(Q127*3))/5,Q127))</f>
        <v>343.03331714075858</v>
      </c>
      <c r="T127" s="6">
        <f t="shared" si="30"/>
        <v>1.8421465501836148E-3</v>
      </c>
      <c r="V127" s="23">
        <f>+claims!D127</f>
        <v>1</v>
      </c>
      <c r="W127" s="23">
        <f>+claims!E127</f>
        <v>3</v>
      </c>
      <c r="X127" s="23">
        <f>+claims!F127</f>
        <v>1</v>
      </c>
      <c r="Z127" s="6">
        <f>IF(G127&gt;100,IF(V127&lt;1,0,+V127/G127),IF(V127&lt;1,0,+V127/100))</f>
        <v>4.0387737980164817E-3</v>
      </c>
      <c r="AA127" s="6">
        <f>IF(L127&gt;100,IF(W127&lt;1,0,+W127/L127),IF(W127&lt;1,0,+W127/100))</f>
        <v>9.364026531408505E-3</v>
      </c>
      <c r="AB127" s="6">
        <f>IF(Q127&gt;100,IF(X127&lt;1,0,+X127/Q127),IF(X127&lt;1,0,+X127/100))</f>
        <v>2.5644313373509421E-3</v>
      </c>
      <c r="AD127" s="6">
        <f t="shared" si="18"/>
        <v>5.0766868121477201E-3</v>
      </c>
    </row>
    <row r="128" spans="1:30">
      <c r="A128" t="s">
        <v>193</v>
      </c>
      <c r="B128" t="s">
        <v>505</v>
      </c>
      <c r="C128" s="60">
        <v>405.66303846153801</v>
      </c>
      <c r="D128" s="60">
        <v>384.15625</v>
      </c>
      <c r="E128" s="60">
        <v>402.070265151515</v>
      </c>
      <c r="F128" s="60">
        <v>296.34583333333302</v>
      </c>
      <c r="G128" s="60">
        <f t="shared" si="31"/>
        <v>372.05884673659654</v>
      </c>
      <c r="H128" s="132">
        <v>403.8</v>
      </c>
      <c r="I128" s="132">
        <v>388.7</v>
      </c>
      <c r="J128" s="132">
        <v>402.8</v>
      </c>
      <c r="K128" s="132">
        <v>275.3</v>
      </c>
      <c r="L128" s="132">
        <f t="shared" si="29"/>
        <v>367.65</v>
      </c>
      <c r="M128" s="156">
        <v>406.2</v>
      </c>
      <c r="N128" s="156">
        <v>393.8</v>
      </c>
      <c r="O128" s="156">
        <v>406.4</v>
      </c>
      <c r="P128" s="156">
        <v>302.3</v>
      </c>
      <c r="Q128" s="44">
        <f t="shared" si="35"/>
        <v>377.17500000000001</v>
      </c>
      <c r="R128" s="16">
        <f t="shared" si="32"/>
        <v>373.14730778943277</v>
      </c>
      <c r="T128" s="6">
        <f t="shared" si="30"/>
        <v>2.0038637397793817E-3</v>
      </c>
      <c r="V128" s="23">
        <f>+claims!D128</f>
        <v>26</v>
      </c>
      <c r="W128" s="23">
        <f>+claims!E128</f>
        <v>26</v>
      </c>
      <c r="X128" s="23">
        <f>+claims!F128</f>
        <v>19</v>
      </c>
      <c r="Z128" s="6">
        <f t="shared" si="33"/>
        <v>6.9881418566044767E-2</v>
      </c>
      <c r="AA128" s="6">
        <f t="shared" si="34"/>
        <v>7.071943424452605E-2</v>
      </c>
      <c r="AB128" s="6">
        <f t="shared" si="36"/>
        <v>5.0374494597998275E-2</v>
      </c>
      <c r="AD128" s="6">
        <f t="shared" si="18"/>
        <v>6.0407295141515278E-2</v>
      </c>
    </row>
    <row r="129" spans="1:30">
      <c r="A129" t="s">
        <v>194</v>
      </c>
      <c r="B129" t="s">
        <v>195</v>
      </c>
      <c r="C129" s="60">
        <v>486.04721153846202</v>
      </c>
      <c r="D129" s="60">
        <v>487.18886718750002</v>
      </c>
      <c r="E129" s="60">
        <v>484.41032196969701</v>
      </c>
      <c r="F129" s="60">
        <v>432.755965909091</v>
      </c>
      <c r="G129" s="60">
        <f t="shared" si="31"/>
        <v>472.60059165118747</v>
      </c>
      <c r="H129" s="132">
        <v>466.7</v>
      </c>
      <c r="I129" s="132">
        <v>465</v>
      </c>
      <c r="J129" s="132">
        <v>464.7</v>
      </c>
      <c r="K129" s="132">
        <v>411.4</v>
      </c>
      <c r="L129" s="132">
        <f t="shared" si="29"/>
        <v>451.95000000000005</v>
      </c>
      <c r="M129" s="156">
        <v>469.9</v>
      </c>
      <c r="N129" s="156">
        <v>482.5</v>
      </c>
      <c r="O129" s="156">
        <v>482.7</v>
      </c>
      <c r="P129" s="156">
        <v>395.8</v>
      </c>
      <c r="Q129" s="44">
        <f t="shared" si="35"/>
        <v>457.72499999999997</v>
      </c>
      <c r="R129" s="16">
        <f t="shared" si="32"/>
        <v>458.27926527519793</v>
      </c>
      <c r="T129" s="6">
        <f t="shared" si="30"/>
        <v>2.4610366555181448E-3</v>
      </c>
      <c r="V129" s="23">
        <f>+claims!D129</f>
        <v>25</v>
      </c>
      <c r="W129" s="23">
        <f>+claims!E129</f>
        <v>30</v>
      </c>
      <c r="X129" s="23">
        <f>+claims!F129</f>
        <v>25</v>
      </c>
      <c r="Z129" s="6">
        <f t="shared" si="33"/>
        <v>5.2898791160320341E-2</v>
      </c>
      <c r="AA129" s="6">
        <f t="shared" si="34"/>
        <v>6.6379024228343839E-2</v>
      </c>
      <c r="AB129" s="6">
        <f t="shared" si="36"/>
        <v>5.4617947457534552E-2</v>
      </c>
      <c r="AD129" s="6">
        <f t="shared" si="18"/>
        <v>5.8251780331601943E-2</v>
      </c>
    </row>
    <row r="130" spans="1:30">
      <c r="A130" t="s">
        <v>557</v>
      </c>
      <c r="B130" t="s">
        <v>558</v>
      </c>
      <c r="C130" s="60"/>
      <c r="D130" s="60"/>
      <c r="E130" s="60"/>
      <c r="F130" s="60"/>
      <c r="G130" s="60"/>
      <c r="H130" s="132">
        <v>190.8</v>
      </c>
      <c r="I130" s="132">
        <v>187.89999999999998</v>
      </c>
      <c r="J130" s="132">
        <v>195.6</v>
      </c>
      <c r="K130" s="132">
        <v>141.4</v>
      </c>
      <c r="L130" s="132">
        <f t="shared" si="29"/>
        <v>178.92499999999998</v>
      </c>
      <c r="M130" s="156">
        <v>188.9</v>
      </c>
      <c r="N130" s="156">
        <v>185.5</v>
      </c>
      <c r="O130" s="156">
        <v>198.7</v>
      </c>
      <c r="P130" s="156">
        <v>152.1</v>
      </c>
      <c r="Q130" s="44">
        <f>AVERAGE(M130:P130)</f>
        <v>181.29999999999998</v>
      </c>
      <c r="R130" s="16">
        <f>IF(G130&gt;0,(+G130+(L130*2)+(Q130*3))/6,IF(L130&gt;0,((L130*2)+(Q130*3))/5,Q130))</f>
        <v>180.35</v>
      </c>
      <c r="T130" s="6">
        <f t="shared" si="30"/>
        <v>9.685098027644028E-4</v>
      </c>
      <c r="V130" s="23">
        <f>+claims!D130</f>
        <v>3</v>
      </c>
      <c r="W130" s="23">
        <f>+claims!E130</f>
        <v>1</v>
      </c>
      <c r="X130" s="23">
        <f>+claims!F130</f>
        <v>0</v>
      </c>
      <c r="Z130" s="6">
        <f>IF(G130&gt;100,IF(V130&lt;1,0,+V130/G130),IF(V130&lt;1,0,+V130/100))</f>
        <v>0.03</v>
      </c>
      <c r="AA130" s="6">
        <f>IF(L130&gt;100,IF(W130&lt;1,0,+W130/L130),IF(W130&lt;1,0,+W130/100))</f>
        <v>5.5889339108565047E-3</v>
      </c>
      <c r="AB130" s="6">
        <f>IF(Q130&gt;100,IF(X130&lt;1,0,+X130/Q130),IF(X130&lt;1,0,+X130/100))</f>
        <v>0</v>
      </c>
      <c r="AD130" s="6">
        <f t="shared" si="18"/>
        <v>6.8629779702855014E-3</v>
      </c>
    </row>
    <row r="131" spans="1:30" s="102" customFormat="1">
      <c r="A131" s="104" t="s">
        <v>582</v>
      </c>
      <c r="B131" s="104" t="s">
        <v>578</v>
      </c>
      <c r="C131" s="60"/>
      <c r="D131" s="60"/>
      <c r="E131" s="60"/>
      <c r="F131" s="60"/>
      <c r="G131" s="60">
        <v>1322</v>
      </c>
      <c r="H131" s="132"/>
      <c r="I131" s="132"/>
      <c r="J131" s="132"/>
      <c r="K131" s="132"/>
      <c r="L131" s="132">
        <v>1357</v>
      </c>
      <c r="M131" s="157"/>
      <c r="N131" s="157"/>
      <c r="O131" s="157"/>
      <c r="P131" s="157"/>
      <c r="Q131" s="44">
        <v>1447</v>
      </c>
      <c r="R131" s="16">
        <f>IF(G131&gt;0,(+G131+(L131*2)+(Q131*3))/6,IF(L131&gt;0,((L131*2)+(Q131*3))/5,Q131))</f>
        <v>1396.1666666666667</v>
      </c>
      <c r="T131" s="124">
        <f t="shared" si="30"/>
        <v>7.4976495866901421E-3</v>
      </c>
      <c r="V131" s="23">
        <f>+claims!D131</f>
        <v>38</v>
      </c>
      <c r="W131" s="23">
        <f>+claims!E131</f>
        <v>37</v>
      </c>
      <c r="X131" s="23">
        <f>+claims!F131</f>
        <v>52</v>
      </c>
      <c r="Z131" s="124">
        <f>IF(G131&gt;100,IF(V131&lt;1,0,+V131/G131),IF(V131&lt;1,0,+V131/100))</f>
        <v>2.8744326777609682E-2</v>
      </c>
      <c r="AA131" s="124">
        <f>IF(L131&gt;100,IF(W131&lt;1,0,+W131/L131),IF(W131&lt;1,0,+W131/100))</f>
        <v>2.7266028002947678E-2</v>
      </c>
      <c r="AB131" s="124">
        <f>IF(Q131&gt;100,IF(X131&lt;1,0,+X131/Q131),IF(X131&lt;1,0,+X131/100))</f>
        <v>3.5936420179682099E-2</v>
      </c>
      <c r="AD131" s="124">
        <f t="shared" ref="AD131" si="37">(+Z131+(AA131*2)+(AB131*3))/6</f>
        <v>3.1847607220425227E-2</v>
      </c>
    </row>
    <row r="132" spans="1:30">
      <c r="A132" t="s">
        <v>196</v>
      </c>
      <c r="B132" t="s">
        <v>197</v>
      </c>
      <c r="C132" s="60">
        <v>277.6009230769231</v>
      </c>
      <c r="D132" s="60">
        <v>279.07419921874998</v>
      </c>
      <c r="E132" s="60">
        <v>271.62517045454524</v>
      </c>
      <c r="F132" s="60">
        <v>263.2953030303031</v>
      </c>
      <c r="G132" s="60">
        <f t="shared" ref="G132:G142" si="38">AVERAGE(C132:F132)</f>
        <v>272.89889894513033</v>
      </c>
      <c r="H132" s="132">
        <v>247.5</v>
      </c>
      <c r="I132" s="132">
        <v>247.3</v>
      </c>
      <c r="J132" s="132">
        <v>245.2</v>
      </c>
      <c r="K132" s="132">
        <v>244.2</v>
      </c>
      <c r="L132" s="132">
        <f t="shared" si="29"/>
        <v>246.05</v>
      </c>
      <c r="M132" s="156">
        <v>241.9</v>
      </c>
      <c r="N132" s="156">
        <v>242.6</v>
      </c>
      <c r="O132" s="156">
        <v>239</v>
      </c>
      <c r="P132" s="156">
        <v>235.8</v>
      </c>
      <c r="Q132" s="44">
        <f t="shared" si="35"/>
        <v>239.82499999999999</v>
      </c>
      <c r="R132" s="16">
        <f t="shared" si="32"/>
        <v>247.41231649085503</v>
      </c>
      <c r="T132" s="6">
        <f t="shared" si="30"/>
        <v>1.3286457102636097E-3</v>
      </c>
      <c r="V132" s="23">
        <f>+claims!D132</f>
        <v>2</v>
      </c>
      <c r="W132" s="23">
        <f>+claims!E132</f>
        <v>1</v>
      </c>
      <c r="X132" s="23">
        <f>+claims!F132</f>
        <v>0</v>
      </c>
      <c r="Z132" s="6">
        <f t="shared" si="33"/>
        <v>7.3287213973044444E-3</v>
      </c>
      <c r="AA132" s="6">
        <f t="shared" si="34"/>
        <v>4.0642145905303798E-3</v>
      </c>
      <c r="AB132" s="6">
        <f t="shared" si="36"/>
        <v>0</v>
      </c>
      <c r="AD132" s="6">
        <f t="shared" ref="AD132:AD194" si="39">(+Z132+(AA132*2)+(AB132*3))/6</f>
        <v>2.5761917630608673E-3</v>
      </c>
    </row>
    <row r="133" spans="1:30">
      <c r="A133" t="s">
        <v>198</v>
      </c>
      <c r="B133" t="s">
        <v>547</v>
      </c>
      <c r="C133" s="60">
        <v>99.658923076923102</v>
      </c>
      <c r="D133" s="60">
        <v>100.3682421875</v>
      </c>
      <c r="E133" s="60">
        <v>96.096874999999997</v>
      </c>
      <c r="F133" s="60">
        <v>94.555738636363699</v>
      </c>
      <c r="G133" s="60">
        <f t="shared" si="38"/>
        <v>97.6699447251967</v>
      </c>
      <c r="H133" s="132">
        <v>100.10000000000001</v>
      </c>
      <c r="I133" s="132">
        <v>93.4</v>
      </c>
      <c r="J133" s="132">
        <v>95.1</v>
      </c>
      <c r="K133" s="132">
        <v>97.100000000000009</v>
      </c>
      <c r="L133" s="132">
        <f t="shared" si="29"/>
        <v>96.425000000000011</v>
      </c>
      <c r="M133" s="156">
        <v>62.2</v>
      </c>
      <c r="N133" s="156">
        <v>65.3</v>
      </c>
      <c r="O133" s="156">
        <v>64</v>
      </c>
      <c r="P133" s="156">
        <v>62.1</v>
      </c>
      <c r="Q133" s="44">
        <f t="shared" si="35"/>
        <v>63.4</v>
      </c>
      <c r="R133" s="16">
        <f t="shared" si="32"/>
        <v>80.119990787532785</v>
      </c>
      <c r="T133" s="6">
        <f t="shared" si="30"/>
        <v>4.302578124486784E-4</v>
      </c>
      <c r="V133" s="23">
        <f>+claims!D133</f>
        <v>2</v>
      </c>
      <c r="W133" s="23">
        <f>+claims!E133</f>
        <v>0</v>
      </c>
      <c r="X133" s="23">
        <f>+claims!F133</f>
        <v>0</v>
      </c>
      <c r="Z133" s="6">
        <f t="shared" si="33"/>
        <v>0.02</v>
      </c>
      <c r="AA133" s="6">
        <f t="shared" si="34"/>
        <v>0</v>
      </c>
      <c r="AB133" s="6">
        <f t="shared" si="36"/>
        <v>0</v>
      </c>
      <c r="AD133" s="6">
        <f t="shared" si="39"/>
        <v>3.3333333333333335E-3</v>
      </c>
    </row>
    <row r="134" spans="1:30">
      <c r="A134" t="s">
        <v>199</v>
      </c>
      <c r="B134" t="s">
        <v>200</v>
      </c>
      <c r="C134" s="60">
        <v>1156.82961538462</v>
      </c>
      <c r="D134" s="60">
        <v>1099.8660742187501</v>
      </c>
      <c r="E134" s="60">
        <v>1113.2260795454499</v>
      </c>
      <c r="F134" s="60">
        <v>756.516931818182</v>
      </c>
      <c r="G134" s="60">
        <f t="shared" si="38"/>
        <v>1031.6096752417504</v>
      </c>
      <c r="H134" s="132">
        <v>1095.9000000000001</v>
      </c>
      <c r="I134" s="132">
        <v>1064.2</v>
      </c>
      <c r="J134" s="132">
        <v>1067.7</v>
      </c>
      <c r="K134" s="132">
        <v>760.9</v>
      </c>
      <c r="L134" s="132">
        <f t="shared" si="29"/>
        <v>997.17500000000007</v>
      </c>
      <c r="M134" s="156">
        <v>1139.8</v>
      </c>
      <c r="N134" s="156">
        <v>1083.7</v>
      </c>
      <c r="O134" s="156">
        <v>1052.4000000000001</v>
      </c>
      <c r="P134" s="156">
        <v>767.7</v>
      </c>
      <c r="Q134" s="44">
        <f t="shared" si="35"/>
        <v>1010.9000000000001</v>
      </c>
      <c r="R134" s="16">
        <f t="shared" si="32"/>
        <v>1009.7766125402918</v>
      </c>
      <c r="T134" s="6">
        <f t="shared" ref="T134:T197" si="40">+R134/$R$267</f>
        <v>5.4226700740088989E-3</v>
      </c>
      <c r="V134" s="23">
        <f>+claims!D134</f>
        <v>12</v>
      </c>
      <c r="W134" s="23">
        <f>+claims!E134</f>
        <v>15</v>
      </c>
      <c r="X134" s="23">
        <f>+claims!F134</f>
        <v>14</v>
      </c>
      <c r="Z134" s="6">
        <f t="shared" si="33"/>
        <v>1.1632306567101442E-2</v>
      </c>
      <c r="AA134" s="6">
        <f t="shared" si="34"/>
        <v>1.5042495048512046E-2</v>
      </c>
      <c r="AB134" s="6">
        <f t="shared" si="36"/>
        <v>1.3849045405084576E-2</v>
      </c>
      <c r="AD134" s="6">
        <f t="shared" si="39"/>
        <v>1.3877405479896543E-2</v>
      </c>
    </row>
    <row r="135" spans="1:30">
      <c r="A135" t="s">
        <v>201</v>
      </c>
      <c r="B135" t="s">
        <v>548</v>
      </c>
      <c r="C135" s="60">
        <v>193.42503846153801</v>
      </c>
      <c r="D135" s="60">
        <v>191.71275390624999</v>
      </c>
      <c r="E135" s="60">
        <v>193.778143939394</v>
      </c>
      <c r="F135" s="60">
        <v>148.071515151515</v>
      </c>
      <c r="G135" s="60">
        <f t="shared" si="38"/>
        <v>181.74686286467423</v>
      </c>
      <c r="H135" s="132">
        <v>190.79999999999998</v>
      </c>
      <c r="I135" s="132">
        <v>187.29999999999998</v>
      </c>
      <c r="J135" s="132">
        <v>188.3</v>
      </c>
      <c r="K135" s="132">
        <v>140.69999999999999</v>
      </c>
      <c r="L135" s="132">
        <f t="shared" si="29"/>
        <v>176.77499999999998</v>
      </c>
      <c r="M135" s="156">
        <v>185.3</v>
      </c>
      <c r="N135" s="156">
        <v>182.3</v>
      </c>
      <c r="O135" s="156">
        <v>184.60000000000002</v>
      </c>
      <c r="P135" s="156">
        <v>134.1</v>
      </c>
      <c r="Q135" s="44">
        <f t="shared" si="35"/>
        <v>171.57500000000002</v>
      </c>
      <c r="R135" s="16">
        <f t="shared" si="32"/>
        <v>175.00364381077904</v>
      </c>
      <c r="T135" s="6">
        <f t="shared" si="40"/>
        <v>9.3979897172292439E-4</v>
      </c>
      <c r="V135" s="23">
        <f>+claims!D135</f>
        <v>1</v>
      </c>
      <c r="W135" s="23">
        <f>+claims!E135</f>
        <v>4</v>
      </c>
      <c r="X135" s="23">
        <f>+claims!F135</f>
        <v>1</v>
      </c>
      <c r="Z135" s="6">
        <f t="shared" si="33"/>
        <v>5.5021582449243361E-3</v>
      </c>
      <c r="AA135" s="6">
        <f t="shared" si="34"/>
        <v>2.2627633998020084E-2</v>
      </c>
      <c r="AB135" s="6">
        <f t="shared" si="36"/>
        <v>5.8283549468162608E-3</v>
      </c>
      <c r="AD135" s="6">
        <f t="shared" si="39"/>
        <v>1.137374851356888E-2</v>
      </c>
    </row>
    <row r="136" spans="1:30">
      <c r="A136" t="s">
        <v>202</v>
      </c>
      <c r="B136" t="s">
        <v>549</v>
      </c>
      <c r="C136" s="60">
        <v>244.41932692307699</v>
      </c>
      <c r="D136" s="60">
        <v>229.23439453124999</v>
      </c>
      <c r="E136" s="60">
        <v>238.76202651515101</v>
      </c>
      <c r="F136" s="60">
        <v>205.71857954545499</v>
      </c>
      <c r="G136" s="60">
        <f t="shared" si="38"/>
        <v>229.53358187873323</v>
      </c>
      <c r="H136" s="132">
        <v>200.5</v>
      </c>
      <c r="I136" s="132">
        <v>230.4</v>
      </c>
      <c r="J136" s="132">
        <v>237.5</v>
      </c>
      <c r="K136" s="132">
        <v>209.9</v>
      </c>
      <c r="L136" s="132">
        <f t="shared" si="29"/>
        <v>219.57499999999999</v>
      </c>
      <c r="M136" s="156">
        <v>233.70000000000002</v>
      </c>
      <c r="N136" s="156">
        <v>233.7</v>
      </c>
      <c r="O136" s="156">
        <v>240.9</v>
      </c>
      <c r="P136" s="156">
        <v>204.8</v>
      </c>
      <c r="Q136" s="44">
        <f t="shared" si="35"/>
        <v>228.27499999999998</v>
      </c>
      <c r="R136" s="16">
        <f t="shared" si="32"/>
        <v>225.58476364645551</v>
      </c>
      <c r="T136" s="6">
        <f t="shared" si="40"/>
        <v>1.2114280839804993E-3</v>
      </c>
      <c r="V136" s="23">
        <f>+claims!D136</f>
        <v>2</v>
      </c>
      <c r="W136" s="23">
        <f>+claims!E136</f>
        <v>4</v>
      </c>
      <c r="X136" s="23">
        <f>+claims!F136</f>
        <v>3</v>
      </c>
      <c r="Z136" s="6">
        <f t="shared" si="33"/>
        <v>8.7133219619978594E-3</v>
      </c>
      <c r="AA136" s="6">
        <f t="shared" si="34"/>
        <v>1.8217010133211888E-2</v>
      </c>
      <c r="AB136" s="6">
        <f t="shared" si="36"/>
        <v>1.31420435877779E-2</v>
      </c>
      <c r="AD136" s="6">
        <f t="shared" si="39"/>
        <v>1.4095578831959221E-2</v>
      </c>
    </row>
    <row r="137" spans="1:30">
      <c r="A137" t="s">
        <v>203</v>
      </c>
      <c r="B137" t="s">
        <v>506</v>
      </c>
      <c r="C137" s="60">
        <v>235.02346153846199</v>
      </c>
      <c r="D137" s="60">
        <v>229.20794921875</v>
      </c>
      <c r="E137" s="60">
        <v>227.842386363636</v>
      </c>
      <c r="F137" s="60">
        <v>190.34517045454601</v>
      </c>
      <c r="G137" s="60">
        <f t="shared" si="38"/>
        <v>220.60474189384848</v>
      </c>
      <c r="H137" s="132">
        <v>228.9</v>
      </c>
      <c r="I137" s="132">
        <v>222.70000000000002</v>
      </c>
      <c r="J137" s="132">
        <v>221.20000000000002</v>
      </c>
      <c r="K137" s="132">
        <v>192.29999999999998</v>
      </c>
      <c r="L137" s="132">
        <f t="shared" si="29"/>
        <v>216.27500000000001</v>
      </c>
      <c r="M137" s="156">
        <v>231.29999999999998</v>
      </c>
      <c r="N137" s="156">
        <v>222.5</v>
      </c>
      <c r="O137" s="156">
        <v>212.6</v>
      </c>
      <c r="P137" s="156">
        <v>190.9</v>
      </c>
      <c r="Q137" s="44">
        <f t="shared" si="35"/>
        <v>214.32499999999999</v>
      </c>
      <c r="R137" s="16">
        <f t="shared" si="32"/>
        <v>216.02162364897472</v>
      </c>
      <c r="T137" s="6">
        <f t="shared" si="40"/>
        <v>1.1600724153762937E-3</v>
      </c>
      <c r="V137" s="23">
        <f>+claims!D137</f>
        <v>3</v>
      </c>
      <c r="W137" s="23">
        <f>+claims!E137</f>
        <v>2</v>
      </c>
      <c r="X137" s="23">
        <f>+claims!F137</f>
        <v>4</v>
      </c>
      <c r="Z137" s="6">
        <f t="shared" si="33"/>
        <v>1.3598982389252324E-2</v>
      </c>
      <c r="AA137" s="6">
        <f t="shared" si="34"/>
        <v>9.2474858397873071E-3</v>
      </c>
      <c r="AB137" s="6">
        <f t="shared" si="36"/>
        <v>1.8663245071736848E-2</v>
      </c>
      <c r="AD137" s="6">
        <f t="shared" si="39"/>
        <v>1.4680614880672913E-2</v>
      </c>
    </row>
    <row r="138" spans="1:30">
      <c r="A138" t="s">
        <v>204</v>
      </c>
      <c r="B138" t="s">
        <v>550</v>
      </c>
      <c r="C138" s="60">
        <v>3050.8051923076891</v>
      </c>
      <c r="D138" s="60">
        <v>3039.30517578125</v>
      </c>
      <c r="E138" s="60">
        <v>3093.1425189393904</v>
      </c>
      <c r="F138" s="60">
        <v>3132.7329545454509</v>
      </c>
      <c r="G138" s="60">
        <f t="shared" si="38"/>
        <v>3078.996460393445</v>
      </c>
      <c r="H138" s="132">
        <v>2836.1</v>
      </c>
      <c r="I138" s="132">
        <v>2812.9</v>
      </c>
      <c r="J138" s="132">
        <v>2905.1</v>
      </c>
      <c r="K138" s="132">
        <v>2993.3</v>
      </c>
      <c r="L138" s="132">
        <f t="shared" si="29"/>
        <v>2886.8500000000004</v>
      </c>
      <c r="M138" s="156">
        <v>2822.5</v>
      </c>
      <c r="N138" s="156">
        <v>2836.8</v>
      </c>
      <c r="O138" s="156">
        <v>2952.2</v>
      </c>
      <c r="P138" s="156">
        <v>3106.5</v>
      </c>
      <c r="Q138" s="44">
        <f t="shared" si="35"/>
        <v>2929.5</v>
      </c>
      <c r="R138" s="16">
        <f t="shared" si="32"/>
        <v>2940.1994100655743</v>
      </c>
      <c r="T138" s="6">
        <f t="shared" si="40"/>
        <v>1.578936485018366E-2</v>
      </c>
      <c r="V138" s="23">
        <f>+claims!D138</f>
        <v>101</v>
      </c>
      <c r="W138" s="23">
        <f>+claims!E138</f>
        <v>112</v>
      </c>
      <c r="X138" s="23">
        <f>+claims!F138</f>
        <v>98</v>
      </c>
      <c r="Z138" s="6">
        <f t="shared" si="33"/>
        <v>3.2802895780885008E-2</v>
      </c>
      <c r="AA138" s="6">
        <f t="shared" si="34"/>
        <v>3.8796612224396829E-2</v>
      </c>
      <c r="AB138" s="6">
        <f t="shared" si="36"/>
        <v>3.3452807646356032E-2</v>
      </c>
      <c r="AD138" s="6">
        <f t="shared" si="39"/>
        <v>3.5125757194791128E-2</v>
      </c>
    </row>
    <row r="139" spans="1:30">
      <c r="A139" t="s">
        <v>205</v>
      </c>
      <c r="B139" t="s">
        <v>206</v>
      </c>
      <c r="C139" s="60">
        <v>215.91923076923101</v>
      </c>
      <c r="D139" s="60">
        <v>215.32558593749999</v>
      </c>
      <c r="E139" s="60">
        <v>207.68806818181801</v>
      </c>
      <c r="F139" s="60">
        <v>201.93922348484799</v>
      </c>
      <c r="G139" s="60">
        <f t="shared" si="38"/>
        <v>210.21802709334924</v>
      </c>
      <c r="H139" s="132">
        <v>172.6</v>
      </c>
      <c r="I139" s="132">
        <v>172.3</v>
      </c>
      <c r="J139" s="132">
        <v>172.2</v>
      </c>
      <c r="K139" s="132">
        <v>170.8</v>
      </c>
      <c r="L139" s="132">
        <f t="shared" si="29"/>
        <v>171.97499999999997</v>
      </c>
      <c r="M139" s="44">
        <v>170.4</v>
      </c>
      <c r="N139" s="44">
        <v>169.8</v>
      </c>
      <c r="O139" s="44">
        <v>168.3</v>
      </c>
      <c r="P139" s="44">
        <v>171.9</v>
      </c>
      <c r="Q139" s="44">
        <f t="shared" si="35"/>
        <v>170.10000000000002</v>
      </c>
      <c r="R139" s="16">
        <f t="shared" si="32"/>
        <v>177.41133784889152</v>
      </c>
      <c r="T139" s="6">
        <f t="shared" si="40"/>
        <v>9.5272869325311205E-4</v>
      </c>
      <c r="V139" s="23">
        <f>+claims!D139</f>
        <v>2</v>
      </c>
      <c r="W139" s="23">
        <f>+claims!E139</f>
        <v>3</v>
      </c>
      <c r="X139" s="23">
        <f>+claims!F139</f>
        <v>3</v>
      </c>
      <c r="Z139" s="6">
        <f t="shared" si="33"/>
        <v>9.5139319289295858E-3</v>
      </c>
      <c r="AA139" s="6">
        <f t="shared" si="34"/>
        <v>1.7444395987788925E-2</v>
      </c>
      <c r="AB139" s="6">
        <f t="shared" si="36"/>
        <v>1.7636684303350969E-2</v>
      </c>
      <c r="AD139" s="6">
        <f t="shared" si="39"/>
        <v>1.6218796135760057E-2</v>
      </c>
    </row>
    <row r="140" spans="1:30">
      <c r="A140" t="s">
        <v>207</v>
      </c>
      <c r="B140" t="s">
        <v>208</v>
      </c>
      <c r="C140" s="60">
        <v>180.79680769230799</v>
      </c>
      <c r="D140" s="60">
        <v>180.76</v>
      </c>
      <c r="E140" s="60">
        <v>182.93</v>
      </c>
      <c r="F140" s="60">
        <v>179.303333333333</v>
      </c>
      <c r="G140" s="60">
        <f t="shared" si="38"/>
        <v>180.94753525641028</v>
      </c>
      <c r="H140" s="132">
        <v>176.1</v>
      </c>
      <c r="I140" s="132">
        <v>178</v>
      </c>
      <c r="J140" s="132">
        <v>180.7</v>
      </c>
      <c r="K140" s="132">
        <v>176.6</v>
      </c>
      <c r="L140" s="132">
        <f t="shared" si="29"/>
        <v>177.85</v>
      </c>
      <c r="M140" s="157">
        <v>174.7</v>
      </c>
      <c r="N140" s="157">
        <v>178.8</v>
      </c>
      <c r="O140" s="157">
        <v>186.10000000000002</v>
      </c>
      <c r="P140" s="157">
        <v>180.5</v>
      </c>
      <c r="Q140" s="44">
        <f t="shared" si="35"/>
        <v>180.02500000000001</v>
      </c>
      <c r="R140" s="16">
        <f t="shared" si="32"/>
        <v>179.45375587606839</v>
      </c>
      <c r="T140" s="6">
        <f t="shared" si="40"/>
        <v>9.6369682123017631E-4</v>
      </c>
      <c r="V140" s="23">
        <f>+claims!D140</f>
        <v>8</v>
      </c>
      <c r="W140" s="23">
        <f>+claims!E140</f>
        <v>4</v>
      </c>
      <c r="X140" s="23">
        <f>+claims!F140</f>
        <v>12</v>
      </c>
      <c r="Z140" s="6">
        <f t="shared" si="33"/>
        <v>4.421171025437657E-2</v>
      </c>
      <c r="AA140" s="6">
        <f t="shared" si="34"/>
        <v>2.2490863086870958E-2</v>
      </c>
      <c r="AB140" s="6">
        <f t="shared" si="36"/>
        <v>6.6657408693237052E-2</v>
      </c>
      <c r="AD140" s="6">
        <f t="shared" si="39"/>
        <v>4.8194277084638276E-2</v>
      </c>
    </row>
    <row r="141" spans="1:30">
      <c r="A141" t="s">
        <v>209</v>
      </c>
      <c r="B141" t="s">
        <v>210</v>
      </c>
      <c r="C141" s="60">
        <v>16.75</v>
      </c>
      <c r="D141" s="60">
        <v>16.75</v>
      </c>
      <c r="E141" s="60">
        <v>16.75</v>
      </c>
      <c r="F141" s="60">
        <v>14.2916666666667</v>
      </c>
      <c r="G141" s="60">
        <f t="shared" si="38"/>
        <v>16.135416666666675</v>
      </c>
      <c r="H141" s="132">
        <v>12</v>
      </c>
      <c r="I141" s="132">
        <v>12</v>
      </c>
      <c r="J141" s="132">
        <v>12</v>
      </c>
      <c r="K141" s="132">
        <v>11.8</v>
      </c>
      <c r="L141" s="132">
        <f t="shared" si="29"/>
        <v>11.95</v>
      </c>
      <c r="M141" s="157">
        <v>12</v>
      </c>
      <c r="N141" s="157">
        <v>12</v>
      </c>
      <c r="O141" s="157">
        <v>12</v>
      </c>
      <c r="P141" s="157">
        <v>12</v>
      </c>
      <c r="Q141" s="44">
        <f t="shared" si="35"/>
        <v>12</v>
      </c>
      <c r="R141" s="16">
        <f t="shared" si="32"/>
        <v>12.672569444444447</v>
      </c>
      <c r="T141" s="6">
        <f t="shared" si="40"/>
        <v>6.8053827186898195E-5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33"/>
        <v>0</v>
      </c>
      <c r="AA141" s="6">
        <f t="shared" si="34"/>
        <v>0</v>
      </c>
      <c r="AB141" s="6">
        <f t="shared" si="36"/>
        <v>0</v>
      </c>
      <c r="AD141" s="6">
        <f t="shared" si="39"/>
        <v>0</v>
      </c>
    </row>
    <row r="142" spans="1:30">
      <c r="A142" t="s">
        <v>211</v>
      </c>
      <c r="B142" t="s">
        <v>462</v>
      </c>
      <c r="C142" s="44">
        <v>21.200000000000003</v>
      </c>
      <c r="D142" s="44">
        <v>21.200000000000003</v>
      </c>
      <c r="E142" s="44">
        <v>21.200000000000003</v>
      </c>
      <c r="F142" s="44">
        <v>21.200000000000003</v>
      </c>
      <c r="G142" s="44">
        <f t="shared" si="38"/>
        <v>21.200000000000003</v>
      </c>
      <c r="H142" s="44">
        <v>19.5</v>
      </c>
      <c r="I142" s="44">
        <v>19.5</v>
      </c>
      <c r="J142" s="44">
        <v>19.5</v>
      </c>
      <c r="K142" s="44">
        <v>19.5</v>
      </c>
      <c r="L142" s="44">
        <f t="shared" si="29"/>
        <v>19.5</v>
      </c>
      <c r="M142" s="44">
        <v>16.2</v>
      </c>
      <c r="N142" s="44">
        <v>16.2</v>
      </c>
      <c r="O142" s="44">
        <v>16.2</v>
      </c>
      <c r="P142" s="44">
        <v>16.2</v>
      </c>
      <c r="Q142" s="44">
        <f t="shared" si="35"/>
        <v>16.2</v>
      </c>
      <c r="R142" s="16">
        <f t="shared" si="32"/>
        <v>18.133333333333333</v>
      </c>
      <c r="T142" s="6">
        <f t="shared" si="40"/>
        <v>9.7379046798601822E-5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6">
        <f t="shared" si="33"/>
        <v>0</v>
      </c>
      <c r="AA142" s="6">
        <f t="shared" si="34"/>
        <v>0</v>
      </c>
      <c r="AB142" s="6">
        <f t="shared" si="36"/>
        <v>0</v>
      </c>
      <c r="AD142" s="6">
        <f t="shared" si="39"/>
        <v>0</v>
      </c>
    </row>
    <row r="143" spans="1:30" hidden="1" outlineLevel="1">
      <c r="A143" t="s">
        <v>212</v>
      </c>
      <c r="B143" t="s">
        <v>213</v>
      </c>
      <c r="C143" s="39"/>
      <c r="D143" s="44" t="s">
        <v>213</v>
      </c>
      <c r="E143" s="44"/>
      <c r="F143" s="44">
        <v>20</v>
      </c>
      <c r="G143" s="44">
        <f t="shared" ref="G143:G204" si="41">AVERAGE(C143:F143)</f>
        <v>20</v>
      </c>
      <c r="H143" s="44"/>
      <c r="I143" s="44" t="s">
        <v>213</v>
      </c>
      <c r="J143" s="44"/>
      <c r="K143" s="44">
        <v>19</v>
      </c>
      <c r="L143" s="44">
        <f t="shared" ref="L143:L206" si="42">AVERAGE(H143:K143)</f>
        <v>19</v>
      </c>
      <c r="M143" s="39"/>
      <c r="N143" s="44" t="s">
        <v>213</v>
      </c>
      <c r="O143" s="39"/>
      <c r="P143" s="44">
        <v>19</v>
      </c>
      <c r="Q143" s="44">
        <f t="shared" ref="Q143:Q173" si="43">AVERAGE(M143:P143)</f>
        <v>19</v>
      </c>
      <c r="R143" s="16">
        <f t="shared" si="32"/>
        <v>19.166666666666668</v>
      </c>
      <c r="T143" s="6">
        <f t="shared" si="40"/>
        <v>1.0292822042131626E-4</v>
      </c>
      <c r="V143" s="23">
        <f>+claims!D143</f>
        <v>1</v>
      </c>
      <c r="W143" s="23">
        <f>+claims!E143</f>
        <v>0</v>
      </c>
      <c r="X143" s="23">
        <f>+claims!F143</f>
        <v>0</v>
      </c>
      <c r="Z143" s="6">
        <f t="shared" si="33"/>
        <v>0.01</v>
      </c>
      <c r="AA143" s="6">
        <f t="shared" si="34"/>
        <v>0</v>
      </c>
      <c r="AB143" s="6">
        <f t="shared" si="36"/>
        <v>0</v>
      </c>
      <c r="AD143" s="6">
        <f t="shared" si="39"/>
        <v>1.6666666666666668E-3</v>
      </c>
    </row>
    <row r="144" spans="1:30" hidden="1" outlineLevel="1">
      <c r="A144" t="s">
        <v>214</v>
      </c>
      <c r="B144" t="s">
        <v>215</v>
      </c>
      <c r="C144" s="39"/>
      <c r="D144" s="44" t="s">
        <v>215</v>
      </c>
      <c r="E144" s="44"/>
      <c r="F144" s="44">
        <v>6</v>
      </c>
      <c r="G144" s="44">
        <f t="shared" si="41"/>
        <v>6</v>
      </c>
      <c r="H144" s="44"/>
      <c r="I144" s="44" t="s">
        <v>215</v>
      </c>
      <c r="J144" s="44"/>
      <c r="K144" s="44">
        <v>6</v>
      </c>
      <c r="L144" s="44">
        <f t="shared" si="42"/>
        <v>6</v>
      </c>
      <c r="M144" s="39"/>
      <c r="N144" s="44" t="s">
        <v>215</v>
      </c>
      <c r="O144" s="39"/>
      <c r="P144" s="44">
        <v>5</v>
      </c>
      <c r="Q144" s="44">
        <f t="shared" si="43"/>
        <v>5</v>
      </c>
      <c r="R144" s="16">
        <f t="shared" si="32"/>
        <v>5.5</v>
      </c>
      <c r="T144" s="6">
        <f t="shared" si="40"/>
        <v>2.9535924120899451E-5</v>
      </c>
      <c r="V144" s="23">
        <f>+claims!D144</f>
        <v>0</v>
      </c>
      <c r="W144" s="23">
        <f>+claims!E144</f>
        <v>0</v>
      </c>
      <c r="X144" s="23">
        <f>+claims!F144</f>
        <v>0</v>
      </c>
      <c r="Z144" s="6">
        <f t="shared" si="33"/>
        <v>0</v>
      </c>
      <c r="AA144" s="6">
        <f t="shared" si="34"/>
        <v>0</v>
      </c>
      <c r="AB144" s="6">
        <f t="shared" si="36"/>
        <v>0</v>
      </c>
      <c r="AD144" s="6">
        <f t="shared" si="39"/>
        <v>0</v>
      </c>
    </row>
    <row r="145" spans="1:30" hidden="1" outlineLevel="1">
      <c r="A145" t="s">
        <v>216</v>
      </c>
      <c r="B145" t="s">
        <v>217</v>
      </c>
      <c r="C145" s="39"/>
      <c r="D145" s="44" t="s">
        <v>217</v>
      </c>
      <c r="E145" s="44"/>
      <c r="F145" s="44">
        <v>36</v>
      </c>
      <c r="G145" s="44">
        <f t="shared" si="41"/>
        <v>36</v>
      </c>
      <c r="H145" s="44"/>
      <c r="I145" s="44" t="s">
        <v>217</v>
      </c>
      <c r="J145" s="44"/>
      <c r="K145" s="44">
        <v>37</v>
      </c>
      <c r="L145" s="44">
        <f t="shared" si="42"/>
        <v>37</v>
      </c>
      <c r="M145" s="39"/>
      <c r="N145" s="44" t="s">
        <v>217</v>
      </c>
      <c r="O145" s="39"/>
      <c r="P145" s="106">
        <v>35.5</v>
      </c>
      <c r="Q145" s="44">
        <f t="shared" si="43"/>
        <v>35.5</v>
      </c>
      <c r="R145" s="16">
        <f t="shared" si="32"/>
        <v>36.083333333333336</v>
      </c>
      <c r="T145" s="6">
        <f t="shared" si="40"/>
        <v>1.9377356279317367E-4</v>
      </c>
      <c r="V145" s="23">
        <f>+claims!D145</f>
        <v>0</v>
      </c>
      <c r="W145" s="23">
        <f>+claims!E145</f>
        <v>0</v>
      </c>
      <c r="X145" s="23">
        <f>+claims!F145</f>
        <v>1</v>
      </c>
      <c r="Z145" s="6">
        <f t="shared" si="33"/>
        <v>0</v>
      </c>
      <c r="AA145" s="6">
        <f t="shared" si="34"/>
        <v>0</v>
      </c>
      <c r="AB145" s="6">
        <f t="shared" si="36"/>
        <v>0.01</v>
      </c>
      <c r="AD145" s="6">
        <f t="shared" si="39"/>
        <v>5.0000000000000001E-3</v>
      </c>
    </row>
    <row r="146" spans="1:30" hidden="1" outlineLevel="1">
      <c r="A146" t="s">
        <v>509</v>
      </c>
      <c r="B146" t="s">
        <v>507</v>
      </c>
      <c r="C146" s="39"/>
      <c r="D146" s="44" t="s">
        <v>507</v>
      </c>
      <c r="E146" s="44"/>
      <c r="F146" s="44">
        <v>28</v>
      </c>
      <c r="G146" s="44">
        <f>AVERAGE(C146:F146)</f>
        <v>28</v>
      </c>
      <c r="H146" s="44"/>
      <c r="I146" s="44" t="s">
        <v>507</v>
      </c>
      <c r="J146" s="44"/>
      <c r="K146" s="44">
        <v>28.5</v>
      </c>
      <c r="L146" s="44">
        <f>AVERAGE(H146:K146)</f>
        <v>28.5</v>
      </c>
      <c r="M146" s="39"/>
      <c r="N146" s="44" t="s">
        <v>507</v>
      </c>
      <c r="O146" s="39"/>
      <c r="P146" s="44">
        <v>26</v>
      </c>
      <c r="Q146" s="44">
        <f>AVERAGE(M146:P146)</f>
        <v>26</v>
      </c>
      <c r="R146" s="16">
        <f>IF(G146&gt;0,(+G146+(L146*2)+(Q146*3))/6,IF(L146&gt;0,((L146*2)+(Q146*3))/5,Q146))</f>
        <v>27.166666666666668</v>
      </c>
      <c r="T146" s="6">
        <f t="shared" si="40"/>
        <v>1.4588956459717E-4</v>
      </c>
      <c r="V146" s="23">
        <f>+claims!D146</f>
        <v>1</v>
      </c>
      <c r="W146" s="23">
        <f>+claims!E146</f>
        <v>0</v>
      </c>
      <c r="X146" s="23">
        <f>+claims!F146</f>
        <v>0</v>
      </c>
      <c r="Z146" s="6">
        <f>IF(G146&gt;100,IF(V146&lt;1,0,+V146/G146),IF(V146&lt;1,0,+V146/100))</f>
        <v>0.01</v>
      </c>
      <c r="AA146" s="6">
        <f>IF(L146&gt;100,IF(W146&lt;1,0,+W146/L146),IF(W146&lt;1,0,+W146/100))</f>
        <v>0</v>
      </c>
      <c r="AB146" s="6">
        <f>IF(Q146&gt;100,IF(X146&lt;1,0,+X146/Q146),IF(X146&lt;1,0,+X146/100))</f>
        <v>0</v>
      </c>
      <c r="AD146" s="6">
        <f t="shared" si="39"/>
        <v>1.6666666666666668E-3</v>
      </c>
    </row>
    <row r="147" spans="1:30" hidden="1" outlineLevel="1">
      <c r="A147" t="s">
        <v>218</v>
      </c>
      <c r="B147" t="s">
        <v>219</v>
      </c>
      <c r="C147" s="39"/>
      <c r="D147" s="44" t="s">
        <v>219</v>
      </c>
      <c r="E147" s="44"/>
      <c r="F147" s="44">
        <v>33.5</v>
      </c>
      <c r="G147" s="44">
        <f t="shared" si="41"/>
        <v>33.5</v>
      </c>
      <c r="H147" s="44"/>
      <c r="I147" s="44" t="s">
        <v>219</v>
      </c>
      <c r="J147" s="44"/>
      <c r="K147" s="44">
        <v>33</v>
      </c>
      <c r="L147" s="44">
        <f t="shared" si="42"/>
        <v>33</v>
      </c>
      <c r="M147" s="39"/>
      <c r="N147" s="44" t="s">
        <v>219</v>
      </c>
      <c r="O147" s="39"/>
      <c r="P147" s="107">
        <v>28.5</v>
      </c>
      <c r="Q147" s="44">
        <f t="shared" si="43"/>
        <v>28.5</v>
      </c>
      <c r="R147" s="16">
        <f t="shared" si="32"/>
        <v>30.833333333333332</v>
      </c>
      <c r="T147" s="6">
        <f t="shared" si="40"/>
        <v>1.6558018067776964E-4</v>
      </c>
      <c r="V147" s="23">
        <f>+claims!D147</f>
        <v>2</v>
      </c>
      <c r="W147" s="23">
        <f>+claims!E147</f>
        <v>0</v>
      </c>
      <c r="X147" s="23">
        <f>+claims!F147</f>
        <v>1</v>
      </c>
      <c r="Z147" s="6">
        <f t="shared" si="33"/>
        <v>0.02</v>
      </c>
      <c r="AA147" s="6">
        <f t="shared" si="34"/>
        <v>0</v>
      </c>
      <c r="AB147" s="6">
        <f t="shared" si="36"/>
        <v>0.01</v>
      </c>
      <c r="AD147" s="6">
        <f t="shared" si="39"/>
        <v>8.3333333333333332E-3</v>
      </c>
    </row>
    <row r="148" spans="1:30" hidden="1" outlineLevel="1">
      <c r="A148" t="s">
        <v>220</v>
      </c>
      <c r="B148" t="s">
        <v>221</v>
      </c>
      <c r="C148" s="39"/>
      <c r="D148" s="44" t="s">
        <v>221</v>
      </c>
      <c r="E148" s="44"/>
      <c r="F148" s="44">
        <v>4</v>
      </c>
      <c r="G148" s="44">
        <f t="shared" si="41"/>
        <v>4</v>
      </c>
      <c r="H148" s="44"/>
      <c r="I148" s="44" t="s">
        <v>221</v>
      </c>
      <c r="J148" s="44"/>
      <c r="K148" s="44">
        <v>3</v>
      </c>
      <c r="L148" s="44">
        <f t="shared" si="42"/>
        <v>3</v>
      </c>
      <c r="M148" s="39"/>
      <c r="N148" s="44" t="s">
        <v>221</v>
      </c>
      <c r="O148" s="39"/>
      <c r="P148" s="107">
        <v>3</v>
      </c>
      <c r="Q148" s="44">
        <f t="shared" si="43"/>
        <v>3</v>
      </c>
      <c r="R148" s="16">
        <f t="shared" si="32"/>
        <v>3.1666666666666665</v>
      </c>
      <c r="T148" s="6">
        <f t="shared" si="40"/>
        <v>1.7005532069608774E-5</v>
      </c>
      <c r="V148" s="23">
        <f>+claims!D148</f>
        <v>0</v>
      </c>
      <c r="W148" s="23">
        <f>+claims!E148</f>
        <v>0</v>
      </c>
      <c r="X148" s="23">
        <f>+claims!F148</f>
        <v>0</v>
      </c>
      <c r="Z148" s="6">
        <f t="shared" si="33"/>
        <v>0</v>
      </c>
      <c r="AA148" s="6">
        <f t="shared" si="34"/>
        <v>0</v>
      </c>
      <c r="AB148" s="6">
        <f t="shared" si="36"/>
        <v>0</v>
      </c>
      <c r="AD148" s="6">
        <f t="shared" si="39"/>
        <v>0</v>
      </c>
    </row>
    <row r="149" spans="1:30" hidden="1" outlineLevel="1">
      <c r="A149" t="s">
        <v>222</v>
      </c>
      <c r="B149" t="s">
        <v>223</v>
      </c>
      <c r="C149" s="39"/>
      <c r="D149" s="44" t="s">
        <v>223</v>
      </c>
      <c r="E149" s="44"/>
      <c r="F149" s="44">
        <v>77.5</v>
      </c>
      <c r="G149" s="44">
        <f t="shared" si="41"/>
        <v>77.5</v>
      </c>
      <c r="H149" s="44"/>
      <c r="I149" s="44" t="s">
        <v>223</v>
      </c>
      <c r="J149" s="44"/>
      <c r="K149" s="44">
        <v>78</v>
      </c>
      <c r="L149" s="44">
        <f t="shared" si="42"/>
        <v>78</v>
      </c>
      <c r="M149" s="39"/>
      <c r="N149" s="44" t="s">
        <v>223</v>
      </c>
      <c r="O149" s="39"/>
      <c r="P149" s="107">
        <v>81.5</v>
      </c>
      <c r="Q149" s="44">
        <f t="shared" si="43"/>
        <v>81.5</v>
      </c>
      <c r="R149" s="16">
        <f t="shared" si="32"/>
        <v>79.666666666666671</v>
      </c>
      <c r="T149" s="6">
        <f t="shared" si="40"/>
        <v>4.2782338575121024E-4</v>
      </c>
      <c r="V149" s="23">
        <f>+claims!D149</f>
        <v>1</v>
      </c>
      <c r="W149" s="23">
        <f>+claims!E149</f>
        <v>1</v>
      </c>
      <c r="X149" s="23">
        <f>+claims!F149</f>
        <v>1</v>
      </c>
      <c r="Z149" s="6">
        <f t="shared" si="33"/>
        <v>0.01</v>
      </c>
      <c r="AA149" s="6">
        <f t="shared" si="34"/>
        <v>0.01</v>
      </c>
      <c r="AB149" s="6">
        <f t="shared" si="36"/>
        <v>0.01</v>
      </c>
      <c r="AD149" s="6">
        <f t="shared" si="39"/>
        <v>0.01</v>
      </c>
    </row>
    <row r="150" spans="1:30" hidden="1" outlineLevel="1">
      <c r="A150" t="s">
        <v>224</v>
      </c>
      <c r="B150" t="s">
        <v>225</v>
      </c>
      <c r="C150" s="39"/>
      <c r="D150" s="44" t="s">
        <v>225</v>
      </c>
      <c r="E150" s="44"/>
      <c r="F150" s="44">
        <v>400</v>
      </c>
      <c r="G150" s="44">
        <f t="shared" si="41"/>
        <v>400</v>
      </c>
      <c r="H150" s="44"/>
      <c r="I150" s="44" t="s">
        <v>225</v>
      </c>
      <c r="J150" s="44"/>
      <c r="K150" s="44">
        <v>444</v>
      </c>
      <c r="L150" s="44">
        <f t="shared" si="42"/>
        <v>444</v>
      </c>
      <c r="M150" s="39"/>
      <c r="N150" s="44" t="s">
        <v>225</v>
      </c>
      <c r="O150" s="39"/>
      <c r="P150" s="107">
        <v>483.5</v>
      </c>
      <c r="Q150" s="44">
        <f t="shared" si="43"/>
        <v>483.5</v>
      </c>
      <c r="R150" s="16">
        <f t="shared" si="32"/>
        <v>456.41666666666669</v>
      </c>
      <c r="T150" s="6">
        <f t="shared" si="40"/>
        <v>2.4510341880328228E-3</v>
      </c>
      <c r="V150" s="23">
        <f>+claims!D150</f>
        <v>12</v>
      </c>
      <c r="W150" s="23">
        <f>+claims!E150</f>
        <v>6</v>
      </c>
      <c r="X150" s="23">
        <f>+claims!F150</f>
        <v>12</v>
      </c>
      <c r="Z150" s="6">
        <f t="shared" si="33"/>
        <v>0.03</v>
      </c>
      <c r="AA150" s="6">
        <f t="shared" si="34"/>
        <v>1.3513513513513514E-2</v>
      </c>
      <c r="AB150" s="6">
        <f t="shared" si="36"/>
        <v>2.481902792140641E-2</v>
      </c>
      <c r="AD150" s="6">
        <f t="shared" si="39"/>
        <v>2.191401846520771E-2</v>
      </c>
    </row>
    <row r="151" spans="1:30" hidden="1" outlineLevel="1">
      <c r="A151" t="s">
        <v>226</v>
      </c>
      <c r="B151" t="s">
        <v>227</v>
      </c>
      <c r="C151" s="39"/>
      <c r="D151" s="44" t="s">
        <v>227</v>
      </c>
      <c r="E151" s="44"/>
      <c r="F151" s="44">
        <v>82.5</v>
      </c>
      <c r="G151" s="44">
        <f t="shared" si="41"/>
        <v>82.5</v>
      </c>
      <c r="H151" s="44"/>
      <c r="I151" s="44" t="s">
        <v>227</v>
      </c>
      <c r="J151" s="44"/>
      <c r="K151" s="44">
        <v>87.5</v>
      </c>
      <c r="L151" s="44">
        <f t="shared" si="42"/>
        <v>87.5</v>
      </c>
      <c r="M151" s="39"/>
      <c r="N151" s="44" t="s">
        <v>227</v>
      </c>
      <c r="O151" s="39"/>
      <c r="P151" s="107">
        <v>86.5</v>
      </c>
      <c r="Q151" s="44">
        <f t="shared" si="43"/>
        <v>86.5</v>
      </c>
      <c r="R151" s="16">
        <f t="shared" si="32"/>
        <v>86.166666666666671</v>
      </c>
      <c r="T151" s="6">
        <f t="shared" si="40"/>
        <v>4.6272947789409137E-4</v>
      </c>
      <c r="V151" s="23">
        <f>+claims!D151</f>
        <v>2</v>
      </c>
      <c r="W151" s="23">
        <f>+claims!E151</f>
        <v>2</v>
      </c>
      <c r="X151" s="23">
        <f>+claims!F151</f>
        <v>4</v>
      </c>
      <c r="Z151" s="6">
        <f t="shared" si="33"/>
        <v>0.02</v>
      </c>
      <c r="AA151" s="6">
        <f t="shared" si="34"/>
        <v>0.02</v>
      </c>
      <c r="AB151" s="6">
        <f t="shared" si="36"/>
        <v>0.04</v>
      </c>
      <c r="AD151" s="6">
        <f t="shared" si="39"/>
        <v>0.03</v>
      </c>
    </row>
    <row r="152" spans="1:30" hidden="1" outlineLevel="1">
      <c r="A152" t="s">
        <v>228</v>
      </c>
      <c r="B152" t="s">
        <v>229</v>
      </c>
      <c r="C152" s="39"/>
      <c r="D152" s="44" t="s">
        <v>229</v>
      </c>
      <c r="E152" s="44"/>
      <c r="F152" s="44">
        <v>64.5</v>
      </c>
      <c r="G152" s="44">
        <f t="shared" si="41"/>
        <v>64.5</v>
      </c>
      <c r="H152" s="44"/>
      <c r="I152" s="44" t="s">
        <v>229</v>
      </c>
      <c r="J152" s="44"/>
      <c r="K152" s="44">
        <v>64.5</v>
      </c>
      <c r="L152" s="44">
        <f t="shared" si="42"/>
        <v>64.5</v>
      </c>
      <c r="M152" s="39"/>
      <c r="N152" s="44" t="s">
        <v>229</v>
      </c>
      <c r="O152" s="39"/>
      <c r="P152" s="108">
        <v>67</v>
      </c>
      <c r="Q152" s="44">
        <f t="shared" si="43"/>
        <v>67</v>
      </c>
      <c r="R152" s="16">
        <f t="shared" si="32"/>
        <v>65.75</v>
      </c>
      <c r="T152" s="6">
        <f t="shared" si="40"/>
        <v>3.5308854744529796E-4</v>
      </c>
      <c r="V152" s="23">
        <f>+claims!D152</f>
        <v>3</v>
      </c>
      <c r="W152" s="23">
        <f>+claims!E152</f>
        <v>0</v>
      </c>
      <c r="X152" s="23">
        <f>+claims!F152</f>
        <v>1</v>
      </c>
      <c r="Z152" s="6">
        <f t="shared" si="33"/>
        <v>0.03</v>
      </c>
      <c r="AA152" s="6">
        <f t="shared" si="34"/>
        <v>0</v>
      </c>
      <c r="AB152" s="6">
        <f t="shared" si="36"/>
        <v>0.01</v>
      </c>
      <c r="AD152" s="6">
        <f t="shared" si="39"/>
        <v>0.01</v>
      </c>
    </row>
    <row r="153" spans="1:30" hidden="1" outlineLevel="1">
      <c r="A153" t="s">
        <v>230</v>
      </c>
      <c r="B153" t="s">
        <v>231</v>
      </c>
      <c r="C153" s="39"/>
      <c r="D153" s="44" t="s">
        <v>231</v>
      </c>
      <c r="E153" s="44"/>
      <c r="F153" s="44">
        <v>43.5</v>
      </c>
      <c r="G153" s="44">
        <f t="shared" si="41"/>
        <v>43.5</v>
      </c>
      <c r="H153" s="44"/>
      <c r="I153" s="44" t="s">
        <v>231</v>
      </c>
      <c r="J153" s="44"/>
      <c r="K153" s="44">
        <v>46</v>
      </c>
      <c r="L153" s="44">
        <f t="shared" si="42"/>
        <v>46</v>
      </c>
      <c r="M153" s="39"/>
      <c r="N153" s="44" t="s">
        <v>231</v>
      </c>
      <c r="O153" s="39"/>
      <c r="P153" s="108">
        <v>47.5</v>
      </c>
      <c r="Q153" s="44">
        <f t="shared" si="43"/>
        <v>47.5</v>
      </c>
      <c r="R153" s="16">
        <f t="shared" si="32"/>
        <v>46.333333333333336</v>
      </c>
      <c r="T153" s="6">
        <f t="shared" si="40"/>
        <v>2.4881778501848628E-4</v>
      </c>
      <c r="V153" s="23">
        <f>+claims!D153</f>
        <v>0</v>
      </c>
      <c r="W153" s="23">
        <f>+claims!E153</f>
        <v>0</v>
      </c>
      <c r="X153" s="23">
        <f>+claims!F153</f>
        <v>0</v>
      </c>
      <c r="Z153" s="6">
        <f t="shared" si="33"/>
        <v>0</v>
      </c>
      <c r="AA153" s="6">
        <f t="shared" si="34"/>
        <v>0</v>
      </c>
      <c r="AB153" s="6">
        <f t="shared" si="36"/>
        <v>0</v>
      </c>
      <c r="AD153" s="6">
        <f t="shared" si="39"/>
        <v>0</v>
      </c>
    </row>
    <row r="154" spans="1:30" hidden="1" outlineLevel="1">
      <c r="A154" t="s">
        <v>232</v>
      </c>
      <c r="B154" t="s">
        <v>233</v>
      </c>
      <c r="C154" s="39"/>
      <c r="D154" s="44" t="s">
        <v>233</v>
      </c>
      <c r="E154" s="44"/>
      <c r="F154" s="44">
        <v>12</v>
      </c>
      <c r="G154" s="44">
        <f t="shared" si="41"/>
        <v>12</v>
      </c>
      <c r="H154" s="44"/>
      <c r="I154" s="44" t="s">
        <v>233</v>
      </c>
      <c r="J154" s="44"/>
      <c r="K154" s="44">
        <v>12</v>
      </c>
      <c r="L154" s="44">
        <f t="shared" si="42"/>
        <v>12</v>
      </c>
      <c r="M154" s="39"/>
      <c r="N154" s="44" t="s">
        <v>233</v>
      </c>
      <c r="O154" s="39"/>
      <c r="P154" s="108">
        <v>12</v>
      </c>
      <c r="Q154" s="44">
        <f t="shared" si="43"/>
        <v>12</v>
      </c>
      <c r="R154" s="16">
        <f t="shared" si="32"/>
        <v>12</v>
      </c>
      <c r="T154" s="6">
        <f t="shared" si="40"/>
        <v>6.4442016263780623E-5</v>
      </c>
      <c r="V154" s="23">
        <f>+claims!D154</f>
        <v>0</v>
      </c>
      <c r="W154" s="23">
        <f>+claims!E154</f>
        <v>0</v>
      </c>
      <c r="X154" s="23">
        <f>+claims!F154</f>
        <v>1</v>
      </c>
      <c r="Z154" s="6">
        <f t="shared" si="33"/>
        <v>0</v>
      </c>
      <c r="AA154" s="6">
        <f t="shared" si="34"/>
        <v>0</v>
      </c>
      <c r="AB154" s="6">
        <f t="shared" si="36"/>
        <v>0.01</v>
      </c>
      <c r="AD154" s="6">
        <f t="shared" si="39"/>
        <v>5.0000000000000001E-3</v>
      </c>
    </row>
    <row r="155" spans="1:30" hidden="1" outlineLevel="1">
      <c r="A155" t="s">
        <v>234</v>
      </c>
      <c r="B155" t="s">
        <v>235</v>
      </c>
      <c r="C155" s="39"/>
      <c r="D155" s="44" t="s">
        <v>235</v>
      </c>
      <c r="E155" s="44"/>
      <c r="F155" s="44">
        <v>42</v>
      </c>
      <c r="G155" s="44">
        <f t="shared" si="41"/>
        <v>42</v>
      </c>
      <c r="H155" s="44"/>
      <c r="I155" s="44" t="s">
        <v>235</v>
      </c>
      <c r="J155" s="44"/>
      <c r="K155" s="44">
        <v>39</v>
      </c>
      <c r="L155" s="44">
        <f t="shared" si="42"/>
        <v>39</v>
      </c>
      <c r="M155" s="39"/>
      <c r="N155" s="44" t="s">
        <v>235</v>
      </c>
      <c r="O155" s="39"/>
      <c r="P155" s="108">
        <v>39</v>
      </c>
      <c r="Q155" s="44">
        <f t="shared" si="43"/>
        <v>39</v>
      </c>
      <c r="R155" s="16">
        <f t="shared" si="32"/>
        <v>39.5</v>
      </c>
      <c r="T155" s="6">
        <f t="shared" si="40"/>
        <v>2.1212163686827785E-4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6">
        <f t="shared" si="33"/>
        <v>0</v>
      </c>
      <c r="AA155" s="6">
        <f t="shared" si="34"/>
        <v>0</v>
      </c>
      <c r="AB155" s="6">
        <f t="shared" si="36"/>
        <v>0</v>
      </c>
      <c r="AD155" s="6">
        <f t="shared" si="39"/>
        <v>0</v>
      </c>
    </row>
    <row r="156" spans="1:30" hidden="1" outlineLevel="1">
      <c r="A156" t="s">
        <v>236</v>
      </c>
      <c r="B156" t="s">
        <v>237</v>
      </c>
      <c r="C156" s="39"/>
      <c r="D156" s="44" t="s">
        <v>237</v>
      </c>
      <c r="E156" s="44"/>
      <c r="F156" s="44">
        <v>85</v>
      </c>
      <c r="G156" s="44">
        <f t="shared" si="41"/>
        <v>85</v>
      </c>
      <c r="H156" s="44"/>
      <c r="I156" s="44" t="s">
        <v>237</v>
      </c>
      <c r="J156" s="44"/>
      <c r="K156" s="44">
        <v>88</v>
      </c>
      <c r="L156" s="44">
        <f t="shared" si="42"/>
        <v>88</v>
      </c>
      <c r="M156" s="39"/>
      <c r="N156" s="44" t="s">
        <v>237</v>
      </c>
      <c r="O156" s="39"/>
      <c r="P156" s="109">
        <v>87</v>
      </c>
      <c r="Q156" s="44">
        <f t="shared" si="43"/>
        <v>87</v>
      </c>
      <c r="R156" s="16">
        <f t="shared" si="32"/>
        <v>87</v>
      </c>
      <c r="T156" s="6">
        <f t="shared" si="40"/>
        <v>4.6720461791240948E-4</v>
      </c>
      <c r="V156" s="23">
        <f>+claims!D156</f>
        <v>1</v>
      </c>
      <c r="W156" s="23">
        <f>+claims!E156</f>
        <v>1</v>
      </c>
      <c r="X156" s="23">
        <f>+claims!F156</f>
        <v>0</v>
      </c>
      <c r="Z156" s="6">
        <f t="shared" si="33"/>
        <v>0.01</v>
      </c>
      <c r="AA156" s="6">
        <f t="shared" si="34"/>
        <v>0.01</v>
      </c>
      <c r="AB156" s="6">
        <f t="shared" si="36"/>
        <v>0</v>
      </c>
      <c r="AD156" s="6">
        <f t="shared" si="39"/>
        <v>5.0000000000000001E-3</v>
      </c>
    </row>
    <row r="157" spans="1:30" hidden="1" outlineLevel="1">
      <c r="A157" t="s">
        <v>238</v>
      </c>
      <c r="B157" t="s">
        <v>239</v>
      </c>
      <c r="C157" s="39"/>
      <c r="D157" s="44" t="s">
        <v>239</v>
      </c>
      <c r="E157" s="44"/>
      <c r="F157" s="44">
        <v>137</v>
      </c>
      <c r="G157" s="44">
        <f t="shared" si="41"/>
        <v>137</v>
      </c>
      <c r="H157" s="44"/>
      <c r="I157" s="44" t="s">
        <v>239</v>
      </c>
      <c r="J157" s="44"/>
      <c r="K157" s="44">
        <v>135</v>
      </c>
      <c r="L157" s="44">
        <f t="shared" si="42"/>
        <v>135</v>
      </c>
      <c r="M157" s="39"/>
      <c r="N157" s="44" t="s">
        <v>239</v>
      </c>
      <c r="O157" s="39"/>
      <c r="P157" s="109">
        <v>139</v>
      </c>
      <c r="Q157" s="44">
        <f t="shared" si="43"/>
        <v>139</v>
      </c>
      <c r="R157" s="16">
        <f t="shared" si="32"/>
        <v>137.33333333333334</v>
      </c>
      <c r="T157" s="6">
        <f t="shared" si="40"/>
        <v>7.3750307501882267E-4</v>
      </c>
      <c r="V157" s="23">
        <f>+claims!D157</f>
        <v>1</v>
      </c>
      <c r="W157" s="23">
        <f>+claims!E157</f>
        <v>4</v>
      </c>
      <c r="X157" s="23">
        <f>+claims!F157</f>
        <v>0</v>
      </c>
      <c r="Z157" s="6">
        <f t="shared" si="33"/>
        <v>7.2992700729927005E-3</v>
      </c>
      <c r="AA157" s="6">
        <f t="shared" si="34"/>
        <v>2.9629629629629631E-2</v>
      </c>
      <c r="AB157" s="6">
        <f t="shared" si="36"/>
        <v>0</v>
      </c>
      <c r="AD157" s="6">
        <f t="shared" si="39"/>
        <v>1.1093088222041995E-2</v>
      </c>
    </row>
    <row r="158" spans="1:30" hidden="1" outlineLevel="1">
      <c r="A158" t="s">
        <v>240</v>
      </c>
      <c r="B158" t="s">
        <v>241</v>
      </c>
      <c r="C158" s="39"/>
      <c r="D158" s="44" t="s">
        <v>241</v>
      </c>
      <c r="E158" s="44"/>
      <c r="F158" s="44">
        <v>40</v>
      </c>
      <c r="G158" s="44">
        <f t="shared" si="41"/>
        <v>40</v>
      </c>
      <c r="H158" s="44"/>
      <c r="I158" s="44" t="s">
        <v>241</v>
      </c>
      <c r="J158" s="44"/>
      <c r="K158" s="44">
        <v>13</v>
      </c>
      <c r="L158" s="44">
        <f t="shared" si="42"/>
        <v>13</v>
      </c>
      <c r="M158" s="39"/>
      <c r="N158" s="44" t="s">
        <v>241</v>
      </c>
      <c r="O158" s="39"/>
      <c r="P158" s="109">
        <v>14</v>
      </c>
      <c r="Q158" s="44">
        <f t="shared" si="43"/>
        <v>14</v>
      </c>
      <c r="R158" s="16">
        <f t="shared" si="32"/>
        <v>18</v>
      </c>
      <c r="T158" s="6">
        <f t="shared" si="40"/>
        <v>9.6663024395670928E-5</v>
      </c>
      <c r="V158" s="23">
        <f>+claims!D158</f>
        <v>2</v>
      </c>
      <c r="W158" s="23">
        <f>+claims!E158</f>
        <v>1</v>
      </c>
      <c r="X158" s="23">
        <f>+claims!F158</f>
        <v>0</v>
      </c>
      <c r="Z158" s="6">
        <f t="shared" si="33"/>
        <v>0.02</v>
      </c>
      <c r="AA158" s="6">
        <f t="shared" si="34"/>
        <v>0.01</v>
      </c>
      <c r="AB158" s="6">
        <f t="shared" si="36"/>
        <v>0</v>
      </c>
      <c r="AD158" s="6">
        <f t="shared" si="39"/>
        <v>6.6666666666666671E-3</v>
      </c>
    </row>
    <row r="159" spans="1:30" hidden="1" outlineLevel="1">
      <c r="A159" t="s">
        <v>242</v>
      </c>
      <c r="B159" t="s">
        <v>243</v>
      </c>
      <c r="C159" s="39"/>
      <c r="D159" s="44" t="s">
        <v>243</v>
      </c>
      <c r="E159" s="44"/>
      <c r="F159" s="44">
        <v>12.5</v>
      </c>
      <c r="G159" s="44">
        <f t="shared" si="41"/>
        <v>12.5</v>
      </c>
      <c r="H159" s="44"/>
      <c r="I159" s="44" t="s">
        <v>243</v>
      </c>
      <c r="J159" s="44"/>
      <c r="K159" s="44">
        <v>13</v>
      </c>
      <c r="L159" s="44">
        <f t="shared" si="42"/>
        <v>13</v>
      </c>
      <c r="M159" s="39"/>
      <c r="N159" s="44" t="s">
        <v>243</v>
      </c>
      <c r="O159" s="39"/>
      <c r="P159" s="109">
        <v>15</v>
      </c>
      <c r="Q159" s="44">
        <f t="shared" si="43"/>
        <v>15</v>
      </c>
      <c r="R159" s="16">
        <f t="shared" si="32"/>
        <v>13.916666666666666</v>
      </c>
      <c r="T159" s="6">
        <f t="shared" si="40"/>
        <v>7.4734838305912243E-5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33"/>
        <v>0</v>
      </c>
      <c r="AA159" s="6">
        <f t="shared" si="34"/>
        <v>0</v>
      </c>
      <c r="AB159" s="6">
        <f t="shared" si="36"/>
        <v>0</v>
      </c>
      <c r="AD159" s="6">
        <f t="shared" si="39"/>
        <v>0</v>
      </c>
    </row>
    <row r="160" spans="1:30" hidden="1" outlineLevel="1">
      <c r="A160" t="s">
        <v>244</v>
      </c>
      <c r="B160" t="s">
        <v>245</v>
      </c>
      <c r="C160" s="39"/>
      <c r="D160" s="44" t="s">
        <v>245</v>
      </c>
      <c r="E160" s="44"/>
      <c r="F160" s="44">
        <v>8</v>
      </c>
      <c r="G160" s="44">
        <f t="shared" si="41"/>
        <v>8</v>
      </c>
      <c r="H160" s="44"/>
      <c r="I160" s="44" t="s">
        <v>245</v>
      </c>
      <c r="J160" s="44"/>
      <c r="K160" s="44">
        <v>8</v>
      </c>
      <c r="L160" s="44">
        <f t="shared" si="42"/>
        <v>8</v>
      </c>
      <c r="M160" s="39"/>
      <c r="N160" s="44" t="s">
        <v>245</v>
      </c>
      <c r="O160" s="39"/>
      <c r="P160" s="109">
        <v>8</v>
      </c>
      <c r="Q160" s="44">
        <f t="shared" si="43"/>
        <v>8</v>
      </c>
      <c r="R160" s="16">
        <f t="shared" si="32"/>
        <v>8</v>
      </c>
      <c r="T160" s="6">
        <f t="shared" si="40"/>
        <v>4.2961344175853742E-5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6">
        <f t="shared" si="33"/>
        <v>0</v>
      </c>
      <c r="AA160" s="6">
        <f t="shared" si="34"/>
        <v>0</v>
      </c>
      <c r="AB160" s="6">
        <f t="shared" si="36"/>
        <v>0</v>
      </c>
      <c r="AD160" s="6">
        <f t="shared" si="39"/>
        <v>0</v>
      </c>
    </row>
    <row r="161" spans="1:30" hidden="1" outlineLevel="1">
      <c r="A161" t="s">
        <v>246</v>
      </c>
      <c r="B161" t="s">
        <v>247</v>
      </c>
      <c r="C161" s="39"/>
      <c r="D161" s="44" t="s">
        <v>247</v>
      </c>
      <c r="E161" s="44"/>
      <c r="F161" s="44">
        <v>97.5</v>
      </c>
      <c r="G161" s="44">
        <f t="shared" si="41"/>
        <v>97.5</v>
      </c>
      <c r="H161" s="44"/>
      <c r="I161" s="44" t="s">
        <v>247</v>
      </c>
      <c r="J161" s="44"/>
      <c r="K161" s="44">
        <v>94.5</v>
      </c>
      <c r="L161" s="44">
        <f t="shared" si="42"/>
        <v>94.5</v>
      </c>
      <c r="M161" s="39"/>
      <c r="N161" s="44" t="s">
        <v>247</v>
      </c>
      <c r="O161" s="39"/>
      <c r="P161" s="109">
        <v>99</v>
      </c>
      <c r="Q161" s="44">
        <f t="shared" si="43"/>
        <v>99</v>
      </c>
      <c r="R161" s="16">
        <f t="shared" si="32"/>
        <v>97.25</v>
      </c>
      <c r="T161" s="6">
        <f t="shared" si="40"/>
        <v>5.2224884013772209E-4</v>
      </c>
      <c r="V161" s="23">
        <f>+claims!D161</f>
        <v>0</v>
      </c>
      <c r="W161" s="23">
        <f>+claims!E161</f>
        <v>0</v>
      </c>
      <c r="X161" s="23">
        <f>+claims!F161</f>
        <v>1</v>
      </c>
      <c r="Z161" s="6">
        <f t="shared" si="33"/>
        <v>0</v>
      </c>
      <c r="AA161" s="6">
        <f t="shared" si="34"/>
        <v>0</v>
      </c>
      <c r="AB161" s="6">
        <f t="shared" si="36"/>
        <v>0.01</v>
      </c>
      <c r="AD161" s="6">
        <f t="shared" si="39"/>
        <v>5.0000000000000001E-3</v>
      </c>
    </row>
    <row r="162" spans="1:30" hidden="1" outlineLevel="1">
      <c r="A162" t="s">
        <v>248</v>
      </c>
      <c r="B162" t="s">
        <v>249</v>
      </c>
      <c r="C162" s="39"/>
      <c r="D162" s="44" t="s">
        <v>249</v>
      </c>
      <c r="E162" s="44"/>
      <c r="F162" s="44">
        <v>10.5</v>
      </c>
      <c r="G162" s="44">
        <f t="shared" si="41"/>
        <v>10.5</v>
      </c>
      <c r="H162" s="44"/>
      <c r="I162" s="44" t="s">
        <v>249</v>
      </c>
      <c r="J162" s="44"/>
      <c r="K162" s="44">
        <v>9</v>
      </c>
      <c r="L162" s="44">
        <f t="shared" si="42"/>
        <v>9</v>
      </c>
      <c r="M162" s="39"/>
      <c r="N162" s="44" t="s">
        <v>249</v>
      </c>
      <c r="O162" s="39"/>
      <c r="P162" s="109">
        <v>8</v>
      </c>
      <c r="Q162" s="44">
        <f t="shared" si="43"/>
        <v>8</v>
      </c>
      <c r="R162" s="16">
        <f t="shared" si="32"/>
        <v>8.75</v>
      </c>
      <c r="T162" s="6">
        <f t="shared" si="40"/>
        <v>4.6988970192340032E-5</v>
      </c>
      <c r="V162" s="23">
        <f>+claims!D162</f>
        <v>0</v>
      </c>
      <c r="W162" s="23">
        <f>+claims!E162</f>
        <v>0</v>
      </c>
      <c r="X162" s="23">
        <f>+claims!F162</f>
        <v>0</v>
      </c>
      <c r="Z162" s="6">
        <f t="shared" si="33"/>
        <v>0</v>
      </c>
      <c r="AA162" s="6">
        <f t="shared" si="34"/>
        <v>0</v>
      </c>
      <c r="AB162" s="6">
        <f t="shared" si="36"/>
        <v>0</v>
      </c>
      <c r="AD162" s="6">
        <f t="shared" si="39"/>
        <v>0</v>
      </c>
    </row>
    <row r="163" spans="1:30" hidden="1" outlineLevel="1">
      <c r="A163" t="s">
        <v>250</v>
      </c>
      <c r="B163" t="s">
        <v>251</v>
      </c>
      <c r="C163" s="39"/>
      <c r="D163" s="44" t="s">
        <v>251</v>
      </c>
      <c r="E163" s="44"/>
      <c r="F163" s="44">
        <v>8</v>
      </c>
      <c r="G163" s="44">
        <f t="shared" si="41"/>
        <v>8</v>
      </c>
      <c r="H163" s="44"/>
      <c r="I163" s="44" t="s">
        <v>251</v>
      </c>
      <c r="J163" s="44"/>
      <c r="K163" s="44">
        <v>8</v>
      </c>
      <c r="L163" s="44">
        <f t="shared" si="42"/>
        <v>8</v>
      </c>
      <c r="M163" s="39"/>
      <c r="N163" s="44" t="s">
        <v>251</v>
      </c>
      <c r="O163" s="39"/>
      <c r="P163" s="109">
        <v>6</v>
      </c>
      <c r="Q163" s="44">
        <f t="shared" si="43"/>
        <v>6</v>
      </c>
      <c r="R163" s="16">
        <f t="shared" si="32"/>
        <v>7</v>
      </c>
      <c r="T163" s="6">
        <f t="shared" si="40"/>
        <v>3.7591176153872027E-5</v>
      </c>
      <c r="V163" s="23">
        <f>+claims!D163</f>
        <v>0</v>
      </c>
      <c r="W163" s="23">
        <f>+claims!E163</f>
        <v>0</v>
      </c>
      <c r="X163" s="23">
        <f>+claims!F163</f>
        <v>0</v>
      </c>
      <c r="Z163" s="6">
        <f t="shared" si="33"/>
        <v>0</v>
      </c>
      <c r="AA163" s="6">
        <f t="shared" si="34"/>
        <v>0</v>
      </c>
      <c r="AB163" s="6">
        <f t="shared" si="36"/>
        <v>0</v>
      </c>
      <c r="AD163" s="6">
        <f t="shared" si="39"/>
        <v>0</v>
      </c>
    </row>
    <row r="164" spans="1:30" hidden="1" outlineLevel="1">
      <c r="A164" t="s">
        <v>252</v>
      </c>
      <c r="B164" t="s">
        <v>253</v>
      </c>
      <c r="C164" s="39"/>
      <c r="D164" s="44" t="s">
        <v>253</v>
      </c>
      <c r="E164" s="44"/>
      <c r="F164" s="44">
        <v>11</v>
      </c>
      <c r="G164" s="44">
        <f t="shared" si="41"/>
        <v>11</v>
      </c>
      <c r="H164" s="44"/>
      <c r="I164" s="44" t="s">
        <v>253</v>
      </c>
      <c r="J164" s="44"/>
      <c r="K164" s="44">
        <v>11</v>
      </c>
      <c r="L164" s="44">
        <f t="shared" si="42"/>
        <v>11</v>
      </c>
      <c r="M164" s="39"/>
      <c r="N164" s="44" t="s">
        <v>253</v>
      </c>
      <c r="O164" s="39"/>
      <c r="P164" s="109">
        <v>9</v>
      </c>
      <c r="Q164" s="44">
        <f t="shared" si="43"/>
        <v>9</v>
      </c>
      <c r="R164" s="16">
        <f t="shared" si="32"/>
        <v>10</v>
      </c>
      <c r="T164" s="6">
        <f t="shared" si="40"/>
        <v>5.3701680219817179E-5</v>
      </c>
      <c r="V164" s="23">
        <f>+claims!D164</f>
        <v>0</v>
      </c>
      <c r="W164" s="23">
        <f>+claims!E164</f>
        <v>0</v>
      </c>
      <c r="X164" s="23">
        <f>+claims!F164</f>
        <v>0</v>
      </c>
      <c r="Z164" s="6">
        <f t="shared" si="33"/>
        <v>0</v>
      </c>
      <c r="AA164" s="6">
        <f t="shared" si="34"/>
        <v>0</v>
      </c>
      <c r="AB164" s="6">
        <f t="shared" si="36"/>
        <v>0</v>
      </c>
      <c r="AD164" s="6">
        <f t="shared" si="39"/>
        <v>0</v>
      </c>
    </row>
    <row r="165" spans="1:30" hidden="1" outlineLevel="1">
      <c r="A165" t="s">
        <v>500</v>
      </c>
      <c r="B165" t="s">
        <v>501</v>
      </c>
      <c r="C165" s="39"/>
      <c r="D165" s="44" t="s">
        <v>501</v>
      </c>
      <c r="E165" s="44"/>
      <c r="F165" s="44">
        <v>2</v>
      </c>
      <c r="G165" s="44">
        <f t="shared" si="41"/>
        <v>2</v>
      </c>
      <c r="H165" s="44"/>
      <c r="I165" s="44" t="s">
        <v>501</v>
      </c>
      <c r="J165" s="44"/>
      <c r="K165" s="44">
        <v>2</v>
      </c>
      <c r="L165" s="44">
        <f t="shared" si="42"/>
        <v>2</v>
      </c>
      <c r="M165" s="39"/>
      <c r="N165" s="44" t="s">
        <v>501</v>
      </c>
      <c r="O165" s="39"/>
      <c r="P165" s="109">
        <v>2</v>
      </c>
      <c r="Q165" s="44">
        <f>AVERAGE(M165:P165)</f>
        <v>2</v>
      </c>
      <c r="R165" s="16">
        <f>IF(G165&gt;0,(+G165+(L165*2)+(Q165*3))/6,IF(L165&gt;0,((L165*2)+(Q165*3))/5,Q165))</f>
        <v>2</v>
      </c>
      <c r="T165" s="6">
        <f t="shared" si="40"/>
        <v>1.0740336043963435E-5</v>
      </c>
      <c r="V165" s="23">
        <f>+claims!D165</f>
        <v>0</v>
      </c>
      <c r="W165" s="23">
        <f>+claims!E165</f>
        <v>0</v>
      </c>
      <c r="X165" s="23">
        <f>+claims!F165</f>
        <v>0</v>
      </c>
      <c r="Z165" s="6">
        <f>IF(G165&gt;100,IF(V165&lt;1,0,+V165/G165),IF(V165&lt;1,0,+V165/100))</f>
        <v>0</v>
      </c>
      <c r="AA165" s="6">
        <f>IF(L165&gt;100,IF(W165&lt;1,0,+W165/L165),IF(W165&lt;1,0,+W165/100))</f>
        <v>0</v>
      </c>
      <c r="AB165" s="6">
        <f>IF(Q165&gt;100,IF(X165&lt;1,0,+X165/Q165),IF(X165&lt;1,0,+X165/100))</f>
        <v>0</v>
      </c>
      <c r="AD165" s="6">
        <f t="shared" si="39"/>
        <v>0</v>
      </c>
    </row>
    <row r="166" spans="1:30" hidden="1" outlineLevel="1">
      <c r="A166" t="s">
        <v>254</v>
      </c>
      <c r="B166" t="s">
        <v>255</v>
      </c>
      <c r="C166" s="39"/>
      <c r="D166" s="44" t="s">
        <v>255</v>
      </c>
      <c r="E166" s="44"/>
      <c r="F166" s="44">
        <v>607</v>
      </c>
      <c r="G166" s="44">
        <f t="shared" si="41"/>
        <v>607</v>
      </c>
      <c r="H166" s="44"/>
      <c r="I166" s="44" t="s">
        <v>255</v>
      </c>
      <c r="J166" s="44"/>
      <c r="K166" s="44">
        <v>602</v>
      </c>
      <c r="L166" s="44">
        <f t="shared" si="42"/>
        <v>602</v>
      </c>
      <c r="M166" s="39"/>
      <c r="N166" s="44" t="s">
        <v>255</v>
      </c>
      <c r="O166" s="39"/>
      <c r="P166" s="110">
        <v>606</v>
      </c>
      <c r="Q166" s="44">
        <f t="shared" si="43"/>
        <v>606</v>
      </c>
      <c r="R166" s="16">
        <f t="shared" ref="R166:R229" si="44">IF(G166&gt;0,(+G166+(L166*2)+(Q166*3))/6,IF(L166&gt;0,((L166*2)+(Q166*3))/5,Q166))</f>
        <v>604.83333333333337</v>
      </c>
      <c r="T166" s="6">
        <f t="shared" si="40"/>
        <v>3.2480566252952761E-3</v>
      </c>
      <c r="V166" s="23">
        <f>+claims!D166</f>
        <v>6</v>
      </c>
      <c r="W166" s="23">
        <f>+claims!E166</f>
        <v>3</v>
      </c>
      <c r="X166" s="23">
        <f>+claims!F166</f>
        <v>8</v>
      </c>
      <c r="Z166" s="6">
        <f t="shared" si="33"/>
        <v>9.8846787479406912E-3</v>
      </c>
      <c r="AA166" s="6">
        <f t="shared" si="34"/>
        <v>4.9833887043189366E-3</v>
      </c>
      <c r="AB166" s="6">
        <f t="shared" si="36"/>
        <v>1.3201320132013201E-2</v>
      </c>
      <c r="AD166" s="6">
        <f t="shared" si="39"/>
        <v>9.9092360921030284E-3</v>
      </c>
    </row>
    <row r="167" spans="1:30" hidden="1" outlineLevel="1">
      <c r="A167" t="s">
        <v>256</v>
      </c>
      <c r="B167" t="s">
        <v>257</v>
      </c>
      <c r="C167" s="39"/>
      <c r="D167" s="44" t="s">
        <v>257</v>
      </c>
      <c r="E167" s="44"/>
      <c r="F167" s="44">
        <v>14</v>
      </c>
      <c r="G167" s="44">
        <f t="shared" si="41"/>
        <v>14</v>
      </c>
      <c r="H167" s="44"/>
      <c r="I167" s="44" t="s">
        <v>257</v>
      </c>
      <c r="J167" s="44"/>
      <c r="K167" s="44">
        <v>13.5</v>
      </c>
      <c r="L167" s="44">
        <f t="shared" si="42"/>
        <v>13.5</v>
      </c>
      <c r="M167" s="39"/>
      <c r="N167" s="44" t="s">
        <v>257</v>
      </c>
      <c r="O167" s="39"/>
      <c r="P167" s="110">
        <v>12</v>
      </c>
      <c r="Q167" s="44">
        <f t="shared" si="43"/>
        <v>12</v>
      </c>
      <c r="R167" s="16">
        <f t="shared" si="44"/>
        <v>12.833333333333334</v>
      </c>
      <c r="T167" s="6">
        <f t="shared" si="40"/>
        <v>6.8917156282098717E-5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33"/>
        <v>0</v>
      </c>
      <c r="AA167" s="6">
        <f t="shared" si="34"/>
        <v>0</v>
      </c>
      <c r="AB167" s="6">
        <f t="shared" si="36"/>
        <v>0</v>
      </c>
      <c r="AD167" s="6">
        <f t="shared" si="39"/>
        <v>0</v>
      </c>
    </row>
    <row r="168" spans="1:30" hidden="1" outlineLevel="1">
      <c r="A168" t="s">
        <v>258</v>
      </c>
      <c r="B168" t="s">
        <v>259</v>
      </c>
      <c r="C168" s="39"/>
      <c r="D168" s="44" t="s">
        <v>259</v>
      </c>
      <c r="E168" s="44"/>
      <c r="F168" s="44">
        <v>10.5</v>
      </c>
      <c r="G168" s="44">
        <f t="shared" si="41"/>
        <v>10.5</v>
      </c>
      <c r="H168" s="44"/>
      <c r="I168" s="44" t="s">
        <v>259</v>
      </c>
      <c r="J168" s="44"/>
      <c r="K168" s="44">
        <v>10</v>
      </c>
      <c r="L168" s="44">
        <f t="shared" si="42"/>
        <v>10</v>
      </c>
      <c r="M168" s="39"/>
      <c r="N168" s="44" t="s">
        <v>259</v>
      </c>
      <c r="O168" s="39"/>
      <c r="P168" s="110">
        <v>10</v>
      </c>
      <c r="Q168" s="44">
        <f t="shared" si="43"/>
        <v>10</v>
      </c>
      <c r="R168" s="16">
        <f t="shared" si="44"/>
        <v>10.083333333333334</v>
      </c>
      <c r="T168" s="6">
        <f t="shared" si="40"/>
        <v>5.4149194221648997E-5</v>
      </c>
      <c r="V168" s="23">
        <f>+claims!D168</f>
        <v>0</v>
      </c>
      <c r="W168" s="23">
        <f>+claims!E168</f>
        <v>0</v>
      </c>
      <c r="X168" s="23">
        <f>+claims!F168</f>
        <v>0</v>
      </c>
      <c r="Z168" s="6">
        <f t="shared" si="33"/>
        <v>0</v>
      </c>
      <c r="AA168" s="6">
        <f t="shared" si="34"/>
        <v>0</v>
      </c>
      <c r="AB168" s="6">
        <f t="shared" si="36"/>
        <v>0</v>
      </c>
      <c r="AD168" s="6">
        <f t="shared" si="39"/>
        <v>0</v>
      </c>
    </row>
    <row r="169" spans="1:30" hidden="1" outlineLevel="1">
      <c r="A169" t="s">
        <v>260</v>
      </c>
      <c r="B169" t="s">
        <v>261</v>
      </c>
      <c r="C169" s="39"/>
      <c r="D169" s="44" t="s">
        <v>261</v>
      </c>
      <c r="E169" s="44"/>
      <c r="F169" s="44">
        <v>77</v>
      </c>
      <c r="G169" s="44">
        <f t="shared" si="41"/>
        <v>77</v>
      </c>
      <c r="H169" s="44"/>
      <c r="I169" s="44" t="s">
        <v>261</v>
      </c>
      <c r="J169" s="44"/>
      <c r="K169" s="44">
        <v>80</v>
      </c>
      <c r="L169" s="44">
        <f t="shared" si="42"/>
        <v>80</v>
      </c>
      <c r="M169" s="39"/>
      <c r="N169" s="44" t="s">
        <v>261</v>
      </c>
      <c r="O169" s="39"/>
      <c r="P169" s="110">
        <v>81</v>
      </c>
      <c r="Q169" s="44">
        <f t="shared" si="43"/>
        <v>81</v>
      </c>
      <c r="R169" s="16">
        <f t="shared" si="44"/>
        <v>80</v>
      </c>
      <c r="T169" s="6">
        <f t="shared" si="40"/>
        <v>4.2961344175853743E-4</v>
      </c>
      <c r="V169" s="23">
        <f>+claims!D169</f>
        <v>1</v>
      </c>
      <c r="W169" s="23">
        <f>+claims!E169</f>
        <v>1</v>
      </c>
      <c r="X169" s="23">
        <f>+claims!F169</f>
        <v>0</v>
      </c>
      <c r="Z169" s="6">
        <f t="shared" ref="Z169:Z232" si="45">IF(G169&gt;100,IF(V169&lt;1,0,+V169/G169),IF(V169&lt;1,0,+V169/100))</f>
        <v>0.01</v>
      </c>
      <c r="AA169" s="6">
        <f t="shared" ref="AA169:AA232" si="46">IF(L169&gt;100,IF(W169&lt;1,0,+W169/L169),IF(W169&lt;1,0,+W169/100))</f>
        <v>0.01</v>
      </c>
      <c r="AB169" s="6">
        <f t="shared" si="36"/>
        <v>0</v>
      </c>
      <c r="AD169" s="6">
        <f t="shared" si="39"/>
        <v>5.0000000000000001E-3</v>
      </c>
    </row>
    <row r="170" spans="1:30" hidden="1" outlineLevel="1">
      <c r="A170" t="s">
        <v>262</v>
      </c>
      <c r="B170" t="s">
        <v>263</v>
      </c>
      <c r="C170" s="39"/>
      <c r="D170" s="44" t="s">
        <v>263</v>
      </c>
      <c r="E170" s="44"/>
      <c r="F170" s="44">
        <v>6</v>
      </c>
      <c r="G170" s="44">
        <f t="shared" si="41"/>
        <v>6</v>
      </c>
      <c r="H170" s="44"/>
      <c r="I170" s="44" t="s">
        <v>263</v>
      </c>
      <c r="J170" s="44"/>
      <c r="K170" s="44">
        <v>5</v>
      </c>
      <c r="L170" s="44">
        <f t="shared" si="42"/>
        <v>5</v>
      </c>
      <c r="M170" s="39"/>
      <c r="N170" s="44" t="s">
        <v>263</v>
      </c>
      <c r="O170" s="39"/>
      <c r="P170" s="111">
        <v>5</v>
      </c>
      <c r="Q170" s="44">
        <f t="shared" si="43"/>
        <v>5</v>
      </c>
      <c r="R170" s="16">
        <f t="shared" si="44"/>
        <v>5.166666666666667</v>
      </c>
      <c r="T170" s="6">
        <f t="shared" si="40"/>
        <v>2.7745868113572211E-5</v>
      </c>
      <c r="V170" s="23">
        <f>+claims!D170</f>
        <v>0</v>
      </c>
      <c r="W170" s="23">
        <f>+claims!E170</f>
        <v>0</v>
      </c>
      <c r="X170" s="23">
        <f>+claims!F170</f>
        <v>0</v>
      </c>
      <c r="Z170" s="6">
        <f t="shared" si="45"/>
        <v>0</v>
      </c>
      <c r="AA170" s="6">
        <f t="shared" si="46"/>
        <v>0</v>
      </c>
      <c r="AB170" s="6">
        <f t="shared" si="36"/>
        <v>0</v>
      </c>
      <c r="AD170" s="6">
        <f t="shared" si="39"/>
        <v>0</v>
      </c>
    </row>
    <row r="171" spans="1:30" hidden="1" outlineLevel="1">
      <c r="A171" t="s">
        <v>264</v>
      </c>
      <c r="B171" t="s">
        <v>265</v>
      </c>
      <c r="C171" s="39"/>
      <c r="D171" s="44" t="s">
        <v>265</v>
      </c>
      <c r="E171" s="44"/>
      <c r="F171" s="44">
        <v>28</v>
      </c>
      <c r="G171" s="44">
        <f t="shared" si="41"/>
        <v>28</v>
      </c>
      <c r="H171" s="44"/>
      <c r="I171" s="44" t="s">
        <v>265</v>
      </c>
      <c r="J171" s="44"/>
      <c r="K171" s="44">
        <v>26</v>
      </c>
      <c r="L171" s="44">
        <f t="shared" si="42"/>
        <v>26</v>
      </c>
      <c r="M171" s="39"/>
      <c r="N171" s="44" t="s">
        <v>265</v>
      </c>
      <c r="O171" s="39"/>
      <c r="P171" s="111">
        <v>28.5</v>
      </c>
      <c r="Q171" s="44">
        <f t="shared" si="43"/>
        <v>28.5</v>
      </c>
      <c r="R171" s="16">
        <f t="shared" si="44"/>
        <v>27.583333333333332</v>
      </c>
      <c r="T171" s="6">
        <f t="shared" si="40"/>
        <v>1.4812713460632905E-4</v>
      </c>
      <c r="V171" s="23">
        <f>+claims!D171</f>
        <v>0</v>
      </c>
      <c r="W171" s="23">
        <f>+claims!E171</f>
        <v>0</v>
      </c>
      <c r="X171" s="23">
        <f>+claims!F171</f>
        <v>2</v>
      </c>
      <c r="Z171" s="6">
        <f t="shared" si="45"/>
        <v>0</v>
      </c>
      <c r="AA171" s="6">
        <f t="shared" si="46"/>
        <v>0</v>
      </c>
      <c r="AB171" s="6">
        <f t="shared" si="36"/>
        <v>0.02</v>
      </c>
      <c r="AD171" s="6">
        <f t="shared" si="39"/>
        <v>0.01</v>
      </c>
    </row>
    <row r="172" spans="1:30" hidden="1" outlineLevel="1">
      <c r="A172" t="s">
        <v>266</v>
      </c>
      <c r="B172" t="s">
        <v>267</v>
      </c>
      <c r="C172" s="39"/>
      <c r="D172" s="44" t="s">
        <v>267</v>
      </c>
      <c r="E172" s="44"/>
      <c r="F172" s="44">
        <v>30</v>
      </c>
      <c r="G172" s="44">
        <f t="shared" si="41"/>
        <v>30</v>
      </c>
      <c r="H172" s="44"/>
      <c r="I172" s="44" t="s">
        <v>267</v>
      </c>
      <c r="J172" s="44"/>
      <c r="K172" s="44">
        <v>27</v>
      </c>
      <c r="L172" s="44">
        <f t="shared" si="42"/>
        <v>27</v>
      </c>
      <c r="M172" s="39"/>
      <c r="N172" s="44" t="s">
        <v>267</v>
      </c>
      <c r="O172" s="39"/>
      <c r="P172" s="111">
        <v>28</v>
      </c>
      <c r="Q172" s="44">
        <f t="shared" si="43"/>
        <v>28</v>
      </c>
      <c r="R172" s="16">
        <f t="shared" si="44"/>
        <v>28</v>
      </c>
      <c r="T172" s="6">
        <f t="shared" si="40"/>
        <v>1.5036470461548811E-4</v>
      </c>
      <c r="V172" s="23">
        <f>+claims!D172</f>
        <v>1</v>
      </c>
      <c r="W172" s="23">
        <f>+claims!E172</f>
        <v>0</v>
      </c>
      <c r="X172" s="23">
        <f>+claims!F172</f>
        <v>0</v>
      </c>
      <c r="Z172" s="6">
        <f t="shared" si="45"/>
        <v>0.01</v>
      </c>
      <c r="AA172" s="6">
        <f t="shared" si="46"/>
        <v>0</v>
      </c>
      <c r="AB172" s="6">
        <f t="shared" si="36"/>
        <v>0</v>
      </c>
      <c r="AD172" s="6">
        <f t="shared" si="39"/>
        <v>1.6666666666666668E-3</v>
      </c>
    </row>
    <row r="173" spans="1:30" hidden="1" outlineLevel="1">
      <c r="A173" t="s">
        <v>268</v>
      </c>
      <c r="B173" t="s">
        <v>269</v>
      </c>
      <c r="C173" s="39"/>
      <c r="D173" s="44" t="s">
        <v>269</v>
      </c>
      <c r="E173" s="44"/>
      <c r="F173" s="44">
        <v>251</v>
      </c>
      <c r="G173" s="44">
        <f t="shared" si="41"/>
        <v>251</v>
      </c>
      <c r="H173" s="44"/>
      <c r="I173" s="44" t="s">
        <v>269</v>
      </c>
      <c r="J173" s="44"/>
      <c r="K173" s="44">
        <v>225</v>
      </c>
      <c r="L173" s="44">
        <f t="shared" si="42"/>
        <v>225</v>
      </c>
      <c r="M173" s="39"/>
      <c r="N173" s="44" t="s">
        <v>269</v>
      </c>
      <c r="O173" s="39"/>
      <c r="P173" s="111">
        <v>216</v>
      </c>
      <c r="Q173" s="44">
        <f t="shared" si="43"/>
        <v>216</v>
      </c>
      <c r="R173" s="16">
        <f t="shared" si="44"/>
        <v>224.83333333333334</v>
      </c>
      <c r="T173" s="6">
        <f t="shared" si="40"/>
        <v>1.2073927769422231E-3</v>
      </c>
      <c r="V173" s="23">
        <f>+claims!D173</f>
        <v>9</v>
      </c>
      <c r="W173" s="23">
        <f>+claims!E173</f>
        <v>9</v>
      </c>
      <c r="X173" s="23">
        <f>+claims!F173</f>
        <v>10</v>
      </c>
      <c r="Z173" s="6">
        <f t="shared" si="45"/>
        <v>3.5856573705179286E-2</v>
      </c>
      <c r="AA173" s="6">
        <f t="shared" si="46"/>
        <v>0.04</v>
      </c>
      <c r="AB173" s="6">
        <f t="shared" ref="AB173:AB238" si="47">IF(Q173&gt;100,IF(X173&lt;1,0,+X173/Q173),IF(X173&lt;1,0,+X173/100))</f>
        <v>4.6296296296296294E-2</v>
      </c>
      <c r="AD173" s="6">
        <f t="shared" si="39"/>
        <v>4.2457577099011358E-2</v>
      </c>
    </row>
    <row r="174" spans="1:30" hidden="1" outlineLevel="1">
      <c r="A174" t="s">
        <v>270</v>
      </c>
      <c r="B174" t="s">
        <v>271</v>
      </c>
      <c r="C174" s="39"/>
      <c r="D174" s="44" t="s">
        <v>271</v>
      </c>
      <c r="E174" s="44"/>
      <c r="F174" s="44">
        <v>7</v>
      </c>
      <c r="G174" s="44">
        <f t="shared" si="41"/>
        <v>7</v>
      </c>
      <c r="H174" s="44"/>
      <c r="I174" s="44" t="s">
        <v>271</v>
      </c>
      <c r="J174" s="44"/>
      <c r="K174" s="44">
        <v>6</v>
      </c>
      <c r="L174" s="44">
        <f t="shared" si="42"/>
        <v>6</v>
      </c>
      <c r="M174" s="39"/>
      <c r="N174" s="44" t="s">
        <v>271</v>
      </c>
      <c r="O174" s="39"/>
      <c r="P174" s="111">
        <v>5</v>
      </c>
      <c r="Q174" s="44">
        <f t="shared" ref="Q174:Q204" si="48">AVERAGE(M174:P174)</f>
        <v>5</v>
      </c>
      <c r="R174" s="16">
        <f t="shared" si="44"/>
        <v>5.666666666666667</v>
      </c>
      <c r="T174" s="6">
        <f t="shared" si="40"/>
        <v>3.0430952124563072E-5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6">
        <f t="shared" si="45"/>
        <v>0</v>
      </c>
      <c r="AA174" s="6">
        <f t="shared" si="46"/>
        <v>0</v>
      </c>
      <c r="AB174" s="6">
        <f t="shared" si="47"/>
        <v>0</v>
      </c>
      <c r="AD174" s="6">
        <f t="shared" si="39"/>
        <v>0</v>
      </c>
    </row>
    <row r="175" spans="1:30" hidden="1" outlineLevel="1">
      <c r="A175" t="s">
        <v>272</v>
      </c>
      <c r="B175" t="s">
        <v>273</v>
      </c>
      <c r="C175" s="39"/>
      <c r="D175" s="44" t="s">
        <v>273</v>
      </c>
      <c r="E175" s="44"/>
      <c r="F175" s="44">
        <v>11</v>
      </c>
      <c r="G175" s="44">
        <f t="shared" si="41"/>
        <v>11</v>
      </c>
      <c r="H175" s="44"/>
      <c r="I175" s="44" t="s">
        <v>273</v>
      </c>
      <c r="J175" s="44"/>
      <c r="K175" s="44">
        <v>10</v>
      </c>
      <c r="L175" s="44">
        <f t="shared" si="42"/>
        <v>10</v>
      </c>
      <c r="M175" s="39"/>
      <c r="N175" s="44" t="s">
        <v>273</v>
      </c>
      <c r="O175" s="39"/>
      <c r="P175" s="112">
        <v>11</v>
      </c>
      <c r="Q175" s="44">
        <f t="shared" si="48"/>
        <v>11</v>
      </c>
      <c r="R175" s="16">
        <f t="shared" si="44"/>
        <v>10.666666666666666</v>
      </c>
      <c r="T175" s="6">
        <f t="shared" si="40"/>
        <v>5.7281792234471658E-5</v>
      </c>
      <c r="V175" s="23">
        <f>+claims!D175</f>
        <v>0</v>
      </c>
      <c r="W175" s="23">
        <f>+claims!E175</f>
        <v>0</v>
      </c>
      <c r="X175" s="23">
        <f>+claims!F175</f>
        <v>0</v>
      </c>
      <c r="Z175" s="6">
        <f t="shared" si="45"/>
        <v>0</v>
      </c>
      <c r="AA175" s="6">
        <f t="shared" si="46"/>
        <v>0</v>
      </c>
      <c r="AB175" s="6">
        <f t="shared" si="47"/>
        <v>0</v>
      </c>
      <c r="AD175" s="6">
        <f t="shared" si="39"/>
        <v>0</v>
      </c>
    </row>
    <row r="176" spans="1:30" hidden="1" outlineLevel="1">
      <c r="A176" t="s">
        <v>274</v>
      </c>
      <c r="B176" t="s">
        <v>275</v>
      </c>
      <c r="C176" s="39"/>
      <c r="D176" s="44" t="s">
        <v>275</v>
      </c>
      <c r="E176" s="44"/>
      <c r="F176" s="44">
        <v>9</v>
      </c>
      <c r="G176" s="44">
        <f t="shared" si="41"/>
        <v>9</v>
      </c>
      <c r="H176" s="44"/>
      <c r="I176" s="44" t="s">
        <v>275</v>
      </c>
      <c r="J176" s="44"/>
      <c r="K176" s="44">
        <v>9</v>
      </c>
      <c r="L176" s="44">
        <f t="shared" si="42"/>
        <v>9</v>
      </c>
      <c r="M176" s="39"/>
      <c r="N176" s="44" t="s">
        <v>275</v>
      </c>
      <c r="O176" s="39"/>
      <c r="P176" s="112">
        <v>9</v>
      </c>
      <c r="Q176" s="44">
        <f t="shared" si="48"/>
        <v>9</v>
      </c>
      <c r="R176" s="16">
        <f t="shared" si="44"/>
        <v>9</v>
      </c>
      <c r="T176" s="6">
        <f t="shared" si="40"/>
        <v>4.8331512197835464E-5</v>
      </c>
      <c r="V176" s="23">
        <f>+claims!D176</f>
        <v>0</v>
      </c>
      <c r="W176" s="23">
        <f>+claims!E176</f>
        <v>0</v>
      </c>
      <c r="X176" s="23">
        <f>+claims!F176</f>
        <v>0</v>
      </c>
      <c r="Z176" s="6">
        <f t="shared" si="45"/>
        <v>0</v>
      </c>
      <c r="AA176" s="6">
        <f t="shared" si="46"/>
        <v>0</v>
      </c>
      <c r="AB176" s="6">
        <f t="shared" si="47"/>
        <v>0</v>
      </c>
      <c r="AD176" s="6">
        <f t="shared" si="39"/>
        <v>0</v>
      </c>
    </row>
    <row r="177" spans="1:30" hidden="1" outlineLevel="1">
      <c r="A177" t="s">
        <v>276</v>
      </c>
      <c r="B177" t="s">
        <v>277</v>
      </c>
      <c r="C177" s="39"/>
      <c r="D177" s="44" t="s">
        <v>277</v>
      </c>
      <c r="E177" s="44"/>
      <c r="F177" s="44">
        <v>16</v>
      </c>
      <c r="G177" s="44">
        <f t="shared" si="41"/>
        <v>16</v>
      </c>
      <c r="H177" s="44"/>
      <c r="I177" s="44" t="s">
        <v>277</v>
      </c>
      <c r="J177" s="44"/>
      <c r="K177" s="44">
        <v>17</v>
      </c>
      <c r="L177" s="44">
        <f t="shared" si="42"/>
        <v>17</v>
      </c>
      <c r="M177" s="39"/>
      <c r="N177" s="44" t="s">
        <v>277</v>
      </c>
      <c r="O177" s="39"/>
      <c r="P177" s="112">
        <v>17</v>
      </c>
      <c r="Q177" s="44">
        <f t="shared" si="48"/>
        <v>17</v>
      </c>
      <c r="R177" s="16">
        <f t="shared" si="44"/>
        <v>16.833333333333332</v>
      </c>
      <c r="T177" s="6">
        <f t="shared" si="40"/>
        <v>9.0397828370025578E-5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6">
        <f t="shared" si="45"/>
        <v>0</v>
      </c>
      <c r="AA177" s="6">
        <f t="shared" si="46"/>
        <v>0</v>
      </c>
      <c r="AB177" s="6">
        <f t="shared" si="47"/>
        <v>0</v>
      </c>
      <c r="AD177" s="6">
        <f t="shared" si="39"/>
        <v>0</v>
      </c>
    </row>
    <row r="178" spans="1:30" hidden="1" outlineLevel="1">
      <c r="A178" t="s">
        <v>278</v>
      </c>
      <c r="B178" t="s">
        <v>279</v>
      </c>
      <c r="C178" s="39"/>
      <c r="D178" s="44" t="s">
        <v>279</v>
      </c>
      <c r="E178" s="44"/>
      <c r="F178" s="44">
        <v>4</v>
      </c>
      <c r="G178" s="44">
        <f t="shared" si="41"/>
        <v>4</v>
      </c>
      <c r="H178" s="44"/>
      <c r="I178" s="44" t="s">
        <v>279</v>
      </c>
      <c r="J178" s="44"/>
      <c r="K178" s="44">
        <v>4.5</v>
      </c>
      <c r="L178" s="44">
        <f t="shared" si="42"/>
        <v>4.5</v>
      </c>
      <c r="M178" s="39"/>
      <c r="N178" s="44" t="s">
        <v>279</v>
      </c>
      <c r="O178" s="39"/>
      <c r="P178" s="112">
        <v>2.5</v>
      </c>
      <c r="Q178" s="44">
        <f t="shared" si="48"/>
        <v>2.5</v>
      </c>
      <c r="R178" s="16">
        <f t="shared" si="44"/>
        <v>3.4166666666666665</v>
      </c>
      <c r="T178" s="6">
        <f t="shared" si="40"/>
        <v>1.8348074075104203E-5</v>
      </c>
      <c r="V178" s="23">
        <f>+claims!D178</f>
        <v>0</v>
      </c>
      <c r="W178" s="23">
        <f>+claims!E178</f>
        <v>0</v>
      </c>
      <c r="X178" s="23">
        <f>+claims!F178</f>
        <v>0</v>
      </c>
      <c r="Z178" s="6">
        <f t="shared" si="45"/>
        <v>0</v>
      </c>
      <c r="AA178" s="6">
        <f t="shared" si="46"/>
        <v>0</v>
      </c>
      <c r="AB178" s="6">
        <f t="shared" si="47"/>
        <v>0</v>
      </c>
      <c r="AD178" s="6">
        <f t="shared" si="39"/>
        <v>0</v>
      </c>
    </row>
    <row r="179" spans="1:30" hidden="1" outlineLevel="1">
      <c r="A179" t="s">
        <v>280</v>
      </c>
      <c r="B179" t="s">
        <v>281</v>
      </c>
      <c r="C179" s="39"/>
      <c r="D179" s="44" t="s">
        <v>281</v>
      </c>
      <c r="E179" s="44"/>
      <c r="F179" s="44">
        <v>81</v>
      </c>
      <c r="G179" s="44">
        <f t="shared" si="41"/>
        <v>81</v>
      </c>
      <c r="H179" s="44"/>
      <c r="I179" s="44" t="s">
        <v>281</v>
      </c>
      <c r="J179" s="44"/>
      <c r="K179" s="44">
        <v>82.5</v>
      </c>
      <c r="L179" s="44">
        <f t="shared" si="42"/>
        <v>82.5</v>
      </c>
      <c r="M179" s="39"/>
      <c r="N179" s="44" t="s">
        <v>281</v>
      </c>
      <c r="O179" s="39"/>
      <c r="P179" s="112">
        <v>81</v>
      </c>
      <c r="Q179" s="44">
        <f t="shared" si="48"/>
        <v>81</v>
      </c>
      <c r="R179" s="16">
        <f t="shared" si="44"/>
        <v>81.5</v>
      </c>
      <c r="T179" s="6">
        <f t="shared" si="40"/>
        <v>4.3766869379151003E-4</v>
      </c>
      <c r="V179" s="23">
        <f>+claims!D179</f>
        <v>3</v>
      </c>
      <c r="W179" s="23">
        <f>+claims!E179</f>
        <v>1</v>
      </c>
      <c r="X179" s="23">
        <f>+claims!F179</f>
        <v>3</v>
      </c>
      <c r="Z179" s="6">
        <f t="shared" si="45"/>
        <v>0.03</v>
      </c>
      <c r="AA179" s="6">
        <f t="shared" si="46"/>
        <v>0.01</v>
      </c>
      <c r="AB179" s="6">
        <f t="shared" si="47"/>
        <v>0.03</v>
      </c>
      <c r="AD179" s="6">
        <f t="shared" si="39"/>
        <v>2.3333333333333334E-2</v>
      </c>
    </row>
    <row r="180" spans="1:30" hidden="1" outlineLevel="1">
      <c r="A180" t="s">
        <v>282</v>
      </c>
      <c r="B180" t="s">
        <v>283</v>
      </c>
      <c r="C180" s="39"/>
      <c r="D180" s="44" t="s">
        <v>283</v>
      </c>
      <c r="E180" s="44"/>
      <c r="F180" s="44">
        <v>46</v>
      </c>
      <c r="G180" s="44">
        <f t="shared" si="41"/>
        <v>46</v>
      </c>
      <c r="H180" s="44"/>
      <c r="I180" s="44" t="s">
        <v>283</v>
      </c>
      <c r="J180" s="44"/>
      <c r="K180" s="44">
        <v>46.5</v>
      </c>
      <c r="L180" s="44">
        <f t="shared" si="42"/>
        <v>46.5</v>
      </c>
      <c r="M180" s="39"/>
      <c r="N180" s="44" t="s">
        <v>283</v>
      </c>
      <c r="O180" s="39"/>
      <c r="P180" s="112">
        <v>49</v>
      </c>
      <c r="Q180" s="44">
        <f t="shared" si="48"/>
        <v>49</v>
      </c>
      <c r="R180" s="16">
        <f t="shared" si="44"/>
        <v>47.666666666666664</v>
      </c>
      <c r="T180" s="6">
        <f t="shared" si="40"/>
        <v>2.559780090477952E-4</v>
      </c>
      <c r="V180" s="23">
        <f>+claims!D180</f>
        <v>1</v>
      </c>
      <c r="W180" s="23">
        <f>+claims!E180</f>
        <v>0</v>
      </c>
      <c r="X180" s="23">
        <f>+claims!F180</f>
        <v>2</v>
      </c>
      <c r="Z180" s="6">
        <f t="shared" si="45"/>
        <v>0.01</v>
      </c>
      <c r="AA180" s="6">
        <f t="shared" si="46"/>
        <v>0</v>
      </c>
      <c r="AB180" s="6">
        <f t="shared" si="47"/>
        <v>0.02</v>
      </c>
      <c r="AD180" s="6">
        <f t="shared" si="39"/>
        <v>1.1666666666666665E-2</v>
      </c>
    </row>
    <row r="181" spans="1:30" hidden="1" outlineLevel="1">
      <c r="A181" t="s">
        <v>284</v>
      </c>
      <c r="B181" t="s">
        <v>285</v>
      </c>
      <c r="C181" s="39"/>
      <c r="D181" s="44" t="s">
        <v>285</v>
      </c>
      <c r="E181" s="44"/>
      <c r="F181" s="44">
        <v>6</v>
      </c>
      <c r="G181" s="44">
        <f t="shared" si="41"/>
        <v>6</v>
      </c>
      <c r="H181" s="44"/>
      <c r="I181" s="44" t="s">
        <v>285</v>
      </c>
      <c r="J181" s="44"/>
      <c r="K181" s="44">
        <v>6</v>
      </c>
      <c r="L181" s="44">
        <f t="shared" si="42"/>
        <v>6</v>
      </c>
      <c r="M181" s="39"/>
      <c r="N181" s="44" t="s">
        <v>285</v>
      </c>
      <c r="O181" s="39"/>
      <c r="P181" s="112">
        <v>6</v>
      </c>
      <c r="Q181" s="44">
        <f t="shared" si="48"/>
        <v>6</v>
      </c>
      <c r="R181" s="16">
        <f t="shared" si="44"/>
        <v>6</v>
      </c>
      <c r="T181" s="6">
        <f t="shared" si="40"/>
        <v>3.2221008131890312E-5</v>
      </c>
      <c r="V181" s="23">
        <f>+claims!D181</f>
        <v>0</v>
      </c>
      <c r="W181" s="23">
        <f>+claims!E181</f>
        <v>0</v>
      </c>
      <c r="X181" s="23">
        <f>+claims!F181</f>
        <v>0</v>
      </c>
      <c r="Z181" s="6">
        <f t="shared" si="45"/>
        <v>0</v>
      </c>
      <c r="AA181" s="6">
        <f t="shared" si="46"/>
        <v>0</v>
      </c>
      <c r="AB181" s="6">
        <f t="shared" si="47"/>
        <v>0</v>
      </c>
      <c r="AD181" s="6">
        <f t="shared" si="39"/>
        <v>0</v>
      </c>
    </row>
    <row r="182" spans="1:30" hidden="1" outlineLevel="1">
      <c r="A182" t="s">
        <v>286</v>
      </c>
      <c r="B182" t="s">
        <v>287</v>
      </c>
      <c r="C182" s="39"/>
      <c r="D182" s="44" t="s">
        <v>287</v>
      </c>
      <c r="E182" s="44"/>
      <c r="F182" s="44">
        <v>29.5</v>
      </c>
      <c r="G182" s="44">
        <f t="shared" si="41"/>
        <v>29.5</v>
      </c>
      <c r="H182" s="44"/>
      <c r="I182" s="44" t="s">
        <v>287</v>
      </c>
      <c r="J182" s="44"/>
      <c r="K182" s="44">
        <v>30.5</v>
      </c>
      <c r="L182" s="44">
        <f t="shared" si="42"/>
        <v>30.5</v>
      </c>
      <c r="M182" s="39"/>
      <c r="N182" s="44" t="s">
        <v>287</v>
      </c>
      <c r="O182" s="39"/>
      <c r="P182" s="112">
        <v>30.5</v>
      </c>
      <c r="Q182" s="44">
        <f t="shared" si="48"/>
        <v>30.5</v>
      </c>
      <c r="R182" s="16">
        <f t="shared" si="44"/>
        <v>30.333333333333332</v>
      </c>
      <c r="T182" s="6">
        <f t="shared" si="40"/>
        <v>1.6289509666677878E-4</v>
      </c>
      <c r="V182" s="23">
        <f>+claims!D182</f>
        <v>3</v>
      </c>
      <c r="W182" s="23">
        <f>+claims!E182</f>
        <v>1</v>
      </c>
      <c r="X182" s="23">
        <f>+claims!F182</f>
        <v>1</v>
      </c>
      <c r="Z182" s="6">
        <f t="shared" si="45"/>
        <v>0.03</v>
      </c>
      <c r="AA182" s="6">
        <f t="shared" si="46"/>
        <v>0.01</v>
      </c>
      <c r="AB182" s="6">
        <f t="shared" si="47"/>
        <v>0.01</v>
      </c>
      <c r="AD182" s="6">
        <f t="shared" si="39"/>
        <v>1.3333333333333334E-2</v>
      </c>
    </row>
    <row r="183" spans="1:30" hidden="1" outlineLevel="1">
      <c r="A183" t="s">
        <v>288</v>
      </c>
      <c r="B183" t="s">
        <v>289</v>
      </c>
      <c r="C183" s="39"/>
      <c r="D183" s="44" t="s">
        <v>289</v>
      </c>
      <c r="E183" s="44"/>
      <c r="F183" s="44">
        <v>34</v>
      </c>
      <c r="G183" s="44">
        <f t="shared" si="41"/>
        <v>34</v>
      </c>
      <c r="H183" s="44"/>
      <c r="I183" s="44" t="s">
        <v>289</v>
      </c>
      <c r="J183" s="44"/>
      <c r="K183" s="44">
        <v>35</v>
      </c>
      <c r="L183" s="44">
        <f t="shared" si="42"/>
        <v>35</v>
      </c>
      <c r="M183" s="39"/>
      <c r="N183" s="44" t="s">
        <v>289</v>
      </c>
      <c r="O183" s="39"/>
      <c r="P183" s="112">
        <v>38</v>
      </c>
      <c r="Q183" s="44">
        <f t="shared" si="48"/>
        <v>38</v>
      </c>
      <c r="R183" s="16">
        <f t="shared" si="44"/>
        <v>36.333333333333336</v>
      </c>
      <c r="T183" s="6">
        <f t="shared" si="40"/>
        <v>1.951161047986691E-4</v>
      </c>
      <c r="V183" s="23">
        <f>+claims!D183</f>
        <v>2</v>
      </c>
      <c r="W183" s="23">
        <f>+claims!E183</f>
        <v>0</v>
      </c>
      <c r="X183" s="23">
        <f>+claims!F183</f>
        <v>0</v>
      </c>
      <c r="Z183" s="6">
        <f t="shared" si="45"/>
        <v>0.02</v>
      </c>
      <c r="AA183" s="6">
        <f t="shared" si="46"/>
        <v>0</v>
      </c>
      <c r="AB183" s="6">
        <f t="shared" si="47"/>
        <v>0</v>
      </c>
      <c r="AD183" s="6">
        <f t="shared" si="39"/>
        <v>3.3333333333333335E-3</v>
      </c>
    </row>
    <row r="184" spans="1:30" hidden="1" outlineLevel="1">
      <c r="A184" t="s">
        <v>290</v>
      </c>
      <c r="B184" t="s">
        <v>291</v>
      </c>
      <c r="C184" s="39"/>
      <c r="D184" s="44" t="s">
        <v>291</v>
      </c>
      <c r="E184" s="44"/>
      <c r="F184" s="44">
        <v>25</v>
      </c>
      <c r="G184" s="44">
        <f t="shared" si="41"/>
        <v>25</v>
      </c>
      <c r="H184" s="44"/>
      <c r="I184" s="44" t="s">
        <v>291</v>
      </c>
      <c r="J184" s="44"/>
      <c r="K184" s="44">
        <v>26</v>
      </c>
      <c r="L184" s="44">
        <f t="shared" si="42"/>
        <v>26</v>
      </c>
      <c r="M184" s="39"/>
      <c r="N184" s="44" t="s">
        <v>291</v>
      </c>
      <c r="O184" s="39"/>
      <c r="P184" s="112">
        <v>26</v>
      </c>
      <c r="Q184" s="44">
        <f t="shared" si="48"/>
        <v>26</v>
      </c>
      <c r="R184" s="16">
        <f t="shared" si="44"/>
        <v>25.833333333333332</v>
      </c>
      <c r="T184" s="6">
        <f t="shared" si="40"/>
        <v>1.3872934056786106E-4</v>
      </c>
      <c r="V184" s="23">
        <f>+claims!D184</f>
        <v>1</v>
      </c>
      <c r="W184" s="23">
        <f>+claims!E184</f>
        <v>0</v>
      </c>
      <c r="X184" s="23">
        <f>+claims!F184</f>
        <v>1</v>
      </c>
      <c r="Z184" s="6">
        <f t="shared" si="45"/>
        <v>0.01</v>
      </c>
      <c r="AA184" s="6">
        <f t="shared" si="46"/>
        <v>0</v>
      </c>
      <c r="AB184" s="6">
        <f t="shared" si="47"/>
        <v>0.01</v>
      </c>
      <c r="AD184" s="6">
        <f t="shared" si="39"/>
        <v>6.6666666666666671E-3</v>
      </c>
    </row>
    <row r="185" spans="1:30" hidden="1" outlineLevel="1">
      <c r="A185" t="s">
        <v>292</v>
      </c>
      <c r="B185" t="s">
        <v>293</v>
      </c>
      <c r="C185" s="39"/>
      <c r="D185" s="44" t="s">
        <v>293</v>
      </c>
      <c r="E185" s="44"/>
      <c r="F185" s="44">
        <v>13</v>
      </c>
      <c r="G185" s="44">
        <f t="shared" si="41"/>
        <v>13</v>
      </c>
      <c r="H185" s="44"/>
      <c r="I185" s="44" t="s">
        <v>293</v>
      </c>
      <c r="J185" s="44"/>
      <c r="K185" s="44">
        <v>13.5</v>
      </c>
      <c r="L185" s="44">
        <f t="shared" si="42"/>
        <v>13.5</v>
      </c>
      <c r="M185" s="39"/>
      <c r="N185" s="44" t="s">
        <v>293</v>
      </c>
      <c r="O185" s="39"/>
      <c r="P185" s="113">
        <v>14</v>
      </c>
      <c r="Q185" s="44">
        <f t="shared" si="48"/>
        <v>14</v>
      </c>
      <c r="R185" s="16">
        <f t="shared" si="44"/>
        <v>13.666666666666666</v>
      </c>
      <c r="T185" s="6">
        <f t="shared" si="40"/>
        <v>7.3392296300416811E-5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45"/>
        <v>0</v>
      </c>
      <c r="AA185" s="6">
        <f t="shared" si="46"/>
        <v>0</v>
      </c>
      <c r="AB185" s="6">
        <f t="shared" si="47"/>
        <v>0</v>
      </c>
      <c r="AD185" s="6">
        <f t="shared" si="39"/>
        <v>0</v>
      </c>
    </row>
    <row r="186" spans="1:30" hidden="1" outlineLevel="1">
      <c r="A186" t="s">
        <v>294</v>
      </c>
      <c r="B186" t="s">
        <v>295</v>
      </c>
      <c r="C186" s="39"/>
      <c r="D186" s="44" t="s">
        <v>295</v>
      </c>
      <c r="E186" s="44"/>
      <c r="F186" s="44">
        <v>13</v>
      </c>
      <c r="G186" s="44">
        <f t="shared" si="41"/>
        <v>13</v>
      </c>
      <c r="H186" s="44"/>
      <c r="I186" s="44" t="s">
        <v>295</v>
      </c>
      <c r="J186" s="44"/>
      <c r="K186" s="44">
        <v>13</v>
      </c>
      <c r="L186" s="44">
        <f t="shared" si="42"/>
        <v>13</v>
      </c>
      <c r="M186" s="39"/>
      <c r="N186" s="44" t="s">
        <v>295</v>
      </c>
      <c r="O186" s="39"/>
      <c r="P186" s="113">
        <v>13.5</v>
      </c>
      <c r="Q186" s="44">
        <f t="shared" si="48"/>
        <v>13.5</v>
      </c>
      <c r="R186" s="16">
        <f t="shared" si="44"/>
        <v>13.25</v>
      </c>
      <c r="T186" s="6">
        <f t="shared" si="40"/>
        <v>7.115472629125777E-5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6">
        <f t="shared" si="45"/>
        <v>0</v>
      </c>
      <c r="AA186" s="6">
        <f t="shared" si="46"/>
        <v>0</v>
      </c>
      <c r="AB186" s="6">
        <f t="shared" si="47"/>
        <v>0</v>
      </c>
      <c r="AD186" s="6">
        <f t="shared" si="39"/>
        <v>0</v>
      </c>
    </row>
    <row r="187" spans="1:30" hidden="1" outlineLevel="1">
      <c r="A187" t="s">
        <v>296</v>
      </c>
      <c r="B187" t="s">
        <v>297</v>
      </c>
      <c r="C187" s="39"/>
      <c r="D187" s="44" t="s">
        <v>297</v>
      </c>
      <c r="E187" s="44"/>
      <c r="F187" s="44">
        <v>832.5</v>
      </c>
      <c r="G187" s="44">
        <f t="shared" si="41"/>
        <v>832.5</v>
      </c>
      <c r="H187" s="44"/>
      <c r="I187" s="44" t="s">
        <v>297</v>
      </c>
      <c r="J187" s="44"/>
      <c r="K187" s="44">
        <v>841.5</v>
      </c>
      <c r="L187" s="44">
        <f t="shared" si="42"/>
        <v>841.5</v>
      </c>
      <c r="M187" s="39"/>
      <c r="N187" s="44" t="s">
        <v>297</v>
      </c>
      <c r="O187" s="39"/>
      <c r="P187" s="113">
        <v>811.5</v>
      </c>
      <c r="Q187" s="44">
        <f t="shared" si="48"/>
        <v>811.5</v>
      </c>
      <c r="R187" s="16">
        <f t="shared" si="44"/>
        <v>825</v>
      </c>
      <c r="T187" s="6">
        <f t="shared" si="40"/>
        <v>4.4303886181349178E-3</v>
      </c>
      <c r="V187" s="23">
        <f>+claims!D187</f>
        <v>3</v>
      </c>
      <c r="W187" s="23">
        <f>+claims!E187</f>
        <v>11</v>
      </c>
      <c r="X187" s="23">
        <f>+claims!F187</f>
        <v>11</v>
      </c>
      <c r="Z187" s="6">
        <f t="shared" si="45"/>
        <v>3.6036036036036037E-3</v>
      </c>
      <c r="AA187" s="6">
        <f t="shared" si="46"/>
        <v>1.3071895424836602E-2</v>
      </c>
      <c r="AB187" s="6">
        <f t="shared" si="47"/>
        <v>1.3555144793592114E-2</v>
      </c>
      <c r="AD187" s="6">
        <f t="shared" si="39"/>
        <v>1.173547147234219E-2</v>
      </c>
    </row>
    <row r="188" spans="1:30" hidden="1" outlineLevel="1">
      <c r="A188" t="s">
        <v>298</v>
      </c>
      <c r="B188" t="s">
        <v>299</v>
      </c>
      <c r="C188" s="39"/>
      <c r="D188" s="44" t="s">
        <v>299</v>
      </c>
      <c r="E188" s="44"/>
      <c r="F188" s="44">
        <v>11</v>
      </c>
      <c r="G188" s="44">
        <f t="shared" si="41"/>
        <v>11</v>
      </c>
      <c r="H188" s="44"/>
      <c r="I188" s="44" t="s">
        <v>299</v>
      </c>
      <c r="J188" s="44"/>
      <c r="K188" s="44">
        <v>12</v>
      </c>
      <c r="L188" s="44">
        <f t="shared" si="42"/>
        <v>12</v>
      </c>
      <c r="M188" s="39"/>
      <c r="N188" s="44" t="s">
        <v>299</v>
      </c>
      <c r="O188" s="39"/>
      <c r="P188" s="113">
        <v>12</v>
      </c>
      <c r="Q188" s="44">
        <f t="shared" si="48"/>
        <v>12</v>
      </c>
      <c r="R188" s="16">
        <f t="shared" si="44"/>
        <v>11.833333333333334</v>
      </c>
      <c r="T188" s="6">
        <f t="shared" si="40"/>
        <v>6.3546988260117002E-5</v>
      </c>
      <c r="V188" s="23">
        <f>+claims!D188</f>
        <v>1</v>
      </c>
      <c r="W188" s="23">
        <f>+claims!E188</f>
        <v>0</v>
      </c>
      <c r="X188" s="23">
        <f>+claims!F188</f>
        <v>0</v>
      </c>
      <c r="Z188" s="6">
        <f t="shared" si="45"/>
        <v>0.01</v>
      </c>
      <c r="AA188" s="6">
        <f t="shared" si="46"/>
        <v>0</v>
      </c>
      <c r="AB188" s="6">
        <f t="shared" si="47"/>
        <v>0</v>
      </c>
      <c r="AD188" s="6">
        <f t="shared" si="39"/>
        <v>1.6666666666666668E-3</v>
      </c>
    </row>
    <row r="189" spans="1:30" hidden="1" outlineLevel="1">
      <c r="A189" t="s">
        <v>300</v>
      </c>
      <c r="B189" t="s">
        <v>301</v>
      </c>
      <c r="C189" s="39"/>
      <c r="D189" s="44" t="s">
        <v>301</v>
      </c>
      <c r="E189" s="44"/>
      <c r="F189" s="44">
        <v>4.5</v>
      </c>
      <c r="G189" s="44">
        <f t="shared" si="41"/>
        <v>4.5</v>
      </c>
      <c r="H189" s="44"/>
      <c r="I189" s="44" t="s">
        <v>301</v>
      </c>
      <c r="J189" s="44"/>
      <c r="K189" s="44">
        <v>3.5</v>
      </c>
      <c r="L189" s="44">
        <f t="shared" si="42"/>
        <v>3.5</v>
      </c>
      <c r="M189" s="39"/>
      <c r="N189" s="44" t="s">
        <v>301</v>
      </c>
      <c r="O189" s="39"/>
      <c r="P189" s="113">
        <v>3</v>
      </c>
      <c r="Q189" s="44">
        <f t="shared" si="48"/>
        <v>3</v>
      </c>
      <c r="R189" s="16">
        <f t="shared" si="44"/>
        <v>3.4166666666666665</v>
      </c>
      <c r="T189" s="6">
        <f t="shared" si="40"/>
        <v>1.8348074075104203E-5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45"/>
        <v>0</v>
      </c>
      <c r="AA189" s="6">
        <f t="shared" si="46"/>
        <v>0</v>
      </c>
      <c r="AB189" s="6">
        <f t="shared" si="47"/>
        <v>0</v>
      </c>
      <c r="AD189" s="6">
        <f t="shared" si="39"/>
        <v>0</v>
      </c>
    </row>
    <row r="190" spans="1:30" hidden="1" outlineLevel="1">
      <c r="A190" t="s">
        <v>302</v>
      </c>
      <c r="B190" t="s">
        <v>303</v>
      </c>
      <c r="C190" s="39"/>
      <c r="D190" s="44" t="s">
        <v>303</v>
      </c>
      <c r="E190" s="44"/>
      <c r="F190" s="44">
        <v>13.5</v>
      </c>
      <c r="G190" s="44">
        <f t="shared" si="41"/>
        <v>13.5</v>
      </c>
      <c r="H190" s="44"/>
      <c r="I190" s="44" t="s">
        <v>303</v>
      </c>
      <c r="J190" s="44"/>
      <c r="K190" s="44">
        <v>15.5</v>
      </c>
      <c r="L190" s="44">
        <f t="shared" si="42"/>
        <v>15.5</v>
      </c>
      <c r="M190" s="39"/>
      <c r="N190" s="44" t="s">
        <v>303</v>
      </c>
      <c r="O190" s="39"/>
      <c r="P190" s="113">
        <v>12.5</v>
      </c>
      <c r="Q190" s="44">
        <f t="shared" si="48"/>
        <v>12.5</v>
      </c>
      <c r="R190" s="16">
        <f t="shared" si="44"/>
        <v>13.666666666666666</v>
      </c>
      <c r="T190" s="6">
        <f t="shared" si="40"/>
        <v>7.3392296300416811E-5</v>
      </c>
      <c r="V190" s="23">
        <f>+claims!D190</f>
        <v>0</v>
      </c>
      <c r="W190" s="23">
        <f>+claims!E190</f>
        <v>0</v>
      </c>
      <c r="X190" s="23">
        <f>+claims!F190</f>
        <v>0</v>
      </c>
      <c r="Z190" s="6">
        <f t="shared" si="45"/>
        <v>0</v>
      </c>
      <c r="AA190" s="6">
        <f t="shared" si="46"/>
        <v>0</v>
      </c>
      <c r="AB190" s="6">
        <f t="shared" si="47"/>
        <v>0</v>
      </c>
      <c r="AD190" s="6">
        <f t="shared" si="39"/>
        <v>0</v>
      </c>
    </row>
    <row r="191" spans="1:30" hidden="1" outlineLevel="1">
      <c r="A191" t="s">
        <v>304</v>
      </c>
      <c r="B191" t="s">
        <v>305</v>
      </c>
      <c r="C191" s="39"/>
      <c r="D191" s="44" t="s">
        <v>305</v>
      </c>
      <c r="E191" s="44"/>
      <c r="F191" s="44">
        <v>212</v>
      </c>
      <c r="G191" s="44">
        <f t="shared" si="41"/>
        <v>212</v>
      </c>
      <c r="H191" s="44"/>
      <c r="I191" s="44" t="s">
        <v>305</v>
      </c>
      <c r="J191" s="44"/>
      <c r="K191" s="44">
        <v>213</v>
      </c>
      <c r="L191" s="44">
        <f t="shared" si="42"/>
        <v>213</v>
      </c>
      <c r="M191" s="39"/>
      <c r="N191" s="44" t="s">
        <v>305</v>
      </c>
      <c r="O191" s="39"/>
      <c r="P191" s="113">
        <v>215.5</v>
      </c>
      <c r="Q191" s="44">
        <f t="shared" si="48"/>
        <v>215.5</v>
      </c>
      <c r="R191" s="16">
        <f t="shared" si="44"/>
        <v>214.08333333333334</v>
      </c>
      <c r="T191" s="6">
        <f t="shared" si="40"/>
        <v>1.1496634707059195E-3</v>
      </c>
      <c r="V191" s="23">
        <f>+claims!D191</f>
        <v>2</v>
      </c>
      <c r="W191" s="23">
        <f>+claims!E191</f>
        <v>5</v>
      </c>
      <c r="X191" s="23">
        <f>+claims!F191</f>
        <v>2</v>
      </c>
      <c r="Z191" s="6">
        <f t="shared" si="45"/>
        <v>9.433962264150943E-3</v>
      </c>
      <c r="AA191" s="6">
        <f t="shared" si="46"/>
        <v>2.3474178403755867E-2</v>
      </c>
      <c r="AB191" s="6">
        <f t="shared" si="47"/>
        <v>9.2807424593967514E-3</v>
      </c>
      <c r="AD191" s="6">
        <f t="shared" si="39"/>
        <v>1.4037424408308822E-2</v>
      </c>
    </row>
    <row r="192" spans="1:30" hidden="1" outlineLevel="1">
      <c r="A192" t="s">
        <v>306</v>
      </c>
      <c r="B192" t="s">
        <v>307</v>
      </c>
      <c r="C192" s="39"/>
      <c r="D192" s="44" t="s">
        <v>307</v>
      </c>
      <c r="E192" s="44"/>
      <c r="F192" s="44">
        <v>17</v>
      </c>
      <c r="G192" s="44">
        <f t="shared" si="41"/>
        <v>17</v>
      </c>
      <c r="H192" s="44"/>
      <c r="I192" s="44" t="s">
        <v>307</v>
      </c>
      <c r="J192" s="44"/>
      <c r="K192" s="44">
        <v>16</v>
      </c>
      <c r="L192" s="44">
        <f t="shared" si="42"/>
        <v>16</v>
      </c>
      <c r="M192" s="39"/>
      <c r="N192" s="44" t="s">
        <v>307</v>
      </c>
      <c r="O192" s="39"/>
      <c r="P192" s="113">
        <v>16</v>
      </c>
      <c r="Q192" s="44">
        <f t="shared" si="48"/>
        <v>16</v>
      </c>
      <c r="R192" s="16">
        <f t="shared" si="44"/>
        <v>16.166666666666668</v>
      </c>
      <c r="T192" s="6">
        <f t="shared" si="40"/>
        <v>8.6817716355371119E-5</v>
      </c>
      <c r="V192" s="23">
        <f>+claims!D192</f>
        <v>0</v>
      </c>
      <c r="W192" s="23">
        <f>+claims!E192</f>
        <v>0</v>
      </c>
      <c r="X192" s="23">
        <f>+claims!F192</f>
        <v>0</v>
      </c>
      <c r="Z192" s="6">
        <f t="shared" si="45"/>
        <v>0</v>
      </c>
      <c r="AA192" s="6">
        <f t="shared" si="46"/>
        <v>0</v>
      </c>
      <c r="AB192" s="6">
        <f t="shared" si="47"/>
        <v>0</v>
      </c>
      <c r="AD192" s="6">
        <f t="shared" si="39"/>
        <v>0</v>
      </c>
    </row>
    <row r="193" spans="1:30" hidden="1" outlineLevel="1">
      <c r="A193" t="s">
        <v>308</v>
      </c>
      <c r="B193" t="s">
        <v>309</v>
      </c>
      <c r="C193" s="39"/>
      <c r="D193" s="44" t="s">
        <v>309</v>
      </c>
      <c r="E193" s="44"/>
      <c r="F193" s="44">
        <v>6</v>
      </c>
      <c r="G193" s="44">
        <f t="shared" si="41"/>
        <v>6</v>
      </c>
      <c r="H193" s="44"/>
      <c r="I193" s="44" t="s">
        <v>309</v>
      </c>
      <c r="J193" s="44"/>
      <c r="K193" s="44">
        <v>6</v>
      </c>
      <c r="L193" s="44">
        <f t="shared" si="42"/>
        <v>6</v>
      </c>
      <c r="M193" s="39"/>
      <c r="N193" s="44" t="s">
        <v>309</v>
      </c>
      <c r="O193" s="39"/>
      <c r="P193" s="113">
        <v>5</v>
      </c>
      <c r="Q193" s="44">
        <f t="shared" si="48"/>
        <v>5</v>
      </c>
      <c r="R193" s="16">
        <f t="shared" si="44"/>
        <v>5.5</v>
      </c>
      <c r="T193" s="6">
        <f t="shared" si="40"/>
        <v>2.9535924120899451E-5</v>
      </c>
      <c r="V193" s="23">
        <f>+claims!D193</f>
        <v>0</v>
      </c>
      <c r="W193" s="23">
        <f>+claims!E193</f>
        <v>0</v>
      </c>
      <c r="X193" s="23">
        <f>+claims!F193</f>
        <v>0</v>
      </c>
      <c r="Z193" s="6">
        <f t="shared" si="45"/>
        <v>0</v>
      </c>
      <c r="AA193" s="6">
        <f t="shared" si="46"/>
        <v>0</v>
      </c>
      <c r="AB193" s="6">
        <f t="shared" si="47"/>
        <v>0</v>
      </c>
      <c r="AD193" s="6">
        <f t="shared" si="39"/>
        <v>0</v>
      </c>
    </row>
    <row r="194" spans="1:30" hidden="1" outlineLevel="1">
      <c r="A194" t="s">
        <v>310</v>
      </c>
      <c r="B194" t="s">
        <v>311</v>
      </c>
      <c r="C194" s="39"/>
      <c r="D194" s="44" t="s">
        <v>311</v>
      </c>
      <c r="E194" s="44"/>
      <c r="F194" s="44">
        <v>19.5</v>
      </c>
      <c r="G194" s="44">
        <f t="shared" si="41"/>
        <v>19.5</v>
      </c>
      <c r="H194" s="44"/>
      <c r="I194" s="44" t="s">
        <v>311</v>
      </c>
      <c r="J194" s="44"/>
      <c r="K194" s="44">
        <v>19.5</v>
      </c>
      <c r="L194" s="44">
        <f t="shared" si="42"/>
        <v>19.5</v>
      </c>
      <c r="M194" s="39"/>
      <c r="N194" s="44" t="s">
        <v>311</v>
      </c>
      <c r="O194" s="39"/>
      <c r="P194" s="113">
        <v>18</v>
      </c>
      <c r="Q194" s="44">
        <f t="shared" si="48"/>
        <v>18</v>
      </c>
      <c r="R194" s="16">
        <f t="shared" si="44"/>
        <v>18.75</v>
      </c>
      <c r="T194" s="6">
        <f t="shared" si="40"/>
        <v>1.0069065041215721E-4</v>
      </c>
      <c r="V194" s="23">
        <f>+claims!D194</f>
        <v>1</v>
      </c>
      <c r="W194" s="23">
        <f>+claims!E194</f>
        <v>0</v>
      </c>
      <c r="X194" s="23">
        <f>+claims!F194</f>
        <v>0</v>
      </c>
      <c r="Z194" s="6">
        <f t="shared" si="45"/>
        <v>0.01</v>
      </c>
      <c r="AA194" s="6">
        <f t="shared" si="46"/>
        <v>0</v>
      </c>
      <c r="AB194" s="6">
        <f t="shared" si="47"/>
        <v>0</v>
      </c>
      <c r="AD194" s="6">
        <f t="shared" si="39"/>
        <v>1.6666666666666668E-3</v>
      </c>
    </row>
    <row r="195" spans="1:30" hidden="1" outlineLevel="1">
      <c r="A195" t="s">
        <v>312</v>
      </c>
      <c r="B195" t="s">
        <v>313</v>
      </c>
      <c r="C195" s="39"/>
      <c r="D195" s="44" t="s">
        <v>313</v>
      </c>
      <c r="E195" s="44"/>
      <c r="F195" s="44">
        <v>16.5</v>
      </c>
      <c r="G195" s="44">
        <f t="shared" si="41"/>
        <v>16.5</v>
      </c>
      <c r="H195" s="44"/>
      <c r="I195" s="44" t="s">
        <v>313</v>
      </c>
      <c r="J195" s="44"/>
      <c r="K195" s="44">
        <v>16.5</v>
      </c>
      <c r="L195" s="44">
        <f t="shared" si="42"/>
        <v>16.5</v>
      </c>
      <c r="M195" s="39"/>
      <c r="N195" s="44" t="s">
        <v>313</v>
      </c>
      <c r="O195" s="39"/>
      <c r="P195" s="113">
        <v>16.5</v>
      </c>
      <c r="Q195" s="44">
        <f t="shared" si="48"/>
        <v>16.5</v>
      </c>
      <c r="R195" s="16">
        <f t="shared" si="44"/>
        <v>16.5</v>
      </c>
      <c r="T195" s="6">
        <f t="shared" si="40"/>
        <v>8.8607772362698348E-5</v>
      </c>
      <c r="V195" s="23">
        <f>+claims!D195</f>
        <v>0</v>
      </c>
      <c r="W195" s="23">
        <f>+claims!E195</f>
        <v>0</v>
      </c>
      <c r="X195" s="23">
        <f>+claims!F195</f>
        <v>0</v>
      </c>
      <c r="Z195" s="6">
        <f t="shared" si="45"/>
        <v>0</v>
      </c>
      <c r="AA195" s="6">
        <f t="shared" si="46"/>
        <v>0</v>
      </c>
      <c r="AB195" s="6">
        <f t="shared" si="47"/>
        <v>0</v>
      </c>
      <c r="AD195" s="6">
        <f t="shared" ref="AD195:AD259" si="49">(+Z195+(AA195*2)+(AB195*3))/6</f>
        <v>0</v>
      </c>
    </row>
    <row r="196" spans="1:30" hidden="1" outlineLevel="1">
      <c r="A196" t="s">
        <v>314</v>
      </c>
      <c r="B196" t="s">
        <v>315</v>
      </c>
      <c r="C196" s="39"/>
      <c r="D196" s="44" t="s">
        <v>315</v>
      </c>
      <c r="E196" s="44"/>
      <c r="F196" s="44">
        <v>10.5</v>
      </c>
      <c r="G196" s="44">
        <f t="shared" si="41"/>
        <v>10.5</v>
      </c>
      <c r="H196" s="44"/>
      <c r="I196" s="44" t="s">
        <v>315</v>
      </c>
      <c r="J196" s="44"/>
      <c r="K196" s="44">
        <v>10.5</v>
      </c>
      <c r="L196" s="44">
        <f t="shared" si="42"/>
        <v>10.5</v>
      </c>
      <c r="M196" s="39"/>
      <c r="N196" s="44" t="s">
        <v>315</v>
      </c>
      <c r="O196" s="39"/>
      <c r="P196" s="113">
        <v>7</v>
      </c>
      <c r="Q196" s="44">
        <f t="shared" si="48"/>
        <v>7</v>
      </c>
      <c r="R196" s="16">
        <f t="shared" si="44"/>
        <v>8.75</v>
      </c>
      <c r="T196" s="6">
        <f t="shared" si="40"/>
        <v>4.6988970192340032E-5</v>
      </c>
      <c r="V196" s="23">
        <f>+claims!D196</f>
        <v>2</v>
      </c>
      <c r="W196" s="23">
        <f>+claims!E196</f>
        <v>0</v>
      </c>
      <c r="X196" s="23">
        <f>+claims!F196</f>
        <v>0</v>
      </c>
      <c r="Z196" s="6">
        <f t="shared" si="45"/>
        <v>0.02</v>
      </c>
      <c r="AA196" s="6">
        <f t="shared" si="46"/>
        <v>0</v>
      </c>
      <c r="AB196" s="6">
        <f t="shared" si="47"/>
        <v>0</v>
      </c>
      <c r="AD196" s="6">
        <f t="shared" si="49"/>
        <v>3.3333333333333335E-3</v>
      </c>
    </row>
    <row r="197" spans="1:30" hidden="1" outlineLevel="1">
      <c r="A197" t="s">
        <v>316</v>
      </c>
      <c r="B197" t="s">
        <v>317</v>
      </c>
      <c r="C197" s="39"/>
      <c r="D197" s="44" t="s">
        <v>317</v>
      </c>
      <c r="E197" s="44"/>
      <c r="F197" s="44">
        <v>24</v>
      </c>
      <c r="G197" s="44">
        <f t="shared" si="41"/>
        <v>24</v>
      </c>
      <c r="H197" s="44"/>
      <c r="I197" s="44" t="s">
        <v>317</v>
      </c>
      <c r="J197" s="44"/>
      <c r="K197" s="44">
        <v>22</v>
      </c>
      <c r="L197" s="44">
        <f t="shared" si="42"/>
        <v>22</v>
      </c>
      <c r="M197" s="39"/>
      <c r="N197" s="44" t="s">
        <v>317</v>
      </c>
      <c r="O197" s="39"/>
      <c r="P197" s="113">
        <v>22</v>
      </c>
      <c r="Q197" s="44">
        <f t="shared" si="48"/>
        <v>22</v>
      </c>
      <c r="R197" s="16">
        <f t="shared" si="44"/>
        <v>22.333333333333332</v>
      </c>
      <c r="T197" s="6">
        <f t="shared" si="40"/>
        <v>1.1993375249092503E-4</v>
      </c>
      <c r="V197" s="23">
        <f>+claims!D197</f>
        <v>0</v>
      </c>
      <c r="W197" s="23">
        <f>+claims!E197</f>
        <v>0</v>
      </c>
      <c r="X197" s="23">
        <f>+claims!F197</f>
        <v>0</v>
      </c>
      <c r="Z197" s="6">
        <f t="shared" si="45"/>
        <v>0</v>
      </c>
      <c r="AA197" s="6">
        <f t="shared" si="46"/>
        <v>0</v>
      </c>
      <c r="AB197" s="6">
        <f t="shared" si="47"/>
        <v>0</v>
      </c>
      <c r="AD197" s="6">
        <f t="shared" si="49"/>
        <v>0</v>
      </c>
    </row>
    <row r="198" spans="1:30" hidden="1" outlineLevel="1">
      <c r="A198" t="s">
        <v>318</v>
      </c>
      <c r="B198" t="s">
        <v>319</v>
      </c>
      <c r="C198" s="39"/>
      <c r="D198" s="44" t="s">
        <v>319</v>
      </c>
      <c r="E198" s="44"/>
      <c r="F198" s="44">
        <v>5</v>
      </c>
      <c r="G198" s="44">
        <f t="shared" si="41"/>
        <v>5</v>
      </c>
      <c r="H198" s="44"/>
      <c r="I198" s="44" t="s">
        <v>319</v>
      </c>
      <c r="J198" s="44"/>
      <c r="K198" s="44">
        <v>6</v>
      </c>
      <c r="L198" s="44">
        <f t="shared" si="42"/>
        <v>6</v>
      </c>
      <c r="M198" s="39"/>
      <c r="N198" s="44" t="s">
        <v>319</v>
      </c>
      <c r="O198" s="39"/>
      <c r="P198" s="113">
        <v>8</v>
      </c>
      <c r="Q198" s="44">
        <f t="shared" si="48"/>
        <v>8</v>
      </c>
      <c r="R198" s="16">
        <f t="shared" si="44"/>
        <v>6.833333333333333</v>
      </c>
      <c r="T198" s="6">
        <f t="shared" ref="T198:T264" si="50">+R198/$R$267</f>
        <v>3.6696148150208405E-5</v>
      </c>
      <c r="V198" s="23">
        <f>+claims!D198</f>
        <v>0</v>
      </c>
      <c r="W198" s="23">
        <f>+claims!E198</f>
        <v>0</v>
      </c>
      <c r="X198" s="23">
        <f>+claims!F198</f>
        <v>0</v>
      </c>
      <c r="Z198" s="6">
        <f t="shared" si="45"/>
        <v>0</v>
      </c>
      <c r="AA198" s="6">
        <f t="shared" si="46"/>
        <v>0</v>
      </c>
      <c r="AB198" s="6">
        <f t="shared" si="47"/>
        <v>0</v>
      </c>
      <c r="AD198" s="6">
        <f t="shared" si="49"/>
        <v>0</v>
      </c>
    </row>
    <row r="199" spans="1:30" hidden="1" outlineLevel="1">
      <c r="A199" t="s">
        <v>590</v>
      </c>
      <c r="B199" t="s">
        <v>591</v>
      </c>
      <c r="C199" s="39"/>
      <c r="D199" s="44" t="s">
        <v>591</v>
      </c>
      <c r="E199" s="44"/>
      <c r="F199" s="44">
        <v>22</v>
      </c>
      <c r="G199" s="44">
        <f t="shared" si="41"/>
        <v>22</v>
      </c>
      <c r="H199" s="44"/>
      <c r="I199" s="44" t="s">
        <v>591</v>
      </c>
      <c r="J199" s="44"/>
      <c r="K199" s="44">
        <v>21</v>
      </c>
      <c r="L199" s="44">
        <f t="shared" si="42"/>
        <v>21</v>
      </c>
      <c r="M199" s="39"/>
      <c r="N199" s="44" t="s">
        <v>591</v>
      </c>
      <c r="O199" s="39"/>
      <c r="P199" s="114">
        <v>19</v>
      </c>
      <c r="Q199" s="44">
        <f t="shared" si="48"/>
        <v>19</v>
      </c>
      <c r="R199" s="16">
        <f t="shared" si="44"/>
        <v>20.166666666666668</v>
      </c>
      <c r="T199" s="6">
        <f t="shared" si="50"/>
        <v>1.0829838844329799E-4</v>
      </c>
      <c r="V199" s="23">
        <f>+claims!D199</f>
        <v>0</v>
      </c>
      <c r="W199" s="23">
        <f>+claims!E199</f>
        <v>0</v>
      </c>
      <c r="X199" s="23">
        <f>+claims!F199</f>
        <v>0</v>
      </c>
      <c r="Z199" s="6">
        <f t="shared" si="45"/>
        <v>0</v>
      </c>
      <c r="AA199" s="6">
        <f t="shared" si="46"/>
        <v>0</v>
      </c>
      <c r="AB199" s="6">
        <f t="shared" si="47"/>
        <v>0</v>
      </c>
      <c r="AD199" s="6">
        <f t="shared" si="49"/>
        <v>0</v>
      </c>
    </row>
    <row r="200" spans="1:30" hidden="1" outlineLevel="1">
      <c r="A200" t="s">
        <v>320</v>
      </c>
      <c r="B200" t="s">
        <v>321</v>
      </c>
      <c r="C200" s="39"/>
      <c r="D200" s="44" t="s">
        <v>321</v>
      </c>
      <c r="E200" s="44"/>
      <c r="F200" s="44">
        <v>15.5</v>
      </c>
      <c r="G200" s="44">
        <f t="shared" si="41"/>
        <v>15.5</v>
      </c>
      <c r="H200" s="44"/>
      <c r="I200" s="44" t="s">
        <v>321</v>
      </c>
      <c r="J200" s="44"/>
      <c r="K200" s="44">
        <v>15.5</v>
      </c>
      <c r="L200" s="44">
        <f t="shared" si="42"/>
        <v>15.5</v>
      </c>
      <c r="M200" s="39"/>
      <c r="N200" s="44" t="s">
        <v>321</v>
      </c>
      <c r="O200" s="39"/>
      <c r="P200" s="114">
        <v>16.5</v>
      </c>
      <c r="Q200" s="44">
        <f t="shared" si="48"/>
        <v>16.5</v>
      </c>
      <c r="R200" s="16">
        <f t="shared" si="44"/>
        <v>16</v>
      </c>
      <c r="T200" s="6">
        <f t="shared" si="50"/>
        <v>8.5922688351707484E-5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6">
        <f t="shared" si="45"/>
        <v>0</v>
      </c>
      <c r="AA200" s="6">
        <f t="shared" si="46"/>
        <v>0</v>
      </c>
      <c r="AB200" s="6">
        <f t="shared" si="47"/>
        <v>0</v>
      </c>
      <c r="AD200" s="6">
        <f t="shared" si="49"/>
        <v>0</v>
      </c>
    </row>
    <row r="201" spans="1:30" hidden="1" outlineLevel="1">
      <c r="A201" t="s">
        <v>322</v>
      </c>
      <c r="B201" t="s">
        <v>323</v>
      </c>
      <c r="C201" s="39"/>
      <c r="D201" s="44" t="s">
        <v>323</v>
      </c>
      <c r="E201" s="44"/>
      <c r="F201" s="44">
        <v>103</v>
      </c>
      <c r="G201" s="44">
        <f t="shared" si="41"/>
        <v>103</v>
      </c>
      <c r="H201" s="44"/>
      <c r="I201" s="44" t="s">
        <v>323</v>
      </c>
      <c r="J201" s="44"/>
      <c r="K201" s="44">
        <v>100.5</v>
      </c>
      <c r="L201" s="44">
        <f t="shared" si="42"/>
        <v>100.5</v>
      </c>
      <c r="M201" s="39"/>
      <c r="N201" s="44" t="s">
        <v>323</v>
      </c>
      <c r="O201" s="39"/>
      <c r="P201" s="114">
        <v>104.5</v>
      </c>
      <c r="Q201" s="44">
        <f t="shared" si="48"/>
        <v>104.5</v>
      </c>
      <c r="R201" s="16">
        <f t="shared" si="44"/>
        <v>102.91666666666667</v>
      </c>
      <c r="T201" s="6">
        <f t="shared" si="50"/>
        <v>5.5267979226228522E-4</v>
      </c>
      <c r="V201" s="23">
        <f>+claims!D201</f>
        <v>0</v>
      </c>
      <c r="W201" s="23">
        <f>+claims!E201</f>
        <v>0</v>
      </c>
      <c r="X201" s="23">
        <f>+claims!F201</f>
        <v>0</v>
      </c>
      <c r="Z201" s="6">
        <f t="shared" si="45"/>
        <v>0</v>
      </c>
      <c r="AA201" s="6">
        <f t="shared" si="46"/>
        <v>0</v>
      </c>
      <c r="AB201" s="6">
        <f t="shared" si="47"/>
        <v>0</v>
      </c>
      <c r="AD201" s="6">
        <f t="shared" si="49"/>
        <v>0</v>
      </c>
    </row>
    <row r="202" spans="1:30" hidden="1" outlineLevel="1">
      <c r="A202" t="s">
        <v>324</v>
      </c>
      <c r="B202" t="s">
        <v>325</v>
      </c>
      <c r="C202" s="39"/>
      <c r="D202" s="44" t="s">
        <v>325</v>
      </c>
      <c r="E202" s="44"/>
      <c r="F202" s="44">
        <v>17</v>
      </c>
      <c r="G202" s="44">
        <f t="shared" si="41"/>
        <v>17</v>
      </c>
      <c r="H202" s="44"/>
      <c r="I202" s="44" t="s">
        <v>325</v>
      </c>
      <c r="J202" s="44"/>
      <c r="K202" s="44">
        <v>17.5</v>
      </c>
      <c r="L202" s="44">
        <f t="shared" si="42"/>
        <v>17.5</v>
      </c>
      <c r="M202" s="39"/>
      <c r="N202" s="44" t="s">
        <v>325</v>
      </c>
      <c r="O202" s="39"/>
      <c r="P202" s="114">
        <v>19</v>
      </c>
      <c r="Q202" s="44">
        <f t="shared" si="48"/>
        <v>19</v>
      </c>
      <c r="R202" s="16">
        <f t="shared" si="44"/>
        <v>18.166666666666668</v>
      </c>
      <c r="T202" s="6">
        <f t="shared" si="50"/>
        <v>9.7558052399334549E-5</v>
      </c>
      <c r="V202" s="23">
        <f>+claims!D202</f>
        <v>2</v>
      </c>
      <c r="W202" s="23">
        <f>+claims!E202</f>
        <v>0</v>
      </c>
      <c r="X202" s="23">
        <f>+claims!F202</f>
        <v>0</v>
      </c>
      <c r="Z202" s="6">
        <f t="shared" si="45"/>
        <v>0.02</v>
      </c>
      <c r="AA202" s="6">
        <f t="shared" si="46"/>
        <v>0</v>
      </c>
      <c r="AB202" s="6">
        <f t="shared" si="47"/>
        <v>0</v>
      </c>
      <c r="AD202" s="6">
        <f t="shared" si="49"/>
        <v>3.3333333333333335E-3</v>
      </c>
    </row>
    <row r="203" spans="1:30" hidden="1" outlineLevel="1">
      <c r="A203" t="s">
        <v>326</v>
      </c>
      <c r="B203" t="s">
        <v>327</v>
      </c>
      <c r="C203" s="39"/>
      <c r="D203" s="44" t="s">
        <v>327</v>
      </c>
      <c r="E203" s="44"/>
      <c r="F203" s="44">
        <v>61.5</v>
      </c>
      <c r="G203" s="44">
        <f t="shared" si="41"/>
        <v>61.5</v>
      </c>
      <c r="H203" s="44"/>
      <c r="I203" s="44" t="s">
        <v>327</v>
      </c>
      <c r="J203" s="44"/>
      <c r="K203" s="44">
        <v>59.5</v>
      </c>
      <c r="L203" s="44">
        <f t="shared" si="42"/>
        <v>59.5</v>
      </c>
      <c r="M203" s="39"/>
      <c r="N203" s="44" t="s">
        <v>327</v>
      </c>
      <c r="O203" s="39"/>
      <c r="P203" s="114">
        <v>56.5</v>
      </c>
      <c r="Q203" s="44">
        <f t="shared" si="48"/>
        <v>56.5</v>
      </c>
      <c r="R203" s="16">
        <f t="shared" si="44"/>
        <v>58.333333333333336</v>
      </c>
      <c r="T203" s="6">
        <f t="shared" si="50"/>
        <v>3.1325980128226691E-4</v>
      </c>
      <c r="V203" s="23">
        <f>+claims!D203</f>
        <v>1</v>
      </c>
      <c r="W203" s="23">
        <f>+claims!E203</f>
        <v>0</v>
      </c>
      <c r="X203" s="23">
        <f>+claims!F203</f>
        <v>1</v>
      </c>
      <c r="Z203" s="6">
        <f t="shared" si="45"/>
        <v>0.01</v>
      </c>
      <c r="AA203" s="6">
        <f t="shared" si="46"/>
        <v>0</v>
      </c>
      <c r="AB203" s="6">
        <f t="shared" si="47"/>
        <v>0.01</v>
      </c>
      <c r="AD203" s="6">
        <f t="shared" si="49"/>
        <v>6.6666666666666671E-3</v>
      </c>
    </row>
    <row r="204" spans="1:30" hidden="1" outlineLevel="1">
      <c r="A204" t="s">
        <v>328</v>
      </c>
      <c r="B204" t="s">
        <v>329</v>
      </c>
      <c r="C204" s="39"/>
      <c r="D204" s="44" t="s">
        <v>329</v>
      </c>
      <c r="E204" s="44"/>
      <c r="F204" s="44">
        <v>5.5</v>
      </c>
      <c r="G204" s="44">
        <f t="shared" si="41"/>
        <v>5.5</v>
      </c>
      <c r="H204" s="44"/>
      <c r="I204" s="44" t="s">
        <v>329</v>
      </c>
      <c r="J204" s="44"/>
      <c r="K204" s="44">
        <v>5.5</v>
      </c>
      <c r="L204" s="44">
        <f t="shared" si="42"/>
        <v>5.5</v>
      </c>
      <c r="M204" s="39"/>
      <c r="N204" s="44" t="s">
        <v>329</v>
      </c>
      <c r="O204" s="39"/>
      <c r="P204" s="114">
        <v>5.5</v>
      </c>
      <c r="Q204" s="44">
        <f t="shared" si="48"/>
        <v>5.5</v>
      </c>
      <c r="R204" s="16">
        <f t="shared" si="44"/>
        <v>5.5</v>
      </c>
      <c r="T204" s="6">
        <f t="shared" si="50"/>
        <v>2.9535924120899451E-5</v>
      </c>
      <c r="V204" s="23">
        <f>+claims!D204</f>
        <v>0</v>
      </c>
      <c r="W204" s="23">
        <f>+claims!E204</f>
        <v>0</v>
      </c>
      <c r="X204" s="23">
        <f>+claims!F204</f>
        <v>0</v>
      </c>
      <c r="Z204" s="6">
        <f t="shared" si="45"/>
        <v>0</v>
      </c>
      <c r="AA204" s="6">
        <f t="shared" si="46"/>
        <v>0</v>
      </c>
      <c r="AB204" s="6">
        <f t="shared" si="47"/>
        <v>0</v>
      </c>
      <c r="AD204" s="6">
        <f t="shared" si="49"/>
        <v>0</v>
      </c>
    </row>
    <row r="205" spans="1:30" hidden="1" outlineLevel="1">
      <c r="A205" t="s">
        <v>330</v>
      </c>
      <c r="B205" t="s">
        <v>331</v>
      </c>
      <c r="C205" s="39"/>
      <c r="D205" s="44" t="s">
        <v>331</v>
      </c>
      <c r="E205" s="44"/>
      <c r="F205" s="44">
        <v>18</v>
      </c>
      <c r="G205" s="44">
        <f t="shared" ref="G205:G264" si="51">AVERAGE(C205:F205)</f>
        <v>18</v>
      </c>
      <c r="H205" s="44"/>
      <c r="I205" s="44" t="s">
        <v>331</v>
      </c>
      <c r="J205" s="44"/>
      <c r="K205" s="44">
        <v>17</v>
      </c>
      <c r="L205" s="44">
        <f t="shared" si="42"/>
        <v>17</v>
      </c>
      <c r="M205" s="39"/>
      <c r="N205" s="44" t="s">
        <v>331</v>
      </c>
      <c r="O205" s="39"/>
      <c r="P205" s="115">
        <v>17</v>
      </c>
      <c r="Q205" s="44">
        <f t="shared" ref="Q205:Q238" si="52">AVERAGE(M205:P205)</f>
        <v>17</v>
      </c>
      <c r="R205" s="16">
        <f t="shared" si="44"/>
        <v>17.166666666666668</v>
      </c>
      <c r="T205" s="6">
        <f t="shared" si="50"/>
        <v>9.2187884377352834E-5</v>
      </c>
      <c r="V205" s="23">
        <f>+claims!D205</f>
        <v>0</v>
      </c>
      <c r="W205" s="23">
        <f>+claims!E205</f>
        <v>0</v>
      </c>
      <c r="X205" s="23">
        <f>+claims!F205</f>
        <v>1</v>
      </c>
      <c r="Z205" s="6">
        <f t="shared" si="45"/>
        <v>0</v>
      </c>
      <c r="AA205" s="6">
        <f t="shared" si="46"/>
        <v>0</v>
      </c>
      <c r="AB205" s="6">
        <f t="shared" si="47"/>
        <v>0.01</v>
      </c>
      <c r="AD205" s="6">
        <f t="shared" si="49"/>
        <v>5.0000000000000001E-3</v>
      </c>
    </row>
    <row r="206" spans="1:30" hidden="1" outlineLevel="1">
      <c r="A206" t="s">
        <v>510</v>
      </c>
      <c r="B206" t="s">
        <v>508</v>
      </c>
      <c r="C206" s="39"/>
      <c r="D206" s="44" t="s">
        <v>508</v>
      </c>
      <c r="E206" s="44"/>
      <c r="F206" s="44">
        <v>5</v>
      </c>
      <c r="G206" s="44">
        <f t="shared" si="51"/>
        <v>5</v>
      </c>
      <c r="H206" s="44"/>
      <c r="I206" s="44" t="s">
        <v>508</v>
      </c>
      <c r="J206" s="44"/>
      <c r="K206" s="44">
        <v>3</v>
      </c>
      <c r="L206" s="44">
        <f t="shared" si="42"/>
        <v>3</v>
      </c>
      <c r="M206" s="39"/>
      <c r="N206" s="44" t="s">
        <v>508</v>
      </c>
      <c r="O206" s="39"/>
      <c r="P206" s="115">
        <v>5</v>
      </c>
      <c r="Q206" s="44">
        <f>AVERAGE(M206:P206)</f>
        <v>5</v>
      </c>
      <c r="R206" s="16">
        <f>IF(G206&gt;0,(+G206+(L206*2)+(Q206*3))/6,IF(L206&gt;0,((L206*2)+(Q206*3))/5,Q206))</f>
        <v>4.333333333333333</v>
      </c>
      <c r="T206" s="6">
        <f t="shared" si="50"/>
        <v>2.327072809525411E-5</v>
      </c>
      <c r="V206" s="23">
        <f>+claims!D206</f>
        <v>0</v>
      </c>
      <c r="W206" s="23">
        <f>+claims!E206</f>
        <v>0</v>
      </c>
      <c r="X206" s="23">
        <f>+claims!F206</f>
        <v>0</v>
      </c>
      <c r="Z206" s="6">
        <f>IF(G206&gt;100,IF(V206&lt;1,0,+V206/G206),IF(V206&lt;1,0,+V206/100))</f>
        <v>0</v>
      </c>
      <c r="AA206" s="6">
        <f>IF(L206&gt;100,IF(W206&lt;1,0,+W206/L206),IF(W206&lt;1,0,+W206/100))</f>
        <v>0</v>
      </c>
      <c r="AB206" s="6">
        <f>IF(Q206&gt;100,IF(X206&lt;1,0,+X206/Q206),IF(X206&lt;1,0,+X206/100))</f>
        <v>0</v>
      </c>
      <c r="AD206" s="6">
        <f t="shared" si="49"/>
        <v>0</v>
      </c>
    </row>
    <row r="207" spans="1:30" hidden="1" outlineLevel="1">
      <c r="A207" t="s">
        <v>332</v>
      </c>
      <c r="B207" t="s">
        <v>333</v>
      </c>
      <c r="C207" s="39"/>
      <c r="D207" s="44" t="s">
        <v>333</v>
      </c>
      <c r="E207" s="44"/>
      <c r="F207" s="44">
        <v>19</v>
      </c>
      <c r="G207" s="44">
        <f t="shared" si="51"/>
        <v>19</v>
      </c>
      <c r="H207" s="44"/>
      <c r="I207" s="44" t="s">
        <v>333</v>
      </c>
      <c r="J207" s="44"/>
      <c r="K207" s="44">
        <v>20.5</v>
      </c>
      <c r="L207" s="44">
        <f t="shared" ref="L207:L264" si="53">AVERAGE(H207:K207)</f>
        <v>20.5</v>
      </c>
      <c r="M207" s="39"/>
      <c r="N207" s="44" t="s">
        <v>333</v>
      </c>
      <c r="O207" s="39"/>
      <c r="P207" s="115">
        <v>21.5</v>
      </c>
      <c r="Q207" s="44">
        <f t="shared" si="52"/>
        <v>21.5</v>
      </c>
      <c r="R207" s="16">
        <f t="shared" si="44"/>
        <v>20.75</v>
      </c>
      <c r="T207" s="6">
        <f t="shared" si="50"/>
        <v>1.1143098645612065E-4</v>
      </c>
      <c r="V207" s="23">
        <f>+claims!D207</f>
        <v>0</v>
      </c>
      <c r="W207" s="23">
        <f>+claims!E207</f>
        <v>1</v>
      </c>
      <c r="X207" s="23">
        <f>+claims!F207</f>
        <v>0</v>
      </c>
      <c r="Z207" s="6">
        <f t="shared" si="45"/>
        <v>0</v>
      </c>
      <c r="AA207" s="6">
        <f t="shared" si="46"/>
        <v>0.01</v>
      </c>
      <c r="AB207" s="6">
        <f t="shared" si="47"/>
        <v>0</v>
      </c>
      <c r="AD207" s="6">
        <f t="shared" si="49"/>
        <v>3.3333333333333335E-3</v>
      </c>
    </row>
    <row r="208" spans="1:30" hidden="1" outlineLevel="1">
      <c r="A208" t="s">
        <v>334</v>
      </c>
      <c r="B208" t="s">
        <v>335</v>
      </c>
      <c r="C208" s="39"/>
      <c r="D208" s="44" t="s">
        <v>335</v>
      </c>
      <c r="E208" s="44"/>
      <c r="F208" s="44">
        <v>20.5</v>
      </c>
      <c r="G208" s="44">
        <f t="shared" si="51"/>
        <v>20.5</v>
      </c>
      <c r="H208" s="44"/>
      <c r="I208" s="44" t="s">
        <v>335</v>
      </c>
      <c r="J208" s="44"/>
      <c r="K208" s="44">
        <v>24</v>
      </c>
      <c r="L208" s="44">
        <f t="shared" si="53"/>
        <v>24</v>
      </c>
      <c r="M208" s="39"/>
      <c r="N208" s="44" t="s">
        <v>335</v>
      </c>
      <c r="O208" s="39"/>
      <c r="P208" s="115">
        <v>24.5</v>
      </c>
      <c r="Q208" s="44">
        <f t="shared" si="52"/>
        <v>24.5</v>
      </c>
      <c r="R208" s="16">
        <f t="shared" si="44"/>
        <v>23.666666666666668</v>
      </c>
      <c r="T208" s="6">
        <f t="shared" si="50"/>
        <v>1.27093976520234E-4</v>
      </c>
      <c r="V208" s="23">
        <f>+claims!D208</f>
        <v>0</v>
      </c>
      <c r="W208" s="23">
        <f>+claims!E208</f>
        <v>1</v>
      </c>
      <c r="X208" s="23">
        <f>+claims!F208</f>
        <v>0</v>
      </c>
      <c r="Z208" s="6">
        <f t="shared" si="45"/>
        <v>0</v>
      </c>
      <c r="AA208" s="6">
        <f t="shared" si="46"/>
        <v>0.01</v>
      </c>
      <c r="AB208" s="6">
        <f t="shared" si="47"/>
        <v>0</v>
      </c>
      <c r="AD208" s="6">
        <f t="shared" si="49"/>
        <v>3.3333333333333335E-3</v>
      </c>
    </row>
    <row r="209" spans="1:30" hidden="1" outlineLevel="1">
      <c r="A209" t="s">
        <v>336</v>
      </c>
      <c r="B209" t="s">
        <v>337</v>
      </c>
      <c r="C209" s="39"/>
      <c r="D209" s="44" t="s">
        <v>337</v>
      </c>
      <c r="E209" s="44"/>
      <c r="F209" s="44">
        <v>14</v>
      </c>
      <c r="G209" s="44">
        <f t="shared" si="51"/>
        <v>14</v>
      </c>
      <c r="H209" s="44"/>
      <c r="I209" s="44" t="s">
        <v>337</v>
      </c>
      <c r="J209" s="44"/>
      <c r="K209" s="44">
        <v>13</v>
      </c>
      <c r="L209" s="44">
        <f t="shared" si="53"/>
        <v>13</v>
      </c>
      <c r="M209" s="39"/>
      <c r="N209" s="44" t="s">
        <v>337</v>
      </c>
      <c r="O209" s="39"/>
      <c r="P209" s="116">
        <v>13</v>
      </c>
      <c r="Q209" s="44">
        <f t="shared" si="52"/>
        <v>13</v>
      </c>
      <c r="R209" s="16">
        <f t="shared" si="44"/>
        <v>13.166666666666666</v>
      </c>
      <c r="T209" s="6">
        <f t="shared" si="50"/>
        <v>7.0707212289425946E-5</v>
      </c>
      <c r="V209" s="23">
        <f>+claims!D209</f>
        <v>0</v>
      </c>
      <c r="W209" s="23">
        <f>+claims!E209</f>
        <v>0</v>
      </c>
      <c r="X209" s="23">
        <f>+claims!F209</f>
        <v>0</v>
      </c>
      <c r="Z209" s="6">
        <f t="shared" si="45"/>
        <v>0</v>
      </c>
      <c r="AA209" s="6">
        <f t="shared" si="46"/>
        <v>0</v>
      </c>
      <c r="AB209" s="6">
        <f t="shared" si="47"/>
        <v>0</v>
      </c>
      <c r="AD209" s="6">
        <f t="shared" si="49"/>
        <v>0</v>
      </c>
    </row>
    <row r="210" spans="1:30" hidden="1" outlineLevel="1">
      <c r="A210" t="s">
        <v>338</v>
      </c>
      <c r="B210" t="s">
        <v>339</v>
      </c>
      <c r="C210" s="39"/>
      <c r="D210" s="44" t="s">
        <v>339</v>
      </c>
      <c r="E210" s="44"/>
      <c r="F210" s="44">
        <v>3</v>
      </c>
      <c r="G210" s="44">
        <f t="shared" si="51"/>
        <v>3</v>
      </c>
      <c r="H210" s="44"/>
      <c r="I210" s="44" t="s">
        <v>339</v>
      </c>
      <c r="J210" s="44"/>
      <c r="K210" s="44">
        <v>3</v>
      </c>
      <c r="L210" s="44">
        <f t="shared" si="53"/>
        <v>3</v>
      </c>
      <c r="M210" s="39"/>
      <c r="N210" s="44" t="s">
        <v>339</v>
      </c>
      <c r="O210" s="39"/>
      <c r="P210" s="116">
        <v>3</v>
      </c>
      <c r="Q210" s="44">
        <f t="shared" si="52"/>
        <v>3</v>
      </c>
      <c r="R210" s="16">
        <f t="shared" si="44"/>
        <v>3</v>
      </c>
      <c r="T210" s="6">
        <f t="shared" si="50"/>
        <v>1.6110504065945156E-5</v>
      </c>
      <c r="V210" s="23">
        <f>+claims!D210</f>
        <v>0</v>
      </c>
      <c r="W210" s="23">
        <f>+claims!E210</f>
        <v>0</v>
      </c>
      <c r="X210" s="23">
        <f>+claims!F210</f>
        <v>0</v>
      </c>
      <c r="Z210" s="6">
        <f t="shared" si="45"/>
        <v>0</v>
      </c>
      <c r="AA210" s="6">
        <f t="shared" si="46"/>
        <v>0</v>
      </c>
      <c r="AB210" s="6">
        <f t="shared" si="47"/>
        <v>0</v>
      </c>
      <c r="AD210" s="6">
        <f t="shared" si="49"/>
        <v>0</v>
      </c>
    </row>
    <row r="211" spans="1:30" hidden="1" outlineLevel="1">
      <c r="A211" t="s">
        <v>340</v>
      </c>
      <c r="B211" t="s">
        <v>341</v>
      </c>
      <c r="C211" s="39"/>
      <c r="D211" s="44" t="s">
        <v>341</v>
      </c>
      <c r="E211" s="44"/>
      <c r="F211" s="44">
        <v>48</v>
      </c>
      <c r="G211" s="44">
        <f t="shared" si="51"/>
        <v>48</v>
      </c>
      <c r="H211" s="44"/>
      <c r="I211" s="44" t="s">
        <v>341</v>
      </c>
      <c r="J211" s="44"/>
      <c r="K211" s="44">
        <v>49.5</v>
      </c>
      <c r="L211" s="44">
        <f t="shared" si="53"/>
        <v>49.5</v>
      </c>
      <c r="M211" s="39"/>
      <c r="N211" s="44" t="s">
        <v>341</v>
      </c>
      <c r="O211" s="39"/>
      <c r="P211" s="116">
        <v>50</v>
      </c>
      <c r="Q211" s="44">
        <f t="shared" si="52"/>
        <v>50</v>
      </c>
      <c r="R211" s="16">
        <f t="shared" si="44"/>
        <v>49.5</v>
      </c>
      <c r="T211" s="6">
        <f t="shared" si="50"/>
        <v>2.6582331708809503E-4</v>
      </c>
      <c r="V211" s="23">
        <f>+claims!D211</f>
        <v>0</v>
      </c>
      <c r="W211" s="23">
        <f>+claims!E211</f>
        <v>0</v>
      </c>
      <c r="X211" s="23">
        <f>+claims!F211</f>
        <v>1</v>
      </c>
      <c r="Z211" s="6">
        <f t="shared" si="45"/>
        <v>0</v>
      </c>
      <c r="AA211" s="6">
        <f t="shared" si="46"/>
        <v>0</v>
      </c>
      <c r="AB211" s="6">
        <f t="shared" si="47"/>
        <v>0.01</v>
      </c>
      <c r="AD211" s="6">
        <f t="shared" si="49"/>
        <v>5.0000000000000001E-3</v>
      </c>
    </row>
    <row r="212" spans="1:30" hidden="1" outlineLevel="1">
      <c r="A212" t="s">
        <v>342</v>
      </c>
      <c r="B212" t="s">
        <v>343</v>
      </c>
      <c r="C212" s="39"/>
      <c r="D212" s="44" t="s">
        <v>343</v>
      </c>
      <c r="E212" s="44"/>
      <c r="F212" s="44">
        <v>33</v>
      </c>
      <c r="G212" s="44">
        <f t="shared" si="51"/>
        <v>33</v>
      </c>
      <c r="H212" s="44"/>
      <c r="I212" s="44" t="s">
        <v>343</v>
      </c>
      <c r="J212" s="44"/>
      <c r="K212" s="44">
        <v>33.5</v>
      </c>
      <c r="L212" s="44">
        <f t="shared" si="53"/>
        <v>33.5</v>
      </c>
      <c r="M212" s="39"/>
      <c r="N212" s="44" t="s">
        <v>343</v>
      </c>
      <c r="O212" s="39"/>
      <c r="P212" s="116">
        <v>26.5</v>
      </c>
      <c r="Q212" s="44">
        <f t="shared" si="52"/>
        <v>26.5</v>
      </c>
      <c r="R212" s="16">
        <f t="shared" si="44"/>
        <v>29.916666666666668</v>
      </c>
      <c r="T212" s="6">
        <f t="shared" si="50"/>
        <v>1.6065752665761973E-4</v>
      </c>
      <c r="V212" s="23">
        <f>+claims!D212</f>
        <v>1</v>
      </c>
      <c r="W212" s="23">
        <f>+claims!E212</f>
        <v>1</v>
      </c>
      <c r="X212" s="23">
        <f>+claims!F212</f>
        <v>0</v>
      </c>
      <c r="Z212" s="6">
        <f t="shared" si="45"/>
        <v>0.01</v>
      </c>
      <c r="AA212" s="6">
        <f t="shared" si="46"/>
        <v>0.01</v>
      </c>
      <c r="AB212" s="6">
        <f t="shared" si="47"/>
        <v>0</v>
      </c>
      <c r="AD212" s="6">
        <f t="shared" si="49"/>
        <v>5.0000000000000001E-3</v>
      </c>
    </row>
    <row r="213" spans="1:30" hidden="1" outlineLevel="1">
      <c r="A213" t="s">
        <v>344</v>
      </c>
      <c r="B213" t="s">
        <v>345</v>
      </c>
      <c r="C213" s="39"/>
      <c r="D213" s="44" t="s">
        <v>345</v>
      </c>
      <c r="E213" s="44"/>
      <c r="F213" s="44">
        <v>13</v>
      </c>
      <c r="G213" s="44">
        <f t="shared" si="51"/>
        <v>13</v>
      </c>
      <c r="H213" s="44"/>
      <c r="I213" s="44" t="s">
        <v>345</v>
      </c>
      <c r="J213" s="44"/>
      <c r="K213" s="44">
        <v>13</v>
      </c>
      <c r="L213" s="44">
        <f t="shared" si="53"/>
        <v>13</v>
      </c>
      <c r="M213" s="39"/>
      <c r="N213" s="44" t="s">
        <v>345</v>
      </c>
      <c r="O213" s="39"/>
      <c r="P213" s="116">
        <v>13.5</v>
      </c>
      <c r="Q213" s="44">
        <f t="shared" si="52"/>
        <v>13.5</v>
      </c>
      <c r="R213" s="16">
        <f t="shared" si="44"/>
        <v>13.25</v>
      </c>
      <c r="T213" s="6">
        <f t="shared" si="50"/>
        <v>7.115472629125777E-5</v>
      </c>
      <c r="V213" s="23">
        <f>+claims!D213</f>
        <v>0</v>
      </c>
      <c r="W213" s="23">
        <f>+claims!E213</f>
        <v>2</v>
      </c>
      <c r="X213" s="23">
        <f>+claims!F213</f>
        <v>0</v>
      </c>
      <c r="Z213" s="6">
        <f t="shared" si="45"/>
        <v>0</v>
      </c>
      <c r="AA213" s="6">
        <f t="shared" si="46"/>
        <v>0.02</v>
      </c>
      <c r="AB213" s="6">
        <f t="shared" si="47"/>
        <v>0</v>
      </c>
      <c r="AD213" s="6">
        <f t="shared" si="49"/>
        <v>6.6666666666666671E-3</v>
      </c>
    </row>
    <row r="214" spans="1:30" hidden="1" outlineLevel="1">
      <c r="A214" t="s">
        <v>346</v>
      </c>
      <c r="B214" t="s">
        <v>347</v>
      </c>
      <c r="C214" s="39"/>
      <c r="D214" s="44" t="s">
        <v>347</v>
      </c>
      <c r="E214" s="44"/>
      <c r="F214" s="44">
        <v>165.5</v>
      </c>
      <c r="G214" s="44">
        <f t="shared" si="51"/>
        <v>165.5</v>
      </c>
      <c r="H214" s="44"/>
      <c r="I214" s="44" t="s">
        <v>347</v>
      </c>
      <c r="J214" s="44"/>
      <c r="K214" s="44">
        <v>159.5</v>
      </c>
      <c r="L214" s="44">
        <f t="shared" si="53"/>
        <v>159.5</v>
      </c>
      <c r="M214" s="39"/>
      <c r="N214" s="44" t="s">
        <v>347</v>
      </c>
      <c r="O214" s="39"/>
      <c r="P214" s="116">
        <v>162</v>
      </c>
      <c r="Q214" s="44">
        <f t="shared" si="52"/>
        <v>162</v>
      </c>
      <c r="R214" s="16">
        <f t="shared" si="44"/>
        <v>161.75</v>
      </c>
      <c r="T214" s="6">
        <f t="shared" si="50"/>
        <v>8.6862467755554284E-4</v>
      </c>
      <c r="V214" s="23">
        <f>+claims!D214</f>
        <v>4</v>
      </c>
      <c r="W214" s="23">
        <f>+claims!E214</f>
        <v>3</v>
      </c>
      <c r="X214" s="23">
        <f>+claims!F214</f>
        <v>8</v>
      </c>
      <c r="Z214" s="6">
        <f t="shared" si="45"/>
        <v>2.4169184290030211E-2</v>
      </c>
      <c r="AA214" s="6">
        <f t="shared" si="46"/>
        <v>1.8808777429467086E-2</v>
      </c>
      <c r="AB214" s="6">
        <f t="shared" si="47"/>
        <v>4.9382716049382713E-2</v>
      </c>
      <c r="AD214" s="6">
        <f t="shared" si="49"/>
        <v>3.4989147882852088E-2</v>
      </c>
    </row>
    <row r="215" spans="1:30" hidden="1" outlineLevel="1">
      <c r="A215" t="s">
        <v>489</v>
      </c>
      <c r="B215" t="s">
        <v>351</v>
      </c>
      <c r="C215" s="39"/>
      <c r="D215" s="44" t="s">
        <v>351</v>
      </c>
      <c r="E215" s="44"/>
      <c r="F215" s="44">
        <v>19</v>
      </c>
      <c r="G215" s="44">
        <f>AVERAGE(C215:F215)</f>
        <v>19</v>
      </c>
      <c r="H215" s="44"/>
      <c r="I215" s="44" t="s">
        <v>351</v>
      </c>
      <c r="J215" s="44"/>
      <c r="K215" s="44">
        <v>20</v>
      </c>
      <c r="L215" s="44">
        <f>AVERAGE(H215:K215)</f>
        <v>20</v>
      </c>
      <c r="M215" s="39"/>
      <c r="N215" s="44" t="s">
        <v>351</v>
      </c>
      <c r="O215" s="39"/>
      <c r="P215" s="117">
        <v>23</v>
      </c>
      <c r="Q215" s="44">
        <f>AVERAGE(M215:P215)</f>
        <v>23</v>
      </c>
      <c r="R215" s="16">
        <f>IF(G215&gt;0,(+G215+(L215*2)+(Q215*3))/6,IF(L215&gt;0,((L215*2)+(Q215*3))/5,Q215))</f>
        <v>21.333333333333332</v>
      </c>
      <c r="T215" s="6">
        <f t="shared" si="50"/>
        <v>1.1456358446894332E-4</v>
      </c>
      <c r="V215" s="23">
        <f>+claims!D215</f>
        <v>0</v>
      </c>
      <c r="W215" s="23">
        <f>+claims!E215</f>
        <v>0</v>
      </c>
      <c r="X215" s="23">
        <f>+claims!F215</f>
        <v>0</v>
      </c>
      <c r="Z215" s="6">
        <f>IF(G215&gt;100,IF(V215&lt;1,0,+V215/G215),IF(V215&lt;1,0,+V215/100))</f>
        <v>0</v>
      </c>
      <c r="AA215" s="6">
        <f>IF(L215&gt;100,IF(W215&lt;1,0,+W215/L215),IF(W215&lt;1,0,+W215/100))</f>
        <v>0</v>
      </c>
      <c r="AB215" s="6">
        <f>IF(Q215&gt;100,IF(X215&lt;1,0,+X215/Q215),IF(X215&lt;1,0,+X215/100))</f>
        <v>0</v>
      </c>
      <c r="AD215" s="6">
        <f t="shared" si="49"/>
        <v>0</v>
      </c>
    </row>
    <row r="216" spans="1:30" hidden="1" outlineLevel="1">
      <c r="A216" t="s">
        <v>490</v>
      </c>
      <c r="B216" t="s">
        <v>352</v>
      </c>
      <c r="C216" s="39"/>
      <c r="D216" s="44" t="s">
        <v>352</v>
      </c>
      <c r="E216" s="44"/>
      <c r="F216" s="44">
        <v>10</v>
      </c>
      <c r="G216" s="44">
        <f>AVERAGE(C216:F216)</f>
        <v>10</v>
      </c>
      <c r="H216" s="44"/>
      <c r="I216" s="44" t="s">
        <v>352</v>
      </c>
      <c r="J216" s="44"/>
      <c r="K216" s="44">
        <v>10</v>
      </c>
      <c r="L216" s="44">
        <f>AVERAGE(H216:K216)</f>
        <v>10</v>
      </c>
      <c r="M216" s="39"/>
      <c r="N216" s="44" t="s">
        <v>352</v>
      </c>
      <c r="O216" s="39"/>
      <c r="P216" s="117">
        <v>10</v>
      </c>
      <c r="Q216" s="44">
        <f>AVERAGE(M216:P216)</f>
        <v>10</v>
      </c>
      <c r="R216" s="16">
        <f>IF(G216&gt;0,(+G216+(L216*2)+(Q216*3))/6,IF(L216&gt;0,((L216*2)+(Q216*3))/5,Q216))</f>
        <v>10</v>
      </c>
      <c r="T216" s="6">
        <f t="shared" si="50"/>
        <v>5.3701680219817179E-5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>IF(G216&gt;100,IF(V216&lt;1,0,+V216/G216),IF(V216&lt;1,0,+V216/100))</f>
        <v>0</v>
      </c>
      <c r="AA216" s="6">
        <f>IF(L216&gt;100,IF(W216&lt;1,0,+W216/L216),IF(W216&lt;1,0,+W216/100))</f>
        <v>0</v>
      </c>
      <c r="AB216" s="6">
        <f>IF(Q216&gt;100,IF(X216&lt;1,0,+X216/Q216),IF(X216&lt;1,0,+X216/100))</f>
        <v>0</v>
      </c>
      <c r="AD216" s="6">
        <f t="shared" si="49"/>
        <v>0</v>
      </c>
    </row>
    <row r="217" spans="1:30" hidden="1" outlineLevel="1">
      <c r="A217" t="s">
        <v>491</v>
      </c>
      <c r="B217" t="s">
        <v>348</v>
      </c>
      <c r="C217" s="39"/>
      <c r="D217" s="44" t="s">
        <v>348</v>
      </c>
      <c r="E217" s="44"/>
      <c r="F217" s="44">
        <v>7</v>
      </c>
      <c r="G217" s="44">
        <f t="shared" si="51"/>
        <v>7</v>
      </c>
      <c r="H217" s="44"/>
      <c r="I217" s="44" t="s">
        <v>348</v>
      </c>
      <c r="J217" s="44"/>
      <c r="K217" s="44">
        <v>5.5</v>
      </c>
      <c r="L217" s="44">
        <f t="shared" si="53"/>
        <v>5.5</v>
      </c>
      <c r="M217" s="39"/>
      <c r="N217" s="44" t="s">
        <v>348</v>
      </c>
      <c r="O217" s="39"/>
      <c r="P217" s="117">
        <v>6</v>
      </c>
      <c r="Q217" s="44">
        <f t="shared" si="52"/>
        <v>6</v>
      </c>
      <c r="R217" s="16">
        <f t="shared" si="44"/>
        <v>6</v>
      </c>
      <c r="T217" s="6">
        <f t="shared" si="50"/>
        <v>3.2221008131890312E-5</v>
      </c>
      <c r="V217" s="23">
        <f>+claims!D217</f>
        <v>0</v>
      </c>
      <c r="W217" s="23">
        <f>+claims!E217</f>
        <v>0</v>
      </c>
      <c r="X217" s="23">
        <f>+claims!F217</f>
        <v>0</v>
      </c>
      <c r="Z217" s="6">
        <f t="shared" si="45"/>
        <v>0</v>
      </c>
      <c r="AA217" s="6">
        <f t="shared" si="46"/>
        <v>0</v>
      </c>
      <c r="AB217" s="6">
        <f t="shared" si="47"/>
        <v>0</v>
      </c>
      <c r="AD217" s="6">
        <f t="shared" si="49"/>
        <v>0</v>
      </c>
    </row>
    <row r="218" spans="1:30" hidden="1" outlineLevel="1">
      <c r="A218" t="s">
        <v>350</v>
      </c>
      <c r="B218" t="s">
        <v>349</v>
      </c>
      <c r="C218" s="39"/>
      <c r="D218" s="44" t="s">
        <v>349</v>
      </c>
      <c r="E218" s="44"/>
      <c r="F218" s="44">
        <v>66.5</v>
      </c>
      <c r="G218" s="44">
        <f t="shared" si="51"/>
        <v>66.5</v>
      </c>
      <c r="H218" s="44"/>
      <c r="I218" s="44" t="s">
        <v>349</v>
      </c>
      <c r="J218" s="44"/>
      <c r="K218" s="44">
        <v>60</v>
      </c>
      <c r="L218" s="44">
        <f t="shared" si="53"/>
        <v>60</v>
      </c>
      <c r="M218" s="39"/>
      <c r="N218" s="44" t="s">
        <v>349</v>
      </c>
      <c r="O218" s="39"/>
      <c r="P218" s="117">
        <v>64</v>
      </c>
      <c r="Q218" s="44">
        <f t="shared" si="52"/>
        <v>64</v>
      </c>
      <c r="R218" s="16">
        <f t="shared" si="44"/>
        <v>63.083333333333336</v>
      </c>
      <c r="T218" s="6">
        <f t="shared" si="50"/>
        <v>3.3876809938668007E-4</v>
      </c>
      <c r="V218" s="23">
        <f>+claims!D218</f>
        <v>1</v>
      </c>
      <c r="W218" s="23">
        <f>+claims!E218</f>
        <v>7</v>
      </c>
      <c r="X218" s="23">
        <f>+claims!F218</f>
        <v>2</v>
      </c>
      <c r="Z218" s="6">
        <f t="shared" si="45"/>
        <v>0.01</v>
      </c>
      <c r="AA218" s="6">
        <f t="shared" si="46"/>
        <v>7.0000000000000007E-2</v>
      </c>
      <c r="AB218" s="6">
        <f t="shared" si="47"/>
        <v>0.02</v>
      </c>
      <c r="AD218" s="6">
        <f t="shared" si="49"/>
        <v>3.5000000000000003E-2</v>
      </c>
    </row>
    <row r="219" spans="1:30" hidden="1" outlineLevel="1">
      <c r="A219" t="s">
        <v>353</v>
      </c>
      <c r="B219" t="s">
        <v>354</v>
      </c>
      <c r="C219" s="39"/>
      <c r="D219" s="44" t="s">
        <v>354</v>
      </c>
      <c r="E219" s="44"/>
      <c r="F219" s="44">
        <v>36</v>
      </c>
      <c r="G219" s="44">
        <f t="shared" si="51"/>
        <v>36</v>
      </c>
      <c r="H219" s="44"/>
      <c r="I219" s="44" t="s">
        <v>354</v>
      </c>
      <c r="J219" s="44"/>
      <c r="K219" s="44">
        <v>51.5</v>
      </c>
      <c r="L219" s="44">
        <f t="shared" si="53"/>
        <v>51.5</v>
      </c>
      <c r="M219" s="39"/>
      <c r="N219" s="44" t="s">
        <v>354</v>
      </c>
      <c r="O219" s="39"/>
      <c r="P219" s="117">
        <v>51</v>
      </c>
      <c r="Q219" s="44">
        <f t="shared" si="52"/>
        <v>51</v>
      </c>
      <c r="R219" s="16">
        <f t="shared" si="44"/>
        <v>48.666666666666664</v>
      </c>
      <c r="T219" s="6">
        <f t="shared" si="50"/>
        <v>2.6134817706977692E-4</v>
      </c>
      <c r="V219" s="23">
        <f>+claims!D219</f>
        <v>0</v>
      </c>
      <c r="W219" s="23">
        <f>+claims!E219</f>
        <v>1</v>
      </c>
      <c r="X219" s="23">
        <f>+claims!F219</f>
        <v>1</v>
      </c>
      <c r="Z219" s="6">
        <f t="shared" si="45"/>
        <v>0</v>
      </c>
      <c r="AA219" s="6">
        <f t="shared" si="46"/>
        <v>0.01</v>
      </c>
      <c r="AB219" s="6">
        <f t="shared" si="47"/>
        <v>0.01</v>
      </c>
      <c r="AD219" s="6">
        <f t="shared" si="49"/>
        <v>8.3333333333333332E-3</v>
      </c>
    </row>
    <row r="220" spans="1:30" hidden="1" outlineLevel="1">
      <c r="A220" t="s">
        <v>355</v>
      </c>
      <c r="B220" t="s">
        <v>356</v>
      </c>
      <c r="C220" s="39"/>
      <c r="D220" s="44" t="s">
        <v>356</v>
      </c>
      <c r="E220" s="44"/>
      <c r="F220" s="44">
        <v>8</v>
      </c>
      <c r="G220" s="44">
        <f t="shared" si="51"/>
        <v>8</v>
      </c>
      <c r="H220" s="44"/>
      <c r="I220" s="44" t="s">
        <v>356</v>
      </c>
      <c r="J220" s="44"/>
      <c r="K220" s="44">
        <v>7</v>
      </c>
      <c r="L220" s="44">
        <f t="shared" si="53"/>
        <v>7</v>
      </c>
      <c r="M220" s="39"/>
      <c r="N220" s="44" t="s">
        <v>356</v>
      </c>
      <c r="O220" s="39"/>
      <c r="P220" s="117">
        <v>7</v>
      </c>
      <c r="Q220" s="44">
        <f t="shared" si="52"/>
        <v>7</v>
      </c>
      <c r="R220" s="16">
        <f t="shared" si="44"/>
        <v>7.166666666666667</v>
      </c>
      <c r="T220" s="6">
        <f t="shared" si="50"/>
        <v>3.8486204157535648E-5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45"/>
        <v>0</v>
      </c>
      <c r="AA220" s="6">
        <f t="shared" si="46"/>
        <v>0</v>
      </c>
      <c r="AB220" s="6">
        <f t="shared" si="47"/>
        <v>0</v>
      </c>
      <c r="AD220" s="6">
        <f t="shared" si="49"/>
        <v>0</v>
      </c>
    </row>
    <row r="221" spans="1:30" hidden="1" outlineLevel="1">
      <c r="A221" t="s">
        <v>357</v>
      </c>
      <c r="B221" t="s">
        <v>358</v>
      </c>
      <c r="C221" s="39"/>
      <c r="D221" s="44" t="s">
        <v>358</v>
      </c>
      <c r="E221" s="44"/>
      <c r="F221" s="44">
        <v>9</v>
      </c>
      <c r="G221" s="44">
        <f t="shared" si="51"/>
        <v>9</v>
      </c>
      <c r="H221" s="44"/>
      <c r="I221" s="44" t="s">
        <v>358</v>
      </c>
      <c r="J221" s="44"/>
      <c r="K221" s="44">
        <v>9</v>
      </c>
      <c r="L221" s="44">
        <f t="shared" si="53"/>
        <v>9</v>
      </c>
      <c r="M221" s="39"/>
      <c r="N221" s="44" t="s">
        <v>358</v>
      </c>
      <c r="O221" s="39"/>
      <c r="P221" s="117">
        <v>7</v>
      </c>
      <c r="Q221" s="44">
        <f t="shared" si="52"/>
        <v>7</v>
      </c>
      <c r="R221" s="16">
        <f t="shared" si="44"/>
        <v>8</v>
      </c>
      <c r="T221" s="6">
        <f t="shared" si="50"/>
        <v>4.2961344175853742E-5</v>
      </c>
      <c r="V221" s="23">
        <f>+claims!D221</f>
        <v>0</v>
      </c>
      <c r="W221" s="23">
        <f>+claims!E221</f>
        <v>0</v>
      </c>
      <c r="X221" s="23">
        <f>+claims!F221</f>
        <v>0</v>
      </c>
      <c r="Z221" s="6">
        <f t="shared" si="45"/>
        <v>0</v>
      </c>
      <c r="AA221" s="6">
        <f t="shared" si="46"/>
        <v>0</v>
      </c>
      <c r="AB221" s="6">
        <f t="shared" si="47"/>
        <v>0</v>
      </c>
      <c r="AD221" s="6">
        <f t="shared" si="49"/>
        <v>0</v>
      </c>
    </row>
    <row r="222" spans="1:30" hidden="1" outlineLevel="1">
      <c r="A222" t="s">
        <v>359</v>
      </c>
      <c r="B222" t="s">
        <v>360</v>
      </c>
      <c r="C222" s="39"/>
      <c r="D222" s="44" t="s">
        <v>360</v>
      </c>
      <c r="E222" s="44"/>
      <c r="F222" s="44">
        <v>63.5</v>
      </c>
      <c r="G222" s="44">
        <f t="shared" si="51"/>
        <v>63.5</v>
      </c>
      <c r="H222" s="44"/>
      <c r="I222" s="44" t="s">
        <v>360</v>
      </c>
      <c r="J222" s="44"/>
      <c r="K222" s="44">
        <v>61.5</v>
      </c>
      <c r="L222" s="44">
        <f t="shared" si="53"/>
        <v>61.5</v>
      </c>
      <c r="M222" s="39"/>
      <c r="N222" s="44" t="s">
        <v>360</v>
      </c>
      <c r="O222" s="39"/>
      <c r="P222" s="117">
        <v>64</v>
      </c>
      <c r="Q222" s="44">
        <f t="shared" si="52"/>
        <v>64</v>
      </c>
      <c r="R222" s="16">
        <f t="shared" si="44"/>
        <v>63.083333333333336</v>
      </c>
      <c r="T222" s="6">
        <f t="shared" si="50"/>
        <v>3.3876809938668007E-4</v>
      </c>
      <c r="V222" s="23">
        <f>+claims!D222</f>
        <v>4</v>
      </c>
      <c r="W222" s="23">
        <f>+claims!E222</f>
        <v>1</v>
      </c>
      <c r="X222" s="23">
        <f>+claims!F222</f>
        <v>1</v>
      </c>
      <c r="Z222" s="6">
        <f t="shared" si="45"/>
        <v>0.04</v>
      </c>
      <c r="AA222" s="6">
        <f t="shared" si="46"/>
        <v>0.01</v>
      </c>
      <c r="AB222" s="6">
        <f t="shared" si="47"/>
        <v>0.01</v>
      </c>
      <c r="AD222" s="6">
        <f t="shared" si="49"/>
        <v>1.4999999999999999E-2</v>
      </c>
    </row>
    <row r="223" spans="1:30" hidden="1" outlineLevel="1">
      <c r="A223" t="s">
        <v>361</v>
      </c>
      <c r="B223" t="s">
        <v>362</v>
      </c>
      <c r="C223" s="39"/>
      <c r="D223" s="44" t="s">
        <v>362</v>
      </c>
      <c r="E223" s="44"/>
      <c r="F223" s="44">
        <v>10</v>
      </c>
      <c r="G223" s="44">
        <f t="shared" si="51"/>
        <v>10</v>
      </c>
      <c r="H223" s="44"/>
      <c r="I223" s="44" t="s">
        <v>362</v>
      </c>
      <c r="J223" s="44"/>
      <c r="K223" s="44">
        <v>10</v>
      </c>
      <c r="L223" s="44">
        <f t="shared" si="53"/>
        <v>10</v>
      </c>
      <c r="M223" s="39"/>
      <c r="N223" s="44" t="s">
        <v>362</v>
      </c>
      <c r="O223" s="39"/>
      <c r="P223" s="117">
        <v>10</v>
      </c>
      <c r="Q223" s="44">
        <f t="shared" si="52"/>
        <v>10</v>
      </c>
      <c r="R223" s="16">
        <f t="shared" si="44"/>
        <v>10</v>
      </c>
      <c r="T223" s="6">
        <f t="shared" si="50"/>
        <v>5.3701680219817179E-5</v>
      </c>
      <c r="V223" s="23">
        <f>+claims!D223</f>
        <v>0</v>
      </c>
      <c r="W223" s="23">
        <f>+claims!E223</f>
        <v>0</v>
      </c>
      <c r="X223" s="23">
        <f>+claims!F223</f>
        <v>0</v>
      </c>
      <c r="Z223" s="6">
        <f t="shared" si="45"/>
        <v>0</v>
      </c>
      <c r="AA223" s="6">
        <f t="shared" si="46"/>
        <v>0</v>
      </c>
      <c r="AB223" s="6">
        <f t="shared" si="47"/>
        <v>0</v>
      </c>
      <c r="AD223" s="6">
        <f t="shared" si="49"/>
        <v>0</v>
      </c>
    </row>
    <row r="224" spans="1:30" hidden="1" outlineLevel="1">
      <c r="A224" t="s">
        <v>363</v>
      </c>
      <c r="B224" t="s">
        <v>364</v>
      </c>
      <c r="C224" s="39"/>
      <c r="D224" s="44" t="s">
        <v>364</v>
      </c>
      <c r="E224" s="44"/>
      <c r="F224" s="44">
        <v>16</v>
      </c>
      <c r="G224" s="44">
        <f t="shared" si="51"/>
        <v>16</v>
      </c>
      <c r="H224" s="44"/>
      <c r="I224" s="44" t="s">
        <v>364</v>
      </c>
      <c r="J224" s="44"/>
      <c r="K224" s="44">
        <v>16</v>
      </c>
      <c r="L224" s="44">
        <f t="shared" si="53"/>
        <v>16</v>
      </c>
      <c r="M224" s="39"/>
      <c r="N224" s="44" t="s">
        <v>364</v>
      </c>
      <c r="O224" s="39"/>
      <c r="P224" s="117">
        <v>15.5</v>
      </c>
      <c r="Q224" s="44">
        <f t="shared" si="52"/>
        <v>15.5</v>
      </c>
      <c r="R224" s="16">
        <f t="shared" si="44"/>
        <v>15.75</v>
      </c>
      <c r="T224" s="6">
        <f t="shared" si="50"/>
        <v>8.4580146346212065E-5</v>
      </c>
      <c r="V224" s="23">
        <f>+claims!D224</f>
        <v>0</v>
      </c>
      <c r="W224" s="23">
        <f>+claims!E224</f>
        <v>0</v>
      </c>
      <c r="X224" s="23">
        <f>+claims!F224</f>
        <v>0</v>
      </c>
      <c r="Z224" s="6">
        <f t="shared" si="45"/>
        <v>0</v>
      </c>
      <c r="AA224" s="6">
        <f t="shared" si="46"/>
        <v>0</v>
      </c>
      <c r="AB224" s="6">
        <f t="shared" si="47"/>
        <v>0</v>
      </c>
      <c r="AD224" s="6">
        <f t="shared" si="49"/>
        <v>0</v>
      </c>
    </row>
    <row r="225" spans="1:30" hidden="1" outlineLevel="1">
      <c r="A225" t="s">
        <v>365</v>
      </c>
      <c r="B225" t="s">
        <v>366</v>
      </c>
      <c r="C225" s="39"/>
      <c r="D225" s="44" t="s">
        <v>366</v>
      </c>
      <c r="E225" s="44"/>
      <c r="F225" s="44">
        <v>21.5</v>
      </c>
      <c r="G225" s="44">
        <f t="shared" si="51"/>
        <v>21.5</v>
      </c>
      <c r="H225" s="44"/>
      <c r="I225" s="44" t="s">
        <v>366</v>
      </c>
      <c r="J225" s="44"/>
      <c r="K225" s="44">
        <v>21.5</v>
      </c>
      <c r="L225" s="44">
        <f t="shared" si="53"/>
        <v>21.5</v>
      </c>
      <c r="M225" s="39"/>
      <c r="N225" s="44" t="s">
        <v>366</v>
      </c>
      <c r="O225" s="39"/>
      <c r="P225" s="118">
        <v>22.5</v>
      </c>
      <c r="Q225" s="44">
        <f t="shared" si="52"/>
        <v>22.5</v>
      </c>
      <c r="R225" s="16">
        <f t="shared" si="44"/>
        <v>22</v>
      </c>
      <c r="T225" s="6">
        <f t="shared" si="50"/>
        <v>1.181436964835978E-4</v>
      </c>
      <c r="V225" s="23">
        <f>+claims!D225</f>
        <v>1</v>
      </c>
      <c r="W225" s="23">
        <f>+claims!E225</f>
        <v>1</v>
      </c>
      <c r="X225" s="23">
        <f>+claims!F225</f>
        <v>0</v>
      </c>
      <c r="Z225" s="6">
        <f t="shared" si="45"/>
        <v>0.01</v>
      </c>
      <c r="AA225" s="6">
        <f t="shared" si="46"/>
        <v>0.01</v>
      </c>
      <c r="AB225" s="6">
        <f t="shared" si="47"/>
        <v>0</v>
      </c>
      <c r="AD225" s="6">
        <f t="shared" si="49"/>
        <v>5.0000000000000001E-3</v>
      </c>
    </row>
    <row r="226" spans="1:30" hidden="1" outlineLevel="1">
      <c r="A226" t="s">
        <v>367</v>
      </c>
      <c r="B226" t="s">
        <v>368</v>
      </c>
      <c r="C226" s="39"/>
      <c r="D226" s="44" t="s">
        <v>368</v>
      </c>
      <c r="E226" s="44"/>
      <c r="F226" s="44">
        <v>17</v>
      </c>
      <c r="G226" s="44">
        <f t="shared" si="51"/>
        <v>17</v>
      </c>
      <c r="H226" s="44"/>
      <c r="I226" s="44" t="s">
        <v>368</v>
      </c>
      <c r="J226" s="44"/>
      <c r="K226" s="44">
        <v>17</v>
      </c>
      <c r="L226" s="44">
        <f t="shared" si="53"/>
        <v>17</v>
      </c>
      <c r="M226" s="39"/>
      <c r="N226" s="44" t="s">
        <v>368</v>
      </c>
      <c r="O226" s="39"/>
      <c r="P226" s="118">
        <v>17</v>
      </c>
      <c r="Q226" s="44">
        <f t="shared" si="52"/>
        <v>17</v>
      </c>
      <c r="R226" s="16">
        <f t="shared" si="44"/>
        <v>17</v>
      </c>
      <c r="T226" s="6">
        <f t="shared" si="50"/>
        <v>9.1292856373689213E-5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45"/>
        <v>0</v>
      </c>
      <c r="AA226" s="6">
        <f t="shared" si="46"/>
        <v>0</v>
      </c>
      <c r="AB226" s="6">
        <f t="shared" si="47"/>
        <v>0</v>
      </c>
      <c r="AD226" s="6">
        <f t="shared" si="49"/>
        <v>0</v>
      </c>
    </row>
    <row r="227" spans="1:30" hidden="1" outlineLevel="1">
      <c r="A227" t="s">
        <v>369</v>
      </c>
      <c r="B227" t="s">
        <v>370</v>
      </c>
      <c r="C227" s="39"/>
      <c r="D227" s="44" t="s">
        <v>370</v>
      </c>
      <c r="E227" s="44"/>
      <c r="F227" s="44">
        <v>10.5</v>
      </c>
      <c r="G227" s="44">
        <f t="shared" si="51"/>
        <v>10.5</v>
      </c>
      <c r="H227" s="44"/>
      <c r="I227" s="44" t="s">
        <v>370</v>
      </c>
      <c r="J227" s="44"/>
      <c r="K227" s="44">
        <v>8.5</v>
      </c>
      <c r="L227" s="44">
        <f t="shared" si="53"/>
        <v>8.5</v>
      </c>
      <c r="M227" s="39"/>
      <c r="N227" s="44" t="s">
        <v>370</v>
      </c>
      <c r="O227" s="39"/>
      <c r="P227" s="118">
        <v>9.5</v>
      </c>
      <c r="Q227" s="44">
        <f t="shared" si="52"/>
        <v>9.5</v>
      </c>
      <c r="R227" s="16">
        <f t="shared" si="44"/>
        <v>9.3333333333333339</v>
      </c>
      <c r="T227" s="6">
        <f t="shared" si="50"/>
        <v>5.0121568205162707E-5</v>
      </c>
      <c r="V227" s="23">
        <f>+claims!D227</f>
        <v>0</v>
      </c>
      <c r="W227" s="23">
        <f>+claims!E227</f>
        <v>0</v>
      </c>
      <c r="X227" s="23">
        <f>+claims!F227</f>
        <v>0</v>
      </c>
      <c r="Z227" s="6">
        <f t="shared" si="45"/>
        <v>0</v>
      </c>
      <c r="AA227" s="6">
        <f t="shared" si="46"/>
        <v>0</v>
      </c>
      <c r="AB227" s="6">
        <f t="shared" si="47"/>
        <v>0</v>
      </c>
      <c r="AD227" s="6">
        <f t="shared" si="49"/>
        <v>0</v>
      </c>
    </row>
    <row r="228" spans="1:30" hidden="1" outlineLevel="1">
      <c r="A228" t="s">
        <v>371</v>
      </c>
      <c r="B228" t="s">
        <v>372</v>
      </c>
      <c r="C228" s="39"/>
      <c r="D228" s="44" t="s">
        <v>372</v>
      </c>
      <c r="E228" s="44"/>
      <c r="F228" s="44">
        <v>172.5</v>
      </c>
      <c r="G228" s="44">
        <f t="shared" si="51"/>
        <v>172.5</v>
      </c>
      <c r="H228" s="44"/>
      <c r="I228" s="44" t="s">
        <v>372</v>
      </c>
      <c r="J228" s="44"/>
      <c r="K228" s="44">
        <v>170</v>
      </c>
      <c r="L228" s="44">
        <f t="shared" si="53"/>
        <v>170</v>
      </c>
      <c r="M228" s="39"/>
      <c r="N228" s="44" t="s">
        <v>372</v>
      </c>
      <c r="O228" s="39"/>
      <c r="P228" s="118">
        <v>173</v>
      </c>
      <c r="Q228" s="44">
        <f t="shared" si="52"/>
        <v>173</v>
      </c>
      <c r="R228" s="16">
        <f t="shared" si="44"/>
        <v>171.91666666666666</v>
      </c>
      <c r="T228" s="6">
        <f t="shared" si="50"/>
        <v>9.2322138577902364E-4</v>
      </c>
      <c r="V228" s="23">
        <f>+claims!D228</f>
        <v>2</v>
      </c>
      <c r="W228" s="23">
        <f>+claims!E228</f>
        <v>13</v>
      </c>
      <c r="X228" s="23">
        <f>+claims!F228</f>
        <v>4</v>
      </c>
      <c r="Z228" s="6">
        <f t="shared" si="45"/>
        <v>1.1594202898550725E-2</v>
      </c>
      <c r="AA228" s="6">
        <f t="shared" si="46"/>
        <v>7.6470588235294124E-2</v>
      </c>
      <c r="AB228" s="6">
        <f t="shared" si="47"/>
        <v>2.3121387283236993E-2</v>
      </c>
      <c r="AD228" s="6">
        <f t="shared" si="49"/>
        <v>3.8983256869808323E-2</v>
      </c>
    </row>
    <row r="229" spans="1:30" hidden="1" outlineLevel="1">
      <c r="A229" t="s">
        <v>373</v>
      </c>
      <c r="B229" t="s">
        <v>374</v>
      </c>
      <c r="C229" s="39"/>
      <c r="D229" s="44" t="s">
        <v>374</v>
      </c>
      <c r="E229" s="44"/>
      <c r="F229" s="44">
        <v>23</v>
      </c>
      <c r="G229" s="44">
        <f t="shared" si="51"/>
        <v>23</v>
      </c>
      <c r="H229" s="44"/>
      <c r="I229" s="44" t="s">
        <v>374</v>
      </c>
      <c r="J229" s="44"/>
      <c r="K229" s="44">
        <v>22</v>
      </c>
      <c r="L229" s="44">
        <f t="shared" si="53"/>
        <v>22</v>
      </c>
      <c r="M229" s="39"/>
      <c r="N229" s="44" t="s">
        <v>374</v>
      </c>
      <c r="O229" s="39"/>
      <c r="P229" s="118">
        <v>22</v>
      </c>
      <c r="Q229" s="44">
        <f t="shared" si="52"/>
        <v>22</v>
      </c>
      <c r="R229" s="16">
        <f t="shared" si="44"/>
        <v>22.166666666666668</v>
      </c>
      <c r="T229" s="6">
        <f t="shared" si="50"/>
        <v>1.1903872448726142E-4</v>
      </c>
      <c r="V229" s="23">
        <f>+claims!D229</f>
        <v>0</v>
      </c>
      <c r="W229" s="23">
        <f>+claims!E229</f>
        <v>0</v>
      </c>
      <c r="X229" s="23">
        <f>+claims!F229</f>
        <v>0</v>
      </c>
      <c r="Z229" s="6">
        <f t="shared" si="45"/>
        <v>0</v>
      </c>
      <c r="AA229" s="6">
        <f t="shared" si="46"/>
        <v>0</v>
      </c>
      <c r="AB229" s="6">
        <f t="shared" si="47"/>
        <v>0</v>
      </c>
      <c r="AD229" s="6">
        <f t="shared" si="49"/>
        <v>0</v>
      </c>
    </row>
    <row r="230" spans="1:30" hidden="1" outlineLevel="1">
      <c r="A230" t="s">
        <v>375</v>
      </c>
      <c r="B230" t="s">
        <v>376</v>
      </c>
      <c r="C230" s="39"/>
      <c r="D230" s="44" t="s">
        <v>376</v>
      </c>
      <c r="E230" s="44"/>
      <c r="F230" s="44">
        <v>12</v>
      </c>
      <c r="G230" s="44">
        <f t="shared" si="51"/>
        <v>12</v>
      </c>
      <c r="H230" s="44"/>
      <c r="I230" s="44" t="s">
        <v>376</v>
      </c>
      <c r="J230" s="44"/>
      <c r="K230" s="44">
        <v>11</v>
      </c>
      <c r="L230" s="44">
        <f t="shared" si="53"/>
        <v>11</v>
      </c>
      <c r="M230" s="39"/>
      <c r="N230" s="44" t="s">
        <v>376</v>
      </c>
      <c r="O230" s="39"/>
      <c r="P230" s="119">
        <v>11</v>
      </c>
      <c r="Q230" s="44">
        <f t="shared" si="52"/>
        <v>11</v>
      </c>
      <c r="R230" s="16">
        <f t="shared" ref="R230:R264" si="54">IF(G230&gt;0,(+G230+(L230*2)+(Q230*3))/6,IF(L230&gt;0,((L230*2)+(Q230*3))/5,Q230))</f>
        <v>11.166666666666666</v>
      </c>
      <c r="T230" s="6">
        <f t="shared" si="50"/>
        <v>5.9966876245462516E-5</v>
      </c>
      <c r="V230" s="23">
        <f>+claims!D230</f>
        <v>0</v>
      </c>
      <c r="W230" s="23">
        <f>+claims!E230</f>
        <v>0</v>
      </c>
      <c r="X230" s="23">
        <f>+claims!F230</f>
        <v>0</v>
      </c>
      <c r="Z230" s="6">
        <f t="shared" si="45"/>
        <v>0</v>
      </c>
      <c r="AA230" s="6">
        <f t="shared" si="46"/>
        <v>0</v>
      </c>
      <c r="AB230" s="6">
        <f t="shared" si="47"/>
        <v>0</v>
      </c>
      <c r="AD230" s="6">
        <f t="shared" si="49"/>
        <v>0</v>
      </c>
    </row>
    <row r="231" spans="1:30" hidden="1" outlineLevel="1">
      <c r="A231" t="s">
        <v>377</v>
      </c>
      <c r="B231" t="s">
        <v>378</v>
      </c>
      <c r="C231" s="39"/>
      <c r="D231" s="44" t="s">
        <v>378</v>
      </c>
      <c r="E231" s="44"/>
      <c r="F231" s="44">
        <v>15.5</v>
      </c>
      <c r="G231" s="44">
        <f t="shared" si="51"/>
        <v>15.5</v>
      </c>
      <c r="H231" s="44"/>
      <c r="I231" s="44" t="s">
        <v>378</v>
      </c>
      <c r="J231" s="44"/>
      <c r="K231" s="44">
        <v>14</v>
      </c>
      <c r="L231" s="44">
        <f t="shared" si="53"/>
        <v>14</v>
      </c>
      <c r="M231" s="39"/>
      <c r="N231" s="44" t="s">
        <v>378</v>
      </c>
      <c r="O231" s="39"/>
      <c r="P231" s="119">
        <v>14</v>
      </c>
      <c r="Q231" s="44">
        <f t="shared" si="52"/>
        <v>14</v>
      </c>
      <c r="R231" s="16">
        <f t="shared" si="54"/>
        <v>14.25</v>
      </c>
      <c r="T231" s="6">
        <f t="shared" si="50"/>
        <v>7.6524894313239486E-5</v>
      </c>
      <c r="V231" s="23">
        <f>+claims!D231</f>
        <v>0</v>
      </c>
      <c r="W231" s="23">
        <f>+claims!E231</f>
        <v>0</v>
      </c>
      <c r="X231" s="23">
        <f>+claims!F231</f>
        <v>0</v>
      </c>
      <c r="Z231" s="6">
        <f t="shared" si="45"/>
        <v>0</v>
      </c>
      <c r="AA231" s="6">
        <f t="shared" si="46"/>
        <v>0</v>
      </c>
      <c r="AB231" s="6">
        <f t="shared" si="47"/>
        <v>0</v>
      </c>
      <c r="AD231" s="6">
        <f t="shared" si="49"/>
        <v>0</v>
      </c>
    </row>
    <row r="232" spans="1:30" hidden="1" outlineLevel="1">
      <c r="A232" t="s">
        <v>379</v>
      </c>
      <c r="B232" t="s">
        <v>380</v>
      </c>
      <c r="C232" s="39"/>
      <c r="D232" s="44" t="s">
        <v>380</v>
      </c>
      <c r="E232" s="44"/>
      <c r="F232" s="44">
        <v>36</v>
      </c>
      <c r="G232" s="44">
        <f t="shared" si="51"/>
        <v>36</v>
      </c>
      <c r="H232" s="44"/>
      <c r="I232" s="44" t="s">
        <v>380</v>
      </c>
      <c r="J232" s="44"/>
      <c r="K232" s="44">
        <v>33.5</v>
      </c>
      <c r="L232" s="44">
        <f t="shared" si="53"/>
        <v>33.5</v>
      </c>
      <c r="M232" s="39"/>
      <c r="N232" s="44" t="s">
        <v>380</v>
      </c>
      <c r="O232" s="39"/>
      <c r="P232" s="119">
        <v>31.5</v>
      </c>
      <c r="Q232" s="44">
        <f t="shared" si="52"/>
        <v>31.5</v>
      </c>
      <c r="R232" s="16">
        <f t="shared" si="54"/>
        <v>32.916666666666664</v>
      </c>
      <c r="T232" s="6">
        <f t="shared" si="50"/>
        <v>1.7676803072356489E-4</v>
      </c>
      <c r="V232" s="23">
        <f>+claims!D232</f>
        <v>0</v>
      </c>
      <c r="W232" s="23">
        <f>+claims!E232</f>
        <v>0</v>
      </c>
      <c r="X232" s="23">
        <f>+claims!F232</f>
        <v>0</v>
      </c>
      <c r="Z232" s="6">
        <f t="shared" si="45"/>
        <v>0</v>
      </c>
      <c r="AA232" s="6">
        <f t="shared" si="46"/>
        <v>0</v>
      </c>
      <c r="AB232" s="6">
        <f t="shared" si="47"/>
        <v>0</v>
      </c>
      <c r="AD232" s="6">
        <f t="shared" si="49"/>
        <v>0</v>
      </c>
    </row>
    <row r="233" spans="1:30" hidden="1" outlineLevel="1">
      <c r="A233" t="s">
        <v>516</v>
      </c>
      <c r="B233" t="s">
        <v>517</v>
      </c>
      <c r="C233" s="39"/>
      <c r="D233" s="44" t="s">
        <v>517</v>
      </c>
      <c r="E233" s="44"/>
      <c r="F233" s="44">
        <v>5.5</v>
      </c>
      <c r="G233" s="44">
        <f>AVERAGE(C233:F233)</f>
        <v>5.5</v>
      </c>
      <c r="H233" s="44"/>
      <c r="I233" s="44" t="s">
        <v>517</v>
      </c>
      <c r="J233" s="44"/>
      <c r="K233" s="44">
        <v>5</v>
      </c>
      <c r="L233" s="44">
        <f>AVERAGE(H233:K233)</f>
        <v>5</v>
      </c>
      <c r="M233" s="39"/>
      <c r="N233" s="44" t="s">
        <v>517</v>
      </c>
      <c r="O233" s="39"/>
      <c r="P233" s="119">
        <v>5</v>
      </c>
      <c r="Q233" s="44">
        <f>AVERAGE(M233:P233)</f>
        <v>5</v>
      </c>
      <c r="R233" s="16">
        <f>IF(G233&gt;0,(+G233+(L233*2)+(Q233*3))/6,IF(L233&gt;0,((L233*2)+(Q233*3))/5,Q233))</f>
        <v>5.083333333333333</v>
      </c>
      <c r="T233" s="6">
        <f t="shared" si="50"/>
        <v>2.7298354111740397E-5</v>
      </c>
      <c r="V233" s="23">
        <f>+claims!D233</f>
        <v>0</v>
      </c>
      <c r="W233" s="23">
        <f>+claims!E233</f>
        <v>0</v>
      </c>
      <c r="X233" s="23">
        <f>+claims!F233</f>
        <v>0</v>
      </c>
      <c r="Z233" s="6">
        <f>IF(G233&gt;100,IF(V233&lt;1,0,+V233/G233),IF(V233&lt;1,0,+V233/100))</f>
        <v>0</v>
      </c>
      <c r="AA233" s="6">
        <f>IF(L233&gt;100,IF(W233&lt;1,0,+W233/L233),IF(W233&lt;1,0,+W233/100))</f>
        <v>0</v>
      </c>
      <c r="AB233" s="6">
        <f>IF(Q233&gt;100,IF(X233&lt;1,0,+X233/Q233),IF(X233&lt;1,0,+X233/100))</f>
        <v>0</v>
      </c>
      <c r="AD233" s="6">
        <f t="shared" si="49"/>
        <v>0</v>
      </c>
    </row>
    <row r="234" spans="1:30" hidden="1" outlineLevel="1">
      <c r="A234" t="s">
        <v>381</v>
      </c>
      <c r="B234" t="s">
        <v>382</v>
      </c>
      <c r="C234" s="39"/>
      <c r="D234" s="44" t="s">
        <v>382</v>
      </c>
      <c r="E234" s="44"/>
      <c r="F234" s="44">
        <v>24.5</v>
      </c>
      <c r="G234" s="44">
        <f t="shared" si="51"/>
        <v>24.5</v>
      </c>
      <c r="H234" s="44"/>
      <c r="I234" s="44" t="s">
        <v>382</v>
      </c>
      <c r="J234" s="44"/>
      <c r="K234" s="44">
        <v>26</v>
      </c>
      <c r="L234" s="44">
        <f t="shared" si="53"/>
        <v>26</v>
      </c>
      <c r="M234" s="39"/>
      <c r="N234" s="44" t="s">
        <v>382</v>
      </c>
      <c r="O234" s="39"/>
      <c r="P234" s="119">
        <v>25</v>
      </c>
      <c r="Q234" s="44">
        <f t="shared" si="52"/>
        <v>25</v>
      </c>
      <c r="R234" s="16">
        <f t="shared" si="54"/>
        <v>25.25</v>
      </c>
      <c r="T234" s="6">
        <f t="shared" si="50"/>
        <v>1.3559674255503838E-4</v>
      </c>
      <c r="V234" s="23">
        <f>+claims!D234</f>
        <v>2</v>
      </c>
      <c r="W234" s="23">
        <f>+claims!E234</f>
        <v>0</v>
      </c>
      <c r="X234" s="23">
        <f>+claims!F234</f>
        <v>2</v>
      </c>
      <c r="Z234" s="6">
        <f t="shared" ref="Z234:Z267" si="55">IF(G234&gt;100,IF(V234&lt;1,0,+V234/G234),IF(V234&lt;1,0,+V234/100))</f>
        <v>0.02</v>
      </c>
      <c r="AA234" s="6">
        <f t="shared" ref="AA234:AA264" si="56">IF(L234&gt;100,IF(W234&lt;1,0,+W234/L234),IF(W234&lt;1,0,+W234/100))</f>
        <v>0</v>
      </c>
      <c r="AB234" s="6">
        <f t="shared" si="47"/>
        <v>0.02</v>
      </c>
      <c r="AD234" s="6">
        <f t="shared" si="49"/>
        <v>1.3333333333333334E-2</v>
      </c>
    </row>
    <row r="235" spans="1:30" hidden="1" outlineLevel="1">
      <c r="A235" t="s">
        <v>383</v>
      </c>
      <c r="B235" t="s">
        <v>384</v>
      </c>
      <c r="C235" s="39"/>
      <c r="D235" s="44" t="s">
        <v>384</v>
      </c>
      <c r="E235" s="44"/>
      <c r="F235" s="44">
        <v>19</v>
      </c>
      <c r="G235" s="44">
        <f t="shared" si="51"/>
        <v>19</v>
      </c>
      <c r="H235" s="44"/>
      <c r="I235" s="44" t="s">
        <v>384</v>
      </c>
      <c r="J235" s="44"/>
      <c r="K235" s="44">
        <v>21</v>
      </c>
      <c r="L235" s="44">
        <f t="shared" si="53"/>
        <v>21</v>
      </c>
      <c r="M235" s="39"/>
      <c r="N235" s="44" t="s">
        <v>384</v>
      </c>
      <c r="O235" s="39"/>
      <c r="P235" s="119">
        <v>21</v>
      </c>
      <c r="Q235" s="44">
        <f t="shared" si="52"/>
        <v>21</v>
      </c>
      <c r="R235" s="16">
        <f t="shared" si="54"/>
        <v>20.666666666666668</v>
      </c>
      <c r="T235" s="6">
        <f t="shared" si="50"/>
        <v>1.1098347245428884E-4</v>
      </c>
      <c r="V235" s="23">
        <f>+claims!D235</f>
        <v>0</v>
      </c>
      <c r="W235" s="23">
        <f>+claims!E235</f>
        <v>0</v>
      </c>
      <c r="X235" s="23">
        <f>+claims!F235</f>
        <v>0</v>
      </c>
      <c r="Z235" s="6">
        <f t="shared" si="55"/>
        <v>0</v>
      </c>
      <c r="AA235" s="6">
        <f t="shared" si="56"/>
        <v>0</v>
      </c>
      <c r="AB235" s="6">
        <f t="shared" si="47"/>
        <v>0</v>
      </c>
      <c r="AD235" s="6">
        <f t="shared" si="49"/>
        <v>0</v>
      </c>
    </row>
    <row r="236" spans="1:30" hidden="1" outlineLevel="1">
      <c r="A236" t="s">
        <v>385</v>
      </c>
      <c r="B236" t="s">
        <v>386</v>
      </c>
      <c r="C236" s="39"/>
      <c r="D236" s="44" t="s">
        <v>386</v>
      </c>
      <c r="E236" s="44"/>
      <c r="F236" s="44">
        <v>72</v>
      </c>
      <c r="G236" s="44">
        <f t="shared" si="51"/>
        <v>72</v>
      </c>
      <c r="H236" s="44"/>
      <c r="I236" s="44" t="s">
        <v>386</v>
      </c>
      <c r="J236" s="44"/>
      <c r="K236" s="44">
        <v>72</v>
      </c>
      <c r="L236" s="44">
        <f t="shared" si="53"/>
        <v>72</v>
      </c>
      <c r="M236" s="39"/>
      <c r="N236" s="44" t="s">
        <v>386</v>
      </c>
      <c r="O236" s="39"/>
      <c r="P236" s="119">
        <v>75.5</v>
      </c>
      <c r="Q236" s="44">
        <f t="shared" si="52"/>
        <v>75.5</v>
      </c>
      <c r="R236" s="16">
        <f t="shared" si="54"/>
        <v>73.75</v>
      </c>
      <c r="T236" s="6">
        <f t="shared" si="50"/>
        <v>3.9604989162115168E-4</v>
      </c>
      <c r="V236" s="23">
        <f>+claims!D236</f>
        <v>1</v>
      </c>
      <c r="W236" s="23">
        <f>+claims!E236</f>
        <v>0</v>
      </c>
      <c r="X236" s="23">
        <f>+claims!F236</f>
        <v>0</v>
      </c>
      <c r="Z236" s="6">
        <f t="shared" si="55"/>
        <v>0.01</v>
      </c>
      <c r="AA236" s="6">
        <f t="shared" si="56"/>
        <v>0</v>
      </c>
      <c r="AB236" s="6">
        <f t="shared" si="47"/>
        <v>0</v>
      </c>
      <c r="AD236" s="6">
        <f t="shared" si="49"/>
        <v>1.6666666666666668E-3</v>
      </c>
    </row>
    <row r="237" spans="1:30" s="102" customFormat="1" hidden="1" outlineLevel="1">
      <c r="A237" s="104" t="s">
        <v>579</v>
      </c>
      <c r="B237" s="104" t="s">
        <v>580</v>
      </c>
      <c r="C237" s="39"/>
      <c r="D237" s="44" t="s">
        <v>580</v>
      </c>
      <c r="E237" s="44"/>
      <c r="F237" s="44">
        <v>0</v>
      </c>
      <c r="G237" s="44">
        <f>AVERAGE(C237:F237)</f>
        <v>0</v>
      </c>
      <c r="H237" s="44"/>
      <c r="I237" s="44" t="s">
        <v>580</v>
      </c>
      <c r="J237" s="44"/>
      <c r="K237" s="44">
        <v>0</v>
      </c>
      <c r="L237" s="44">
        <f t="shared" si="53"/>
        <v>0</v>
      </c>
      <c r="M237" s="39"/>
      <c r="N237" s="44" t="s">
        <v>580</v>
      </c>
      <c r="O237" s="39"/>
      <c r="P237" s="120">
        <v>3</v>
      </c>
      <c r="Q237" s="44">
        <f t="shared" si="52"/>
        <v>3</v>
      </c>
      <c r="R237" s="16">
        <f t="shared" si="54"/>
        <v>3</v>
      </c>
      <c r="T237" s="6">
        <f t="shared" si="50"/>
        <v>1.6110504065945156E-5</v>
      </c>
      <c r="V237" s="23">
        <f>+claims!D237</f>
        <v>0</v>
      </c>
      <c r="W237" s="23">
        <f>+claims!E237</f>
        <v>0</v>
      </c>
      <c r="X237" s="23">
        <f>+claims!F237</f>
        <v>0</v>
      </c>
      <c r="Z237" s="6">
        <f t="shared" si="55"/>
        <v>0</v>
      </c>
      <c r="AA237" s="6">
        <f t="shared" si="56"/>
        <v>0</v>
      </c>
      <c r="AB237" s="6">
        <f t="shared" si="47"/>
        <v>0</v>
      </c>
      <c r="AD237" s="6">
        <f t="shared" si="49"/>
        <v>0</v>
      </c>
    </row>
    <row r="238" spans="1:30" hidden="1" outlineLevel="1">
      <c r="A238" t="s">
        <v>387</v>
      </c>
      <c r="B238" t="s">
        <v>388</v>
      </c>
      <c r="C238" s="39"/>
      <c r="D238" s="44" t="s">
        <v>388</v>
      </c>
      <c r="E238" s="44"/>
      <c r="F238" s="44">
        <v>10</v>
      </c>
      <c r="G238" s="44">
        <f t="shared" si="51"/>
        <v>10</v>
      </c>
      <c r="H238" s="44"/>
      <c r="I238" s="44" t="s">
        <v>388</v>
      </c>
      <c r="J238" s="44"/>
      <c r="K238" s="44">
        <v>10</v>
      </c>
      <c r="L238" s="44">
        <f t="shared" si="53"/>
        <v>10</v>
      </c>
      <c r="M238" s="39"/>
      <c r="N238" s="44" t="s">
        <v>388</v>
      </c>
      <c r="O238" s="39"/>
      <c r="P238" s="120">
        <v>9</v>
      </c>
      <c r="Q238" s="44">
        <f t="shared" si="52"/>
        <v>9</v>
      </c>
      <c r="R238" s="16">
        <f t="shared" si="54"/>
        <v>9.5</v>
      </c>
      <c r="T238" s="6">
        <f t="shared" si="50"/>
        <v>5.1016596208826322E-5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6">
        <f t="shared" si="55"/>
        <v>0</v>
      </c>
      <c r="AA238" s="6">
        <f t="shared" si="56"/>
        <v>0</v>
      </c>
      <c r="AB238" s="6">
        <f t="shared" si="47"/>
        <v>0</v>
      </c>
      <c r="AD238" s="6">
        <f t="shared" si="49"/>
        <v>0</v>
      </c>
    </row>
    <row r="239" spans="1:30" hidden="1" outlineLevel="1">
      <c r="A239" t="s">
        <v>389</v>
      </c>
      <c r="B239" t="s">
        <v>390</v>
      </c>
      <c r="C239" s="39"/>
      <c r="D239" s="44" t="s">
        <v>390</v>
      </c>
      <c r="E239" s="44"/>
      <c r="F239" s="44">
        <v>12</v>
      </c>
      <c r="G239" s="44">
        <f t="shared" si="51"/>
        <v>12</v>
      </c>
      <c r="H239" s="44"/>
      <c r="I239" s="44" t="s">
        <v>390</v>
      </c>
      <c r="J239" s="44"/>
      <c r="K239" s="44">
        <v>12</v>
      </c>
      <c r="L239" s="44">
        <f t="shared" si="53"/>
        <v>12</v>
      </c>
      <c r="M239" s="39"/>
      <c r="N239" s="44" t="s">
        <v>390</v>
      </c>
      <c r="O239" s="39"/>
      <c r="P239" s="120">
        <v>13</v>
      </c>
      <c r="Q239" s="44">
        <f t="shared" ref="Q239:Q264" si="57">AVERAGE(M239:P239)</f>
        <v>13</v>
      </c>
      <c r="R239" s="16">
        <f t="shared" si="54"/>
        <v>12.5</v>
      </c>
      <c r="T239" s="6">
        <f t="shared" si="50"/>
        <v>6.7127100274771474E-5</v>
      </c>
      <c r="V239" s="23">
        <f>+claims!D239</f>
        <v>0</v>
      </c>
      <c r="W239" s="23">
        <f>+claims!E239</f>
        <v>0</v>
      </c>
      <c r="X239" s="23">
        <f>+claims!F239</f>
        <v>0</v>
      </c>
      <c r="Z239" s="6">
        <f t="shared" si="55"/>
        <v>0</v>
      </c>
      <c r="AA239" s="6">
        <f t="shared" si="56"/>
        <v>0</v>
      </c>
      <c r="AB239" s="6">
        <f t="shared" ref="AB239:AB264" si="58">IF(Q239&gt;100,IF(X239&lt;1,0,+X239/Q239),IF(X239&lt;1,0,+X239/100))</f>
        <v>0</v>
      </c>
      <c r="AD239" s="6">
        <f t="shared" si="49"/>
        <v>0</v>
      </c>
    </row>
    <row r="240" spans="1:30" hidden="1" outlineLevel="1">
      <c r="A240" t="s">
        <v>391</v>
      </c>
      <c r="B240" t="s">
        <v>392</v>
      </c>
      <c r="C240" s="39"/>
      <c r="D240" s="44" t="s">
        <v>392</v>
      </c>
      <c r="E240" s="44"/>
      <c r="F240" s="44">
        <v>10</v>
      </c>
      <c r="G240" s="44">
        <f t="shared" si="51"/>
        <v>10</v>
      </c>
      <c r="H240" s="44"/>
      <c r="I240" s="44" t="s">
        <v>392</v>
      </c>
      <c r="J240" s="44"/>
      <c r="K240" s="44">
        <v>10</v>
      </c>
      <c r="L240" s="44">
        <f t="shared" si="53"/>
        <v>10</v>
      </c>
      <c r="M240" s="39"/>
      <c r="N240" s="44" t="s">
        <v>392</v>
      </c>
      <c r="O240" s="39"/>
      <c r="P240" s="120">
        <v>8</v>
      </c>
      <c r="Q240" s="44">
        <f t="shared" si="57"/>
        <v>8</v>
      </c>
      <c r="R240" s="16">
        <f t="shared" si="54"/>
        <v>9</v>
      </c>
      <c r="T240" s="6">
        <f t="shared" si="50"/>
        <v>4.8331512197835464E-5</v>
      </c>
      <c r="V240" s="23">
        <f>+claims!D240</f>
        <v>0</v>
      </c>
      <c r="W240" s="23">
        <f>+claims!E240</f>
        <v>0</v>
      </c>
      <c r="X240" s="23">
        <f>+claims!F240</f>
        <v>1</v>
      </c>
      <c r="Z240" s="6">
        <f t="shared" si="55"/>
        <v>0</v>
      </c>
      <c r="AA240" s="6">
        <f t="shared" si="56"/>
        <v>0</v>
      </c>
      <c r="AB240" s="6">
        <f t="shared" si="58"/>
        <v>0.01</v>
      </c>
      <c r="AD240" s="6">
        <f t="shared" si="49"/>
        <v>5.0000000000000001E-3</v>
      </c>
    </row>
    <row r="241" spans="1:30" hidden="1" outlineLevel="1">
      <c r="A241" t="s">
        <v>393</v>
      </c>
      <c r="B241" t="s">
        <v>394</v>
      </c>
      <c r="C241" s="39"/>
      <c r="D241" s="44" t="s">
        <v>394</v>
      </c>
      <c r="E241" s="44"/>
      <c r="F241" s="44">
        <v>62.5</v>
      </c>
      <c r="G241" s="44">
        <f t="shared" si="51"/>
        <v>62.5</v>
      </c>
      <c r="H241" s="44"/>
      <c r="I241" s="44" t="s">
        <v>394</v>
      </c>
      <c r="J241" s="44"/>
      <c r="K241" s="44">
        <v>61</v>
      </c>
      <c r="L241" s="44">
        <f t="shared" si="53"/>
        <v>61</v>
      </c>
      <c r="M241" s="39"/>
      <c r="N241" s="44" t="s">
        <v>394</v>
      </c>
      <c r="O241" s="39"/>
      <c r="P241" s="120">
        <v>61.5</v>
      </c>
      <c r="Q241" s="44">
        <f t="shared" si="57"/>
        <v>61.5</v>
      </c>
      <c r="R241" s="16">
        <f t="shared" si="54"/>
        <v>61.5</v>
      </c>
      <c r="T241" s="6">
        <f t="shared" si="50"/>
        <v>3.3026533335187567E-4</v>
      </c>
      <c r="V241" s="23">
        <f>+claims!D241</f>
        <v>3</v>
      </c>
      <c r="W241" s="23">
        <f>+claims!E241</f>
        <v>2</v>
      </c>
      <c r="X241" s="23">
        <f>+claims!F241</f>
        <v>4</v>
      </c>
      <c r="Z241" s="6">
        <f t="shared" si="55"/>
        <v>0.03</v>
      </c>
      <c r="AA241" s="6">
        <f t="shared" si="56"/>
        <v>0.02</v>
      </c>
      <c r="AB241" s="6">
        <f t="shared" si="58"/>
        <v>0.04</v>
      </c>
      <c r="AD241" s="6">
        <f t="shared" si="49"/>
        <v>3.1666666666666669E-2</v>
      </c>
    </row>
    <row r="242" spans="1:30" hidden="1" outlineLevel="1">
      <c r="A242" t="s">
        <v>395</v>
      </c>
      <c r="B242" t="s">
        <v>396</v>
      </c>
      <c r="C242" s="39"/>
      <c r="D242" s="44" t="s">
        <v>396</v>
      </c>
      <c r="E242" s="44"/>
      <c r="F242" s="44">
        <v>12.5</v>
      </c>
      <c r="G242" s="44">
        <f t="shared" si="51"/>
        <v>12.5</v>
      </c>
      <c r="H242" s="44"/>
      <c r="I242" s="44" t="s">
        <v>396</v>
      </c>
      <c r="J242" s="44"/>
      <c r="K242" s="44">
        <v>12.5</v>
      </c>
      <c r="L242" s="44">
        <f t="shared" si="53"/>
        <v>12.5</v>
      </c>
      <c r="M242" s="39"/>
      <c r="N242" s="44" t="s">
        <v>396</v>
      </c>
      <c r="O242" s="39"/>
      <c r="P242" s="120">
        <v>11.5</v>
      </c>
      <c r="Q242" s="44">
        <f t="shared" si="57"/>
        <v>11.5</v>
      </c>
      <c r="R242" s="16">
        <f t="shared" si="54"/>
        <v>12</v>
      </c>
      <c r="T242" s="6">
        <f t="shared" si="50"/>
        <v>6.4442016263780623E-5</v>
      </c>
      <c r="V242" s="23">
        <f>+claims!D242</f>
        <v>0</v>
      </c>
      <c r="W242" s="23">
        <f>+claims!E242</f>
        <v>0</v>
      </c>
      <c r="X242" s="23">
        <f>+claims!F242</f>
        <v>0</v>
      </c>
      <c r="Z242" s="6">
        <f t="shared" si="55"/>
        <v>0</v>
      </c>
      <c r="AA242" s="6">
        <f t="shared" si="56"/>
        <v>0</v>
      </c>
      <c r="AB242" s="6">
        <f t="shared" si="58"/>
        <v>0</v>
      </c>
      <c r="AD242" s="6">
        <f t="shared" si="49"/>
        <v>0</v>
      </c>
    </row>
    <row r="243" spans="1:30" hidden="1" outlineLevel="1">
      <c r="A243" t="s">
        <v>397</v>
      </c>
      <c r="B243" t="s">
        <v>398</v>
      </c>
      <c r="C243" s="39"/>
      <c r="D243" s="44" t="s">
        <v>398</v>
      </c>
      <c r="E243" s="44"/>
      <c r="F243" s="44">
        <v>83</v>
      </c>
      <c r="G243" s="44">
        <f t="shared" si="51"/>
        <v>83</v>
      </c>
      <c r="H243" s="44"/>
      <c r="I243" s="44" t="s">
        <v>398</v>
      </c>
      <c r="J243" s="44"/>
      <c r="K243" s="44">
        <v>81</v>
      </c>
      <c r="L243" s="44">
        <f t="shared" si="53"/>
        <v>81</v>
      </c>
      <c r="M243" s="39"/>
      <c r="N243" s="44" t="s">
        <v>398</v>
      </c>
      <c r="O243" s="39"/>
      <c r="P243" s="120">
        <v>81</v>
      </c>
      <c r="Q243" s="44">
        <f t="shared" si="57"/>
        <v>81</v>
      </c>
      <c r="R243" s="16">
        <f t="shared" si="54"/>
        <v>81.333333333333329</v>
      </c>
      <c r="T243" s="6">
        <f t="shared" si="50"/>
        <v>4.3677366578784635E-4</v>
      </c>
      <c r="V243" s="23">
        <f>+claims!D243</f>
        <v>0</v>
      </c>
      <c r="W243" s="23">
        <f>+claims!E243</f>
        <v>1</v>
      </c>
      <c r="X243" s="23">
        <f>+claims!F243</f>
        <v>2</v>
      </c>
      <c r="Z243" s="6">
        <f t="shared" si="55"/>
        <v>0</v>
      </c>
      <c r="AA243" s="6">
        <f t="shared" si="56"/>
        <v>0.01</v>
      </c>
      <c r="AB243" s="6">
        <f t="shared" si="58"/>
        <v>0.02</v>
      </c>
      <c r="AD243" s="6">
        <f t="shared" si="49"/>
        <v>1.3333333333333334E-2</v>
      </c>
    </row>
    <row r="244" spans="1:30" hidden="1" outlineLevel="1">
      <c r="A244" t="s">
        <v>399</v>
      </c>
      <c r="B244" t="s">
        <v>400</v>
      </c>
      <c r="C244" s="39"/>
      <c r="D244" s="44" t="s">
        <v>400</v>
      </c>
      <c r="E244" s="44"/>
      <c r="F244" s="44">
        <v>18</v>
      </c>
      <c r="G244" s="44">
        <f t="shared" si="51"/>
        <v>18</v>
      </c>
      <c r="H244" s="44"/>
      <c r="I244" s="44" t="s">
        <v>400</v>
      </c>
      <c r="J244" s="44"/>
      <c r="K244" s="44">
        <v>19.5</v>
      </c>
      <c r="L244" s="44">
        <f t="shared" si="53"/>
        <v>19.5</v>
      </c>
      <c r="M244" s="39"/>
      <c r="N244" s="44" t="s">
        <v>400</v>
      </c>
      <c r="O244" s="39"/>
      <c r="P244" s="120">
        <v>24</v>
      </c>
      <c r="Q244" s="44">
        <f t="shared" si="57"/>
        <v>24</v>
      </c>
      <c r="R244" s="16">
        <f t="shared" si="54"/>
        <v>21.5</v>
      </c>
      <c r="T244" s="6">
        <f t="shared" si="50"/>
        <v>1.1545861247260694E-4</v>
      </c>
      <c r="V244" s="23">
        <f>+claims!D244</f>
        <v>0</v>
      </c>
      <c r="W244" s="23">
        <f>+claims!E244</f>
        <v>0</v>
      </c>
      <c r="X244" s="23">
        <f>+claims!F244</f>
        <v>0</v>
      </c>
      <c r="Z244" s="6">
        <f t="shared" si="55"/>
        <v>0</v>
      </c>
      <c r="AA244" s="6">
        <f t="shared" si="56"/>
        <v>0</v>
      </c>
      <c r="AB244" s="6">
        <f t="shared" si="58"/>
        <v>0</v>
      </c>
      <c r="AD244" s="6">
        <f t="shared" si="49"/>
        <v>0</v>
      </c>
    </row>
    <row r="245" spans="1:30" hidden="1" outlineLevel="1">
      <c r="A245" t="s">
        <v>401</v>
      </c>
      <c r="B245" t="s">
        <v>402</v>
      </c>
      <c r="C245" s="39"/>
      <c r="D245" s="44" t="s">
        <v>402</v>
      </c>
      <c r="E245" s="44"/>
      <c r="F245" s="44">
        <v>343.5</v>
      </c>
      <c r="G245" s="44">
        <f t="shared" si="51"/>
        <v>343.5</v>
      </c>
      <c r="H245" s="44"/>
      <c r="I245" s="44" t="s">
        <v>402</v>
      </c>
      <c r="J245" s="44"/>
      <c r="K245" s="44">
        <v>343</v>
      </c>
      <c r="L245" s="44">
        <f t="shared" si="53"/>
        <v>343</v>
      </c>
      <c r="M245" s="39"/>
      <c r="N245" s="44" t="s">
        <v>402</v>
      </c>
      <c r="O245" s="39"/>
      <c r="P245" s="120">
        <v>345</v>
      </c>
      <c r="Q245" s="44">
        <f t="shared" si="57"/>
        <v>345</v>
      </c>
      <c r="R245" s="16">
        <f t="shared" si="54"/>
        <v>344.08333333333331</v>
      </c>
      <c r="T245" s="6">
        <f t="shared" si="50"/>
        <v>1.8477853135635428E-3</v>
      </c>
      <c r="V245" s="23">
        <f>+claims!D245</f>
        <v>7</v>
      </c>
      <c r="W245" s="23">
        <f>+claims!E245</f>
        <v>4</v>
      </c>
      <c r="X245" s="23">
        <f>+claims!F245</f>
        <v>7</v>
      </c>
      <c r="Z245" s="6">
        <f t="shared" si="55"/>
        <v>2.0378457059679767E-2</v>
      </c>
      <c r="AA245" s="6">
        <f t="shared" si="56"/>
        <v>1.1661807580174927E-2</v>
      </c>
      <c r="AB245" s="6">
        <f t="shared" si="58"/>
        <v>2.0289855072463767E-2</v>
      </c>
      <c r="AD245" s="6">
        <f t="shared" si="49"/>
        <v>1.7428606239570155E-2</v>
      </c>
    </row>
    <row r="246" spans="1:30" hidden="1" outlineLevel="1">
      <c r="A246" t="s">
        <v>403</v>
      </c>
      <c r="B246" t="s">
        <v>404</v>
      </c>
      <c r="C246" s="39"/>
      <c r="D246" s="44" t="s">
        <v>404</v>
      </c>
      <c r="E246" s="44"/>
      <c r="F246" s="44">
        <v>84</v>
      </c>
      <c r="G246" s="44">
        <f t="shared" si="51"/>
        <v>84</v>
      </c>
      <c r="H246" s="44"/>
      <c r="I246" s="44" t="s">
        <v>404</v>
      </c>
      <c r="J246" s="44"/>
      <c r="K246" s="44">
        <v>90.5</v>
      </c>
      <c r="L246" s="44">
        <f t="shared" si="53"/>
        <v>90.5</v>
      </c>
      <c r="M246" s="39"/>
      <c r="N246" s="44" t="s">
        <v>404</v>
      </c>
      <c r="O246" s="39"/>
      <c r="P246" s="120">
        <v>90</v>
      </c>
      <c r="Q246" s="44">
        <f t="shared" si="57"/>
        <v>90</v>
      </c>
      <c r="R246" s="16">
        <f t="shared" si="54"/>
        <v>89.166666666666671</v>
      </c>
      <c r="T246" s="6">
        <f t="shared" si="50"/>
        <v>4.7883998196003656E-4</v>
      </c>
      <c r="V246" s="23">
        <f>+claims!D246</f>
        <v>2</v>
      </c>
      <c r="W246" s="23">
        <f>+claims!E246</f>
        <v>1</v>
      </c>
      <c r="X246" s="23">
        <f>+claims!F246</f>
        <v>2</v>
      </c>
      <c r="Z246" s="6">
        <f t="shared" si="55"/>
        <v>0.02</v>
      </c>
      <c r="AA246" s="6">
        <f t="shared" si="56"/>
        <v>0.01</v>
      </c>
      <c r="AB246" s="6">
        <f t="shared" si="58"/>
        <v>0.02</v>
      </c>
      <c r="AD246" s="6">
        <f t="shared" si="49"/>
        <v>1.6666666666666666E-2</v>
      </c>
    </row>
    <row r="247" spans="1:30" hidden="1" outlineLevel="1">
      <c r="A247" t="s">
        <v>405</v>
      </c>
      <c r="B247" t="s">
        <v>406</v>
      </c>
      <c r="C247" s="39"/>
      <c r="D247" s="44" t="s">
        <v>406</v>
      </c>
      <c r="E247" s="44"/>
      <c r="F247" s="44">
        <v>34</v>
      </c>
      <c r="G247" s="44">
        <f t="shared" si="51"/>
        <v>34</v>
      </c>
      <c r="H247" s="44"/>
      <c r="I247" s="44" t="s">
        <v>406</v>
      </c>
      <c r="J247" s="44"/>
      <c r="K247" s="44">
        <v>32</v>
      </c>
      <c r="L247" s="44">
        <f t="shared" si="53"/>
        <v>32</v>
      </c>
      <c r="M247" s="39"/>
      <c r="N247" s="44" t="s">
        <v>406</v>
      </c>
      <c r="O247" s="39"/>
      <c r="P247" s="120">
        <v>30</v>
      </c>
      <c r="Q247" s="44">
        <f t="shared" si="57"/>
        <v>30</v>
      </c>
      <c r="R247" s="16">
        <f t="shared" si="54"/>
        <v>31.333333333333332</v>
      </c>
      <c r="T247" s="6">
        <f t="shared" si="50"/>
        <v>1.6826526468876048E-4</v>
      </c>
      <c r="V247" s="23">
        <f>+claims!D247</f>
        <v>0</v>
      </c>
      <c r="W247" s="23">
        <f>+claims!E247</f>
        <v>0</v>
      </c>
      <c r="X247" s="23">
        <f>+claims!F247</f>
        <v>0</v>
      </c>
      <c r="Z247" s="6">
        <f t="shared" si="55"/>
        <v>0</v>
      </c>
      <c r="AA247" s="6">
        <f t="shared" si="56"/>
        <v>0</v>
      </c>
      <c r="AB247" s="6">
        <f t="shared" si="58"/>
        <v>0</v>
      </c>
      <c r="AD247" s="6">
        <f t="shared" si="49"/>
        <v>0</v>
      </c>
    </row>
    <row r="248" spans="1:30" hidden="1" outlineLevel="1">
      <c r="A248" t="s">
        <v>407</v>
      </c>
      <c r="B248" t="s">
        <v>408</v>
      </c>
      <c r="C248" s="39"/>
      <c r="D248" s="44" t="s">
        <v>408</v>
      </c>
      <c r="E248" s="44"/>
      <c r="F248" s="44">
        <v>208</v>
      </c>
      <c r="G248" s="44">
        <f t="shared" si="51"/>
        <v>208</v>
      </c>
      <c r="H248" s="44"/>
      <c r="I248" s="44" t="s">
        <v>408</v>
      </c>
      <c r="J248" s="44"/>
      <c r="K248" s="44">
        <v>207</v>
      </c>
      <c r="L248" s="44">
        <f t="shared" si="53"/>
        <v>207</v>
      </c>
      <c r="M248" s="39"/>
      <c r="N248" s="44" t="s">
        <v>408</v>
      </c>
      <c r="O248" s="39"/>
      <c r="P248" s="120">
        <v>192.5</v>
      </c>
      <c r="Q248" s="44">
        <f t="shared" si="57"/>
        <v>192.5</v>
      </c>
      <c r="R248" s="16">
        <f t="shared" si="54"/>
        <v>199.91666666666666</v>
      </c>
      <c r="T248" s="6">
        <f t="shared" si="50"/>
        <v>1.0735860903945118E-3</v>
      </c>
      <c r="V248" s="23">
        <f>+claims!D248</f>
        <v>4</v>
      </c>
      <c r="W248" s="23">
        <f>+claims!E248</f>
        <v>5</v>
      </c>
      <c r="X248" s="23">
        <f>+claims!F248</f>
        <v>2</v>
      </c>
      <c r="Z248" s="6">
        <f t="shared" si="55"/>
        <v>1.9230769230769232E-2</v>
      </c>
      <c r="AA248" s="6">
        <f t="shared" si="56"/>
        <v>2.4154589371980676E-2</v>
      </c>
      <c r="AB248" s="6">
        <f t="shared" si="58"/>
        <v>1.038961038961039E-2</v>
      </c>
      <c r="AD248" s="6">
        <f t="shared" si="49"/>
        <v>1.6451463190593627E-2</v>
      </c>
    </row>
    <row r="249" spans="1:30" hidden="1" outlineLevel="1">
      <c r="A249" t="s">
        <v>409</v>
      </c>
      <c r="B249" t="s">
        <v>410</v>
      </c>
      <c r="C249" s="39"/>
      <c r="D249" s="44" t="s">
        <v>410</v>
      </c>
      <c r="E249" s="44"/>
      <c r="F249" s="44">
        <v>283</v>
      </c>
      <c r="G249" s="44">
        <f t="shared" si="51"/>
        <v>283</v>
      </c>
      <c r="H249" s="44"/>
      <c r="I249" s="44" t="s">
        <v>410</v>
      </c>
      <c r="J249" s="44"/>
      <c r="K249" s="44">
        <v>273</v>
      </c>
      <c r="L249" s="44">
        <f t="shared" si="53"/>
        <v>273</v>
      </c>
      <c r="M249" s="39"/>
      <c r="N249" s="44" t="s">
        <v>410</v>
      </c>
      <c r="O249" s="39"/>
      <c r="P249" s="120">
        <v>265</v>
      </c>
      <c r="Q249" s="44">
        <f t="shared" si="57"/>
        <v>265</v>
      </c>
      <c r="R249" s="16">
        <f t="shared" si="54"/>
        <v>270.66666666666669</v>
      </c>
      <c r="T249" s="6">
        <f t="shared" si="50"/>
        <v>1.4535254779497184E-3</v>
      </c>
      <c r="V249" s="23">
        <f>+claims!D249</f>
        <v>5</v>
      </c>
      <c r="W249" s="23">
        <f>+claims!E249</f>
        <v>5</v>
      </c>
      <c r="X249" s="23">
        <f>+claims!F249</f>
        <v>1</v>
      </c>
      <c r="Z249" s="6">
        <f t="shared" si="55"/>
        <v>1.7667844522968199E-2</v>
      </c>
      <c r="AA249" s="6">
        <f t="shared" si="56"/>
        <v>1.8315018315018316E-2</v>
      </c>
      <c r="AB249" s="6">
        <f t="shared" si="58"/>
        <v>3.7735849056603774E-3</v>
      </c>
      <c r="AD249" s="6">
        <f t="shared" si="49"/>
        <v>1.0936439311664327E-2</v>
      </c>
    </row>
    <row r="250" spans="1:30" hidden="1" outlineLevel="1">
      <c r="A250" t="s">
        <v>411</v>
      </c>
      <c r="B250" t="s">
        <v>412</v>
      </c>
      <c r="C250" s="39"/>
      <c r="D250" s="44" t="s">
        <v>412</v>
      </c>
      <c r="E250" s="44"/>
      <c r="F250" s="44">
        <v>6</v>
      </c>
      <c r="G250" s="44">
        <f t="shared" si="51"/>
        <v>6</v>
      </c>
      <c r="H250" s="44"/>
      <c r="I250" s="44" t="s">
        <v>412</v>
      </c>
      <c r="J250" s="44"/>
      <c r="K250" s="44">
        <v>6.5</v>
      </c>
      <c r="L250" s="44">
        <f t="shared" si="53"/>
        <v>6.5</v>
      </c>
      <c r="M250" s="39"/>
      <c r="N250" s="44" t="s">
        <v>412</v>
      </c>
      <c r="O250" s="39"/>
      <c r="P250" s="120">
        <v>6.5</v>
      </c>
      <c r="Q250" s="44">
        <f t="shared" si="57"/>
        <v>6.5</v>
      </c>
      <c r="R250" s="16">
        <f t="shared" si="54"/>
        <v>6.416666666666667</v>
      </c>
      <c r="T250" s="6">
        <f t="shared" si="50"/>
        <v>3.4458578141049358E-5</v>
      </c>
      <c r="V250" s="23">
        <f>+claims!D250</f>
        <v>0</v>
      </c>
      <c r="W250" s="23">
        <f>+claims!E250</f>
        <v>0</v>
      </c>
      <c r="X250" s="23">
        <f>+claims!F250</f>
        <v>0</v>
      </c>
      <c r="Z250" s="6">
        <f t="shared" si="55"/>
        <v>0</v>
      </c>
      <c r="AA250" s="6">
        <f t="shared" si="56"/>
        <v>0</v>
      </c>
      <c r="AB250" s="6">
        <f t="shared" si="58"/>
        <v>0</v>
      </c>
      <c r="AD250" s="6">
        <f t="shared" si="49"/>
        <v>0</v>
      </c>
    </row>
    <row r="251" spans="1:30" hidden="1" outlineLevel="1">
      <c r="A251" t="s">
        <v>413</v>
      </c>
      <c r="B251" t="s">
        <v>414</v>
      </c>
      <c r="C251" s="39"/>
      <c r="D251" s="44" t="s">
        <v>414</v>
      </c>
      <c r="E251" s="44"/>
      <c r="F251" s="44">
        <v>15.5</v>
      </c>
      <c r="G251" s="44">
        <f t="shared" si="51"/>
        <v>15.5</v>
      </c>
      <c r="H251" s="44"/>
      <c r="I251" s="44" t="s">
        <v>414</v>
      </c>
      <c r="J251" s="44"/>
      <c r="K251" s="44">
        <v>13.5</v>
      </c>
      <c r="L251" s="44">
        <f t="shared" si="53"/>
        <v>13.5</v>
      </c>
      <c r="M251" s="39"/>
      <c r="N251" s="44" t="s">
        <v>414</v>
      </c>
      <c r="O251" s="39"/>
      <c r="P251" s="121">
        <v>12.5</v>
      </c>
      <c r="Q251" s="44">
        <f t="shared" si="57"/>
        <v>12.5</v>
      </c>
      <c r="R251" s="16">
        <f t="shared" si="54"/>
        <v>13.333333333333334</v>
      </c>
      <c r="T251" s="6">
        <f t="shared" si="50"/>
        <v>7.1602240293089581E-5</v>
      </c>
      <c r="V251" s="23">
        <f>+claims!D251</f>
        <v>0</v>
      </c>
      <c r="W251" s="23">
        <f>+claims!E251</f>
        <v>0</v>
      </c>
      <c r="X251" s="23">
        <f>+claims!F251</f>
        <v>0</v>
      </c>
      <c r="Z251" s="6">
        <f t="shared" si="55"/>
        <v>0</v>
      </c>
      <c r="AA251" s="6">
        <f t="shared" si="56"/>
        <v>0</v>
      </c>
      <c r="AB251" s="6">
        <f t="shared" si="58"/>
        <v>0</v>
      </c>
      <c r="AD251" s="6">
        <f t="shared" si="49"/>
        <v>0</v>
      </c>
    </row>
    <row r="252" spans="1:30" hidden="1" outlineLevel="1">
      <c r="A252" t="s">
        <v>415</v>
      </c>
      <c r="B252" t="s">
        <v>416</v>
      </c>
      <c r="C252" s="39"/>
      <c r="D252" s="44" t="s">
        <v>416</v>
      </c>
      <c r="E252" s="44"/>
      <c r="F252" s="44">
        <v>57</v>
      </c>
      <c r="G252" s="44">
        <f t="shared" si="51"/>
        <v>57</v>
      </c>
      <c r="H252" s="44"/>
      <c r="I252" s="44" t="s">
        <v>416</v>
      </c>
      <c r="J252" s="44"/>
      <c r="K252" s="44">
        <v>59</v>
      </c>
      <c r="L252" s="44">
        <f t="shared" si="53"/>
        <v>59</v>
      </c>
      <c r="M252" s="39"/>
      <c r="N252" s="44" t="s">
        <v>416</v>
      </c>
      <c r="O252" s="39"/>
      <c r="P252" s="121">
        <v>56</v>
      </c>
      <c r="Q252" s="44">
        <f t="shared" si="57"/>
        <v>56</v>
      </c>
      <c r="R252" s="16">
        <f t="shared" si="54"/>
        <v>57.166666666666664</v>
      </c>
      <c r="T252" s="6">
        <f t="shared" si="50"/>
        <v>3.0699460525662151E-4</v>
      </c>
      <c r="V252" s="23">
        <f>+claims!D252</f>
        <v>1</v>
      </c>
      <c r="W252" s="23">
        <f>+claims!E252</f>
        <v>3</v>
      </c>
      <c r="X252" s="23">
        <f>+claims!F252</f>
        <v>0</v>
      </c>
      <c r="Z252" s="6">
        <f t="shared" si="55"/>
        <v>0.01</v>
      </c>
      <c r="AA252" s="6">
        <f t="shared" si="56"/>
        <v>0.03</v>
      </c>
      <c r="AB252" s="6">
        <f t="shared" si="58"/>
        <v>0</v>
      </c>
      <c r="AD252" s="6">
        <f t="shared" si="49"/>
        <v>1.1666666666666665E-2</v>
      </c>
    </row>
    <row r="253" spans="1:30" hidden="1" outlineLevel="1">
      <c r="A253" t="s">
        <v>417</v>
      </c>
      <c r="B253" t="s">
        <v>418</v>
      </c>
      <c r="C253" s="39"/>
      <c r="D253" s="44" t="s">
        <v>418</v>
      </c>
      <c r="E253" s="44"/>
      <c r="F253" s="44">
        <v>9</v>
      </c>
      <c r="G253" s="44">
        <f t="shared" si="51"/>
        <v>9</v>
      </c>
      <c r="H253" s="44"/>
      <c r="I253" s="44" t="s">
        <v>418</v>
      </c>
      <c r="J253" s="44"/>
      <c r="K253" s="44">
        <v>7</v>
      </c>
      <c r="L253" s="44">
        <f t="shared" si="53"/>
        <v>7</v>
      </c>
      <c r="M253" s="39"/>
      <c r="N253" s="44" t="s">
        <v>418</v>
      </c>
      <c r="O253" s="39"/>
      <c r="P253" s="121">
        <v>5</v>
      </c>
      <c r="Q253" s="44">
        <f t="shared" si="57"/>
        <v>5</v>
      </c>
      <c r="R253" s="16">
        <f t="shared" si="54"/>
        <v>6.333333333333333</v>
      </c>
      <c r="T253" s="6">
        <f t="shared" si="50"/>
        <v>3.4011064139217548E-5</v>
      </c>
      <c r="V253" s="23">
        <f>+claims!D253</f>
        <v>0</v>
      </c>
      <c r="W253" s="23">
        <f>+claims!E253</f>
        <v>0</v>
      </c>
      <c r="X253" s="23">
        <f>+claims!F253</f>
        <v>0</v>
      </c>
      <c r="Z253" s="6">
        <f t="shared" si="55"/>
        <v>0</v>
      </c>
      <c r="AA253" s="6">
        <f t="shared" si="56"/>
        <v>0</v>
      </c>
      <c r="AB253" s="6">
        <f t="shared" si="58"/>
        <v>0</v>
      </c>
      <c r="AD253" s="6">
        <f t="shared" si="49"/>
        <v>0</v>
      </c>
    </row>
    <row r="254" spans="1:30" hidden="1" outlineLevel="1">
      <c r="A254" t="s">
        <v>419</v>
      </c>
      <c r="B254" t="s">
        <v>420</v>
      </c>
      <c r="C254" s="39"/>
      <c r="D254" s="44" t="s">
        <v>420</v>
      </c>
      <c r="E254" s="44"/>
      <c r="F254" s="44">
        <v>13</v>
      </c>
      <c r="G254" s="44">
        <f t="shared" si="51"/>
        <v>13</v>
      </c>
      <c r="H254" s="44"/>
      <c r="I254" s="44" t="s">
        <v>420</v>
      </c>
      <c r="J254" s="44"/>
      <c r="K254" s="44">
        <v>13</v>
      </c>
      <c r="L254" s="44">
        <f t="shared" si="53"/>
        <v>13</v>
      </c>
      <c r="M254" s="39"/>
      <c r="N254" s="44" t="s">
        <v>420</v>
      </c>
      <c r="O254" s="39"/>
      <c r="P254" s="121">
        <v>13</v>
      </c>
      <c r="Q254" s="44">
        <f t="shared" si="57"/>
        <v>13</v>
      </c>
      <c r="R254" s="16">
        <f t="shared" si="54"/>
        <v>13</v>
      </c>
      <c r="T254" s="6">
        <f t="shared" si="50"/>
        <v>6.9812184285762338E-5</v>
      </c>
      <c r="V254" s="23">
        <f>+claims!D254</f>
        <v>0</v>
      </c>
      <c r="W254" s="23">
        <f>+claims!E254</f>
        <v>0</v>
      </c>
      <c r="X254" s="23">
        <f>+claims!F254</f>
        <v>0</v>
      </c>
      <c r="Z254" s="6">
        <f t="shared" si="55"/>
        <v>0</v>
      </c>
      <c r="AA254" s="6">
        <f t="shared" si="56"/>
        <v>0</v>
      </c>
      <c r="AB254" s="6">
        <f t="shared" si="58"/>
        <v>0</v>
      </c>
      <c r="AD254" s="6">
        <f t="shared" si="49"/>
        <v>0</v>
      </c>
    </row>
    <row r="255" spans="1:30" hidden="1" outlineLevel="1">
      <c r="A255" t="s">
        <v>421</v>
      </c>
      <c r="B255" t="s">
        <v>422</v>
      </c>
      <c r="C255" s="39"/>
      <c r="D255" s="44" t="s">
        <v>422</v>
      </c>
      <c r="E255" s="44"/>
      <c r="F255" s="44">
        <v>65</v>
      </c>
      <c r="G255" s="44">
        <f t="shared" si="51"/>
        <v>65</v>
      </c>
      <c r="H255" s="44"/>
      <c r="I255" s="44" t="s">
        <v>422</v>
      </c>
      <c r="J255" s="44"/>
      <c r="K255" s="44">
        <v>66</v>
      </c>
      <c r="L255" s="44">
        <f t="shared" si="53"/>
        <v>66</v>
      </c>
      <c r="M255" s="39"/>
      <c r="N255" s="44" t="s">
        <v>422</v>
      </c>
      <c r="O255" s="39"/>
      <c r="P255" s="121">
        <v>66</v>
      </c>
      <c r="Q255" s="44">
        <f t="shared" si="57"/>
        <v>66</v>
      </c>
      <c r="R255" s="16">
        <f t="shared" si="54"/>
        <v>65.833333333333329</v>
      </c>
      <c r="T255" s="6">
        <f t="shared" si="50"/>
        <v>3.5353606144712977E-4</v>
      </c>
      <c r="V255" s="23">
        <f>+claims!D255</f>
        <v>0</v>
      </c>
      <c r="W255" s="23">
        <f>+claims!E255</f>
        <v>0</v>
      </c>
      <c r="X255" s="23">
        <f>+claims!F255</f>
        <v>1</v>
      </c>
      <c r="Z255" s="6">
        <f t="shared" si="55"/>
        <v>0</v>
      </c>
      <c r="AA255" s="6">
        <f t="shared" si="56"/>
        <v>0</v>
      </c>
      <c r="AB255" s="6">
        <f t="shared" si="58"/>
        <v>0.01</v>
      </c>
      <c r="AD255" s="6">
        <f t="shared" si="49"/>
        <v>5.0000000000000001E-3</v>
      </c>
    </row>
    <row r="256" spans="1:30" hidden="1" outlineLevel="1">
      <c r="A256" t="s">
        <v>423</v>
      </c>
      <c r="B256" t="s">
        <v>424</v>
      </c>
      <c r="C256" s="39"/>
      <c r="D256" s="44" t="s">
        <v>424</v>
      </c>
      <c r="E256" s="44"/>
      <c r="F256" s="44">
        <v>25</v>
      </c>
      <c r="G256" s="44">
        <f t="shared" si="51"/>
        <v>25</v>
      </c>
      <c r="H256" s="44"/>
      <c r="I256" s="44" t="s">
        <v>424</v>
      </c>
      <c r="J256" s="44"/>
      <c r="K256" s="44">
        <v>26.5</v>
      </c>
      <c r="L256" s="44">
        <f t="shared" si="53"/>
        <v>26.5</v>
      </c>
      <c r="M256" s="39"/>
      <c r="N256" s="44" t="s">
        <v>424</v>
      </c>
      <c r="O256" s="39"/>
      <c r="P256" s="121">
        <v>29.5</v>
      </c>
      <c r="Q256" s="44">
        <f t="shared" si="57"/>
        <v>29.5</v>
      </c>
      <c r="R256" s="16">
        <f t="shared" si="54"/>
        <v>27.75</v>
      </c>
      <c r="T256" s="6">
        <f t="shared" si="50"/>
        <v>1.4902216260999267E-4</v>
      </c>
      <c r="V256" s="23">
        <f>+claims!D256</f>
        <v>0</v>
      </c>
      <c r="W256" s="23">
        <f>+claims!E256</f>
        <v>0</v>
      </c>
      <c r="X256" s="23">
        <f>+claims!F256</f>
        <v>2</v>
      </c>
      <c r="Z256" s="6">
        <f t="shared" si="55"/>
        <v>0</v>
      </c>
      <c r="AA256" s="6">
        <f t="shared" si="56"/>
        <v>0</v>
      </c>
      <c r="AB256" s="6">
        <f t="shared" si="58"/>
        <v>0.02</v>
      </c>
      <c r="AD256" s="6">
        <f t="shared" si="49"/>
        <v>0.01</v>
      </c>
    </row>
    <row r="257" spans="1:30" hidden="1" outlineLevel="1">
      <c r="A257" t="s">
        <v>425</v>
      </c>
      <c r="B257" t="s">
        <v>426</v>
      </c>
      <c r="C257" s="39"/>
      <c r="D257" s="44" t="s">
        <v>426</v>
      </c>
      <c r="E257" s="44"/>
      <c r="F257" s="44">
        <v>51.5</v>
      </c>
      <c r="G257" s="44">
        <f t="shared" si="51"/>
        <v>51.5</v>
      </c>
      <c r="H257" s="44"/>
      <c r="I257" s="44" t="s">
        <v>426</v>
      </c>
      <c r="J257" s="44"/>
      <c r="K257" s="44">
        <v>54.5</v>
      </c>
      <c r="L257" s="44">
        <f t="shared" si="53"/>
        <v>54.5</v>
      </c>
      <c r="M257" s="39"/>
      <c r="N257" s="44" t="s">
        <v>426</v>
      </c>
      <c r="O257" s="39"/>
      <c r="P257" s="121">
        <v>54.5</v>
      </c>
      <c r="Q257" s="44">
        <f t="shared" si="57"/>
        <v>54.5</v>
      </c>
      <c r="R257" s="16">
        <f t="shared" si="54"/>
        <v>54</v>
      </c>
      <c r="T257" s="6">
        <f t="shared" si="50"/>
        <v>2.8998907318701276E-4</v>
      </c>
      <c r="V257" s="23">
        <f>+claims!D257</f>
        <v>0</v>
      </c>
      <c r="W257" s="23">
        <f>+claims!E257</f>
        <v>1</v>
      </c>
      <c r="X257" s="23">
        <f>+claims!F257</f>
        <v>0</v>
      </c>
      <c r="Z257" s="6">
        <f t="shared" si="55"/>
        <v>0</v>
      </c>
      <c r="AA257" s="6">
        <f t="shared" si="56"/>
        <v>0.01</v>
      </c>
      <c r="AB257" s="6">
        <f t="shared" si="58"/>
        <v>0</v>
      </c>
      <c r="AD257" s="6">
        <f t="shared" si="49"/>
        <v>3.3333333333333335E-3</v>
      </c>
    </row>
    <row r="258" spans="1:30" hidden="1" outlineLevel="1">
      <c r="A258" t="s">
        <v>427</v>
      </c>
      <c r="B258" t="s">
        <v>428</v>
      </c>
      <c r="C258" s="39"/>
      <c r="D258" s="44" t="s">
        <v>428</v>
      </c>
      <c r="E258" s="44"/>
      <c r="F258" s="44">
        <v>4</v>
      </c>
      <c r="G258" s="44">
        <f t="shared" si="51"/>
        <v>4</v>
      </c>
      <c r="H258" s="44"/>
      <c r="I258" s="44" t="s">
        <v>428</v>
      </c>
      <c r="J258" s="44"/>
      <c r="K258" s="44">
        <v>3</v>
      </c>
      <c r="L258" s="44">
        <f t="shared" si="53"/>
        <v>3</v>
      </c>
      <c r="M258" s="39"/>
      <c r="N258" s="44" t="s">
        <v>428</v>
      </c>
      <c r="O258" s="39"/>
      <c r="P258" s="121">
        <v>2</v>
      </c>
      <c r="Q258" s="44">
        <f t="shared" si="57"/>
        <v>2</v>
      </c>
      <c r="R258" s="16">
        <f t="shared" si="54"/>
        <v>2.6666666666666665</v>
      </c>
      <c r="T258" s="6">
        <f t="shared" si="50"/>
        <v>1.4320448058617915E-5</v>
      </c>
      <c r="V258" s="23">
        <f>+claims!D258</f>
        <v>0</v>
      </c>
      <c r="W258" s="23">
        <f>+claims!E258</f>
        <v>0</v>
      </c>
      <c r="X258" s="23">
        <f>+claims!F258</f>
        <v>0</v>
      </c>
      <c r="Z258" s="6">
        <f t="shared" si="55"/>
        <v>0</v>
      </c>
      <c r="AA258" s="6">
        <f t="shared" si="56"/>
        <v>0</v>
      </c>
      <c r="AB258" s="6">
        <f t="shared" si="58"/>
        <v>0</v>
      </c>
      <c r="AD258" s="6">
        <f t="shared" si="49"/>
        <v>0</v>
      </c>
    </row>
    <row r="259" spans="1:30" hidden="1" outlineLevel="1">
      <c r="A259" t="s">
        <v>429</v>
      </c>
      <c r="B259" t="s">
        <v>430</v>
      </c>
      <c r="C259" s="39"/>
      <c r="D259" s="44" t="s">
        <v>430</v>
      </c>
      <c r="E259" s="44"/>
      <c r="F259" s="44">
        <v>22.5</v>
      </c>
      <c r="G259" s="44">
        <f t="shared" si="51"/>
        <v>22.5</v>
      </c>
      <c r="H259" s="44"/>
      <c r="I259" s="44" t="s">
        <v>430</v>
      </c>
      <c r="J259" s="44"/>
      <c r="K259" s="44">
        <v>26.5</v>
      </c>
      <c r="L259" s="44">
        <f t="shared" si="53"/>
        <v>26.5</v>
      </c>
      <c r="M259" s="39"/>
      <c r="N259" s="44" t="s">
        <v>430</v>
      </c>
      <c r="O259" s="39"/>
      <c r="P259" s="121">
        <v>25.5</v>
      </c>
      <c r="Q259" s="44">
        <f t="shared" si="57"/>
        <v>25.5</v>
      </c>
      <c r="R259" s="16">
        <f t="shared" si="54"/>
        <v>25.333333333333332</v>
      </c>
      <c r="T259" s="6">
        <f t="shared" si="50"/>
        <v>1.3604425655687019E-4</v>
      </c>
      <c r="V259" s="23">
        <f>+claims!D259</f>
        <v>1</v>
      </c>
      <c r="W259" s="23">
        <f>+claims!E259</f>
        <v>0</v>
      </c>
      <c r="X259" s="23">
        <f>+claims!F259</f>
        <v>0</v>
      </c>
      <c r="Z259" s="6">
        <f t="shared" si="55"/>
        <v>0.01</v>
      </c>
      <c r="AA259" s="6">
        <f t="shared" si="56"/>
        <v>0</v>
      </c>
      <c r="AB259" s="6">
        <f t="shared" si="58"/>
        <v>0</v>
      </c>
      <c r="AD259" s="6">
        <f t="shared" si="49"/>
        <v>1.6666666666666668E-3</v>
      </c>
    </row>
    <row r="260" spans="1:30" hidden="1" outlineLevel="1">
      <c r="A260" t="s">
        <v>431</v>
      </c>
      <c r="B260" t="s">
        <v>432</v>
      </c>
      <c r="C260" s="39"/>
      <c r="D260" s="44" t="s">
        <v>432</v>
      </c>
      <c r="E260" s="44"/>
      <c r="F260" s="44">
        <v>4.5</v>
      </c>
      <c r="G260" s="44">
        <f t="shared" si="51"/>
        <v>4.5</v>
      </c>
      <c r="H260" s="44"/>
      <c r="I260" s="44" t="s">
        <v>432</v>
      </c>
      <c r="J260" s="44"/>
      <c r="K260" s="44">
        <v>5</v>
      </c>
      <c r="L260" s="44">
        <f t="shared" si="53"/>
        <v>5</v>
      </c>
      <c r="M260" s="39"/>
      <c r="N260" s="44" t="s">
        <v>432</v>
      </c>
      <c r="O260" s="39"/>
      <c r="P260" s="121">
        <v>5</v>
      </c>
      <c r="Q260" s="44">
        <f t="shared" si="57"/>
        <v>5</v>
      </c>
      <c r="R260" s="16">
        <f t="shared" si="54"/>
        <v>4.916666666666667</v>
      </c>
      <c r="T260" s="6">
        <f t="shared" si="50"/>
        <v>2.6403326108076782E-5</v>
      </c>
      <c r="V260" s="23">
        <f>+claims!D260</f>
        <v>0</v>
      </c>
      <c r="W260" s="23">
        <f>+claims!E260</f>
        <v>0</v>
      </c>
      <c r="X260" s="23">
        <f>+claims!F260</f>
        <v>0</v>
      </c>
      <c r="Z260" s="6">
        <f t="shared" si="55"/>
        <v>0</v>
      </c>
      <c r="AA260" s="6">
        <f t="shared" si="56"/>
        <v>0</v>
      </c>
      <c r="AB260" s="6">
        <f t="shared" si="58"/>
        <v>0</v>
      </c>
      <c r="AD260" s="6">
        <f t="shared" ref="AD260:AD265" si="59">(+Z260+(AA260*2)+(AB260*3))/6</f>
        <v>0</v>
      </c>
    </row>
    <row r="261" spans="1:30" hidden="1" outlineLevel="1">
      <c r="A261" t="s">
        <v>433</v>
      </c>
      <c r="B261" t="s">
        <v>434</v>
      </c>
      <c r="C261" s="39"/>
      <c r="D261" s="44" t="s">
        <v>434</v>
      </c>
      <c r="E261" s="44"/>
      <c r="F261" s="44">
        <v>111.5</v>
      </c>
      <c r="G261" s="44">
        <f t="shared" si="51"/>
        <v>111.5</v>
      </c>
      <c r="H261" s="44"/>
      <c r="I261" s="44" t="s">
        <v>434</v>
      </c>
      <c r="J261" s="44"/>
      <c r="K261" s="44">
        <v>108</v>
      </c>
      <c r="L261" s="44">
        <f t="shared" si="53"/>
        <v>108</v>
      </c>
      <c r="M261" s="39"/>
      <c r="N261" s="44" t="s">
        <v>434</v>
      </c>
      <c r="O261" s="39"/>
      <c r="P261" s="121">
        <v>108</v>
      </c>
      <c r="Q261" s="44">
        <f t="shared" si="57"/>
        <v>108</v>
      </c>
      <c r="R261" s="16">
        <f t="shared" si="54"/>
        <v>108.58333333333333</v>
      </c>
      <c r="T261" s="6">
        <f t="shared" si="50"/>
        <v>5.8311074438684824E-4</v>
      </c>
      <c r="V261" s="23">
        <f>+claims!D261</f>
        <v>2</v>
      </c>
      <c r="W261" s="23">
        <f>+claims!E261</f>
        <v>2</v>
      </c>
      <c r="X261" s="23">
        <f>+claims!F261</f>
        <v>3</v>
      </c>
      <c r="Z261" s="6">
        <f t="shared" si="55"/>
        <v>1.7937219730941704E-2</v>
      </c>
      <c r="AA261" s="6">
        <f t="shared" si="56"/>
        <v>1.8518518518518517E-2</v>
      </c>
      <c r="AB261" s="6">
        <f t="shared" si="58"/>
        <v>2.7777777777777776E-2</v>
      </c>
      <c r="AD261" s="6">
        <f t="shared" si="59"/>
        <v>2.3051265016885342E-2</v>
      </c>
    </row>
    <row r="262" spans="1:30" hidden="1" outlineLevel="1">
      <c r="A262" t="s">
        <v>435</v>
      </c>
      <c r="B262" t="s">
        <v>436</v>
      </c>
      <c r="C262" s="39"/>
      <c r="D262" s="44" t="s">
        <v>436</v>
      </c>
      <c r="E262" s="44"/>
      <c r="F262" s="44">
        <v>4.5</v>
      </c>
      <c r="G262" s="44">
        <f t="shared" si="51"/>
        <v>4.5</v>
      </c>
      <c r="H262" s="44"/>
      <c r="I262" s="44" t="s">
        <v>436</v>
      </c>
      <c r="J262" s="44"/>
      <c r="K262" s="44">
        <v>4.5</v>
      </c>
      <c r="L262" s="44">
        <f t="shared" si="53"/>
        <v>4.5</v>
      </c>
      <c r="M262" s="39"/>
      <c r="N262" s="44" t="s">
        <v>436</v>
      </c>
      <c r="O262" s="39"/>
      <c r="P262" s="121">
        <v>4.5</v>
      </c>
      <c r="Q262" s="44">
        <f t="shared" si="57"/>
        <v>4.5</v>
      </c>
      <c r="R262" s="16">
        <f t="shared" si="54"/>
        <v>4.5</v>
      </c>
      <c r="T262" s="6">
        <f t="shared" si="50"/>
        <v>2.4165756098917732E-5</v>
      </c>
      <c r="V262" s="23">
        <f>+claims!D262</f>
        <v>0</v>
      </c>
      <c r="W262" s="23">
        <f>+claims!E262</f>
        <v>0</v>
      </c>
      <c r="X262" s="23">
        <f>+claims!F262</f>
        <v>0</v>
      </c>
      <c r="Z262" s="6">
        <f t="shared" si="55"/>
        <v>0</v>
      </c>
      <c r="AA262" s="6">
        <f t="shared" si="56"/>
        <v>0</v>
      </c>
      <c r="AB262" s="6">
        <f t="shared" si="58"/>
        <v>0</v>
      </c>
      <c r="AD262" s="6">
        <f t="shared" si="59"/>
        <v>0</v>
      </c>
    </row>
    <row r="263" spans="1:30" hidden="1" outlineLevel="1">
      <c r="A263" t="s">
        <v>437</v>
      </c>
      <c r="B263" t="s">
        <v>438</v>
      </c>
      <c r="C263" s="39"/>
      <c r="D263" s="44" t="s">
        <v>438</v>
      </c>
      <c r="E263" s="44"/>
      <c r="F263" s="44">
        <v>10</v>
      </c>
      <c r="G263" s="44">
        <f t="shared" si="51"/>
        <v>10</v>
      </c>
      <c r="H263" s="44"/>
      <c r="I263" s="44" t="s">
        <v>438</v>
      </c>
      <c r="J263" s="44"/>
      <c r="K263" s="44">
        <v>9</v>
      </c>
      <c r="L263" s="44">
        <f t="shared" si="53"/>
        <v>9</v>
      </c>
      <c r="M263" s="39"/>
      <c r="N263" s="44" t="s">
        <v>438</v>
      </c>
      <c r="O263" s="39"/>
      <c r="P263" s="121">
        <v>8</v>
      </c>
      <c r="Q263" s="44">
        <f t="shared" si="57"/>
        <v>8</v>
      </c>
      <c r="R263" s="16">
        <f t="shared" si="54"/>
        <v>8.6666666666666661</v>
      </c>
      <c r="T263" s="6">
        <f t="shared" si="50"/>
        <v>4.6541456190508221E-5</v>
      </c>
      <c r="V263" s="23">
        <f>+claims!D263</f>
        <v>0</v>
      </c>
      <c r="W263" s="23">
        <f>+claims!E263</f>
        <v>0</v>
      </c>
      <c r="X263" s="23">
        <f>+claims!F263</f>
        <v>0</v>
      </c>
      <c r="Z263" s="6">
        <f t="shared" si="55"/>
        <v>0</v>
      </c>
      <c r="AA263" s="6">
        <f t="shared" si="56"/>
        <v>0</v>
      </c>
      <c r="AB263" s="6">
        <f t="shared" si="58"/>
        <v>0</v>
      </c>
      <c r="AD263" s="6">
        <f t="shared" si="59"/>
        <v>0</v>
      </c>
    </row>
    <row r="264" spans="1:30" hidden="1" outlineLevel="1">
      <c r="A264" t="s">
        <v>439</v>
      </c>
      <c r="B264" t="s">
        <v>440</v>
      </c>
      <c r="C264" s="39"/>
      <c r="D264" s="44" t="s">
        <v>440</v>
      </c>
      <c r="E264" s="44"/>
      <c r="F264" s="44">
        <v>9</v>
      </c>
      <c r="G264" s="64">
        <f t="shared" si="51"/>
        <v>9</v>
      </c>
      <c r="H264" s="44"/>
      <c r="I264" s="44" t="s">
        <v>440</v>
      </c>
      <c r="J264" s="44"/>
      <c r="K264" s="44">
        <v>9</v>
      </c>
      <c r="L264" s="64">
        <f t="shared" si="53"/>
        <v>9</v>
      </c>
      <c r="M264" s="39"/>
      <c r="N264" s="44" t="s">
        <v>440</v>
      </c>
      <c r="O264" s="39"/>
      <c r="P264" s="121">
        <v>7.5</v>
      </c>
      <c r="Q264" s="64">
        <f t="shared" si="57"/>
        <v>7.5</v>
      </c>
      <c r="R264" s="20">
        <f t="shared" si="54"/>
        <v>8.25</v>
      </c>
      <c r="T264" s="26">
        <f t="shared" si="50"/>
        <v>4.4303886181349174E-5</v>
      </c>
      <c r="V264" s="27">
        <f>+claims!D264</f>
        <v>0</v>
      </c>
      <c r="W264" s="27">
        <f>+claims!E264</f>
        <v>0</v>
      </c>
      <c r="X264" s="27">
        <f>+claims!F264</f>
        <v>0</v>
      </c>
      <c r="Z264" s="26">
        <f t="shared" si="55"/>
        <v>0</v>
      </c>
      <c r="AA264" s="26">
        <f t="shared" si="56"/>
        <v>0</v>
      </c>
      <c r="AB264" s="26">
        <f t="shared" si="58"/>
        <v>0</v>
      </c>
      <c r="AD264" s="26">
        <f t="shared" si="59"/>
        <v>0</v>
      </c>
    </row>
    <row r="265" spans="1:30" s="104" customFormat="1" collapsed="1">
      <c r="B265" s="104" t="s">
        <v>484</v>
      </c>
      <c r="C265" s="44">
        <f t="shared" ref="C265:F265" si="60">SUBTOTAL(9,C143:C264)</f>
        <v>0</v>
      </c>
      <c r="D265" s="44">
        <f t="shared" si="60"/>
        <v>0</v>
      </c>
      <c r="E265" s="44">
        <f t="shared" si="60"/>
        <v>0</v>
      </c>
      <c r="F265" s="44">
        <f t="shared" si="60"/>
        <v>6557</v>
      </c>
      <c r="G265" s="44">
        <f t="shared" ref="G265:K265" si="61">SUBTOTAL(9,G143:G264)</f>
        <v>6557</v>
      </c>
      <c r="H265" s="44">
        <f t="shared" si="61"/>
        <v>0</v>
      </c>
      <c r="I265" s="44">
        <f t="shared" si="61"/>
        <v>0</v>
      </c>
      <c r="J265" s="44">
        <f t="shared" si="61"/>
        <v>0</v>
      </c>
      <c r="K265" s="44">
        <f t="shared" si="61"/>
        <v>6539</v>
      </c>
      <c r="L265" s="44">
        <f t="shared" ref="L265:R265" si="62">SUBTOTAL(9,L143:L264)</f>
        <v>6539</v>
      </c>
      <c r="M265" s="44">
        <f t="shared" si="62"/>
        <v>0</v>
      </c>
      <c r="N265" s="44">
        <f t="shared" si="62"/>
        <v>0</v>
      </c>
      <c r="O265" s="44">
        <f t="shared" si="62"/>
        <v>0</v>
      </c>
      <c r="P265" s="44">
        <f t="shared" si="62"/>
        <v>6535.5</v>
      </c>
      <c r="Q265" s="44">
        <f t="shared" si="62"/>
        <v>6535.5</v>
      </c>
      <c r="R265" s="44">
        <f t="shared" si="62"/>
        <v>6541.7500000000009</v>
      </c>
      <c r="T265" s="47">
        <f>SUBTOTAL(9,T143:T264)</f>
        <v>3.5130296657798897E-2</v>
      </c>
      <c r="V265" s="48">
        <f>SUBTOTAL(9,V143:V264)</f>
        <v>106</v>
      </c>
      <c r="W265" s="48">
        <f>SUBTOTAL(9,W143:W264)</f>
        <v>101</v>
      </c>
      <c r="X265" s="48">
        <f>SUBTOTAL(9,X143:X264)</f>
        <v>108</v>
      </c>
      <c r="Z265" s="47">
        <f>IF(G265&gt;100,IF(V265&lt;1,0,+V265/G265),IF(V265&lt;1,0,+V265/100))</f>
        <v>1.6165929540948604E-2</v>
      </c>
      <c r="AA265" s="47">
        <f>IF(L265&gt;100,IF(W265&lt;1,0,+W265/L265),IF(W265&lt;1,0,+W265/100))</f>
        <v>1.5445786817556201E-2</v>
      </c>
      <c r="AB265" s="47">
        <f>IF(Q265&gt;100,IF(X265&lt;1,0,+X265/Q265),IF(X265&lt;1,0,+X265/100))</f>
        <v>1.6525131971540052E-2</v>
      </c>
      <c r="AD265" s="47">
        <f t="shared" si="59"/>
        <v>1.6105483181780192E-2</v>
      </c>
    </row>
    <row r="266" spans="1:30" ht="6" customHeight="1">
      <c r="C266" s="39"/>
      <c r="D266" s="39"/>
      <c r="E266" s="39"/>
      <c r="F266" s="39"/>
      <c r="G266" s="40"/>
      <c r="H266" s="39"/>
      <c r="I266" s="39"/>
      <c r="J266" s="39"/>
      <c r="K266" s="39"/>
      <c r="L266" s="40"/>
      <c r="M266" s="39"/>
      <c r="N266" s="39"/>
      <c r="O266" s="39"/>
      <c r="P266" s="39"/>
      <c r="Q266" s="64"/>
      <c r="R266" s="16"/>
      <c r="V266" s="23"/>
      <c r="W266" s="23"/>
      <c r="X266" s="23"/>
    </row>
    <row r="267" spans="1:30" s="104" customFormat="1" ht="13.5" thickBot="1">
      <c r="C267" s="44">
        <f t="shared" ref="C267:K267" si="63">SUBTOTAL(9,C4:C266)</f>
        <v>188271.20627981913</v>
      </c>
      <c r="D267" s="44">
        <f t="shared" si="63"/>
        <v>187130.68817284825</v>
      </c>
      <c r="E267" s="44">
        <f t="shared" si="63"/>
        <v>186362.7426760683</v>
      </c>
      <c r="F267" s="44">
        <f t="shared" si="63"/>
        <v>182331.07111412991</v>
      </c>
      <c r="G267" s="44">
        <f>SUBTOTAL(9,G4:G266)</f>
        <v>190941.67706071649</v>
      </c>
      <c r="H267" s="44">
        <f t="shared" si="63"/>
        <v>179993.70000000004</v>
      </c>
      <c r="I267" s="44">
        <f t="shared" si="63"/>
        <v>179634.30000000002</v>
      </c>
      <c r="J267" s="44">
        <f t="shared" si="63"/>
        <v>179524.80000000008</v>
      </c>
      <c r="K267" s="44">
        <f t="shared" si="63"/>
        <v>178957.09999999989</v>
      </c>
      <c r="L267" s="44">
        <f t="shared" ref="L267:R267" si="64">SUBTOTAL(9,L4:L266)</f>
        <v>184431.72499999998</v>
      </c>
      <c r="M267" s="44">
        <f t="shared" si="64"/>
        <v>181362.30000000008</v>
      </c>
      <c r="N267" s="44">
        <f t="shared" si="64"/>
        <v>181224.00000000003</v>
      </c>
      <c r="O267" s="44">
        <f t="shared" si="64"/>
        <v>181242.8000000001</v>
      </c>
      <c r="P267" s="44">
        <f t="shared" si="64"/>
        <v>179616.4</v>
      </c>
      <c r="Q267" s="44">
        <f t="shared" si="64"/>
        <v>185763.00000000009</v>
      </c>
      <c r="R267" s="58">
        <f t="shared" si="64"/>
        <v>186213.91284345262</v>
      </c>
      <c r="T267" s="63">
        <f>SUBTOTAL(9,T4:T266)</f>
        <v>1.0000000000000007</v>
      </c>
      <c r="V267" s="59">
        <f>SUBTOTAL(9,V4:V266)</f>
        <v>7462</v>
      </c>
      <c r="W267" s="59">
        <f>SUBTOTAL(9,W4:W266)</f>
        <v>6953</v>
      </c>
      <c r="X267" s="59">
        <f>SUBTOTAL(9,X4:X266)</f>
        <v>6442</v>
      </c>
      <c r="Z267" s="47">
        <f t="shared" si="55"/>
        <v>3.907999612691785E-2</v>
      </c>
      <c r="AA267" s="47">
        <f>IF(L267&gt;100,IF(W267&lt;1,0,+W267/L267),IF(W267&lt;1,0,+W267/100))</f>
        <v>3.7699587747173115E-2</v>
      </c>
      <c r="AB267" s="47">
        <f>IF(Q267&gt;100,IF(X267&lt;1,0,+X267/Q267),IF(X267&lt;1,0,+X267/100))</f>
        <v>3.4678595845243652E-2</v>
      </c>
      <c r="AD267" s="47">
        <f>(+Z267+(AA267*2)+(AB267*3))/6</f>
        <v>3.6419159859499173E-2</v>
      </c>
    </row>
    <row r="268" spans="1:30" ht="13.5" thickTop="1"/>
    <row r="269" spans="1:30">
      <c r="H269" s="39"/>
    </row>
    <row r="270" spans="1:30">
      <c r="G270" s="39"/>
    </row>
    <row r="272" spans="1:30">
      <c r="C272" s="39"/>
      <c r="M272" s="39"/>
    </row>
    <row r="274" spans="3:16">
      <c r="C274" s="39"/>
      <c r="D274" s="39"/>
      <c r="E274" s="39"/>
      <c r="F274" s="39"/>
      <c r="P274" s="39"/>
    </row>
    <row r="276" spans="3:16">
      <c r="M276" s="39"/>
      <c r="N276" s="39"/>
      <c r="O276" s="39"/>
      <c r="P276" s="39"/>
    </row>
  </sheetData>
  <phoneticPr fontId="10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2015 Final Assessments</oddHeader>
    <oddFooter>&amp;L&amp;D&amp;CPage &amp;P of &amp;N</oddFooter>
  </headerFooter>
  <ignoredErrors>
    <ignoredError sqref="L142 L107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3"/>
  <sheetViews>
    <sheetView workbookViewId="0">
      <pane xSplit="1" ySplit="3" topLeftCell="B124" activePane="bottomRight" state="frozen"/>
      <selection activeCell="D52" sqref="D52"/>
      <selection pane="topRight" activeCell="D52" sqref="D52"/>
      <selection pane="bottomLeft" activeCell="D52" sqref="D52"/>
      <selection pane="bottomRight" activeCell="AB142" sqref="AB142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163" customWidth="1"/>
    <col min="5" max="6" width="8.5703125" style="163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>
      <c r="H1" s="1"/>
      <c r="I1" s="1" t="s">
        <v>443</v>
      </c>
      <c r="J1" s="1"/>
      <c r="K1" s="1"/>
      <c r="L1" s="1" t="s">
        <v>478</v>
      </c>
      <c r="M1" s="1"/>
      <c r="N1" s="1"/>
      <c r="O1" s="1"/>
      <c r="P1" s="1" t="s">
        <v>444</v>
      </c>
      <c r="R1" s="1"/>
      <c r="T1" s="1" t="s">
        <v>445</v>
      </c>
      <c r="X1" s="1" t="s">
        <v>446</v>
      </c>
    </row>
    <row r="2" spans="1:29">
      <c r="A2" s="19" t="s">
        <v>461</v>
      </c>
      <c r="B2" s="19"/>
      <c r="D2" s="161" t="s">
        <v>563</v>
      </c>
      <c r="E2" s="161" t="s">
        <v>571</v>
      </c>
      <c r="F2" s="161" t="s">
        <v>575</v>
      </c>
      <c r="G2" s="1"/>
      <c r="H2" s="1"/>
      <c r="I2" s="1" t="s">
        <v>442</v>
      </c>
      <c r="J2" s="1" t="s">
        <v>447</v>
      </c>
      <c r="K2" s="1" t="s">
        <v>2</v>
      </c>
      <c r="L2" s="1" t="s">
        <v>442</v>
      </c>
      <c r="M2" s="1" t="s">
        <v>455</v>
      </c>
      <c r="N2" s="1"/>
      <c r="O2" s="1"/>
      <c r="P2" s="1" t="s">
        <v>442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>
      <c r="A3" s="11" t="s">
        <v>459</v>
      </c>
      <c r="B3" s="11" t="s">
        <v>460</v>
      </c>
      <c r="C3" s="11"/>
      <c r="D3" s="162" t="s">
        <v>449</v>
      </c>
      <c r="E3" s="162" t="s">
        <v>449</v>
      </c>
      <c r="F3" s="162" t="s">
        <v>449</v>
      </c>
      <c r="G3" s="11" t="s">
        <v>468</v>
      </c>
      <c r="H3" s="11"/>
      <c r="I3" s="11" t="s">
        <v>449</v>
      </c>
      <c r="J3" s="11" t="s">
        <v>450</v>
      </c>
      <c r="K3" s="11" t="s">
        <v>477</v>
      </c>
      <c r="L3" s="11" t="s">
        <v>449</v>
      </c>
      <c r="M3" s="11" t="s">
        <v>456</v>
      </c>
      <c r="N3" s="11"/>
      <c r="O3" s="11"/>
      <c r="P3" s="11" t="s">
        <v>449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451</v>
      </c>
      <c r="Y3" s="11"/>
      <c r="Z3" s="11" t="s">
        <v>452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520</v>
      </c>
      <c r="D5" s="158">
        <v>1</v>
      </c>
      <c r="E5" s="158">
        <v>0</v>
      </c>
      <c r="F5" s="158">
        <v>2</v>
      </c>
      <c r="G5">
        <f t="shared" ref="G5:G55" si="0">SUM(D5:F5)</f>
        <v>3</v>
      </c>
      <c r="I5" s="22">
        <f>AVERAGE(D5:F5)</f>
        <v>1</v>
      </c>
      <c r="J5" s="6">
        <f>+IFR!AD5</f>
        <v>2.044809458547501E-3</v>
      </c>
      <c r="K5" s="14">
        <f t="shared" ref="K5:K36" si="1">IF(+J5&lt;$E$270,$I$270,IF(J5&gt;$E$272,$I$272,$I$271))</f>
        <v>0.95</v>
      </c>
      <c r="L5" s="22">
        <f>+I5*K5</f>
        <v>0.95</v>
      </c>
      <c r="M5" s="14">
        <v>1</v>
      </c>
      <c r="N5" s="14">
        <v>1</v>
      </c>
      <c r="P5" s="22">
        <f t="shared" ref="P5:P55" si="2">+L5*M5*N5</f>
        <v>0.95</v>
      </c>
      <c r="R5" s="3">
        <f t="shared" ref="R5:R37" si="3">+P5/$P$267</f>
        <v>1.3589483170497958E-4</v>
      </c>
      <c r="T5" s="5">
        <f>+R5*(assessment!$J$275*assessment!$E$3)</f>
        <v>993.00069199078871</v>
      </c>
      <c r="V5" s="6">
        <f>+T5/payroll!F5</f>
        <v>3.9078589976483866E-5</v>
      </c>
      <c r="X5" s="5">
        <f>IF(V5&lt;$X$2,T5, +payroll!F5 * $X$2)</f>
        <v>993.00069199078871</v>
      </c>
      <c r="Z5" s="5">
        <f t="shared" ref="Z5:Z55" si="4">+T5-X5</f>
        <v>0</v>
      </c>
      <c r="AB5">
        <f t="shared" ref="AB5:AB55" si="5">+X5/T5</f>
        <v>1</v>
      </c>
    </row>
    <row r="6" spans="1:29">
      <c r="A6" t="s">
        <v>8</v>
      </c>
      <c r="B6" t="s">
        <v>521</v>
      </c>
      <c r="D6" s="158">
        <v>1</v>
      </c>
      <c r="E6" s="158">
        <v>0</v>
      </c>
      <c r="F6" s="158">
        <v>0</v>
      </c>
      <c r="G6">
        <f t="shared" si="0"/>
        <v>1</v>
      </c>
      <c r="I6" s="22">
        <f t="shared" ref="I6:I55" si="6">AVERAGE(D6:F6)</f>
        <v>0.33333333333333331</v>
      </c>
      <c r="J6" s="6">
        <f>+IFR!AD6</f>
        <v>1.9123499392719197E-4</v>
      </c>
      <c r="K6" s="14">
        <f t="shared" si="1"/>
        <v>0.95</v>
      </c>
      <c r="L6" s="22">
        <f t="shared" ref="L6:L55" si="7">+I6*K6</f>
        <v>0.31666666666666665</v>
      </c>
      <c r="M6" s="14">
        <v>1</v>
      </c>
      <c r="N6" s="14">
        <v>1</v>
      </c>
      <c r="P6" s="22">
        <f t="shared" si="2"/>
        <v>0.31666666666666665</v>
      </c>
      <c r="R6" s="3">
        <f t="shared" si="3"/>
        <v>4.5298277234993194E-5</v>
      </c>
      <c r="T6" s="5">
        <f>+R6*(assessment!$J$275*assessment!$E$3)</f>
        <v>331.00023066359626</v>
      </c>
      <c r="V6" s="6">
        <f>+T6/payroll!F6</f>
        <v>1.1926473617518206E-5</v>
      </c>
      <c r="X6" s="5">
        <f>IF(V6&lt;$X$2,T6, +payroll!F6 * $X$2)</f>
        <v>331.00023066359626</v>
      </c>
      <c r="Z6" s="5">
        <f t="shared" si="4"/>
        <v>0</v>
      </c>
      <c r="AB6">
        <f t="shared" si="5"/>
        <v>1</v>
      </c>
    </row>
    <row r="7" spans="1:29">
      <c r="A7" t="s">
        <v>9</v>
      </c>
      <c r="B7" t="s">
        <v>10</v>
      </c>
      <c r="D7" s="158">
        <v>1</v>
      </c>
      <c r="E7" s="158">
        <v>0</v>
      </c>
      <c r="F7" s="158">
        <v>0</v>
      </c>
      <c r="G7">
        <f t="shared" si="0"/>
        <v>1</v>
      </c>
      <c r="I7" s="22">
        <f t="shared" si="6"/>
        <v>0.33333333333333331</v>
      </c>
      <c r="J7" s="6">
        <f>+IFR!AD7</f>
        <v>3.5423501603021584E-4</v>
      </c>
      <c r="K7" s="14">
        <f t="shared" si="1"/>
        <v>0.95</v>
      </c>
      <c r="L7" s="22">
        <f t="shared" si="7"/>
        <v>0.31666666666666665</v>
      </c>
      <c r="M7" s="14">
        <v>1</v>
      </c>
      <c r="N7" s="14">
        <v>1</v>
      </c>
      <c r="P7" s="22">
        <f t="shared" si="2"/>
        <v>0.31666666666666665</v>
      </c>
      <c r="R7" s="3">
        <f t="shared" si="3"/>
        <v>4.5298277234993194E-5</v>
      </c>
      <c r="T7" s="5">
        <f>+R7*(assessment!$J$275*assessment!$E$3)</f>
        <v>331.00023066359626</v>
      </c>
      <c r="V7" s="6">
        <f>+T7/payroll!F7</f>
        <v>1.294453973084428E-5</v>
      </c>
      <c r="X7" s="5">
        <f>IF(V7&lt;$X$2,T7, +payroll!F7 * $X$2)</f>
        <v>331.00023066359626</v>
      </c>
      <c r="Z7" s="5">
        <f t="shared" si="4"/>
        <v>0</v>
      </c>
      <c r="AB7">
        <f t="shared" si="5"/>
        <v>1</v>
      </c>
    </row>
    <row r="8" spans="1:29">
      <c r="A8" t="s">
        <v>11</v>
      </c>
      <c r="B8" t="s">
        <v>12</v>
      </c>
      <c r="D8" s="158">
        <v>0</v>
      </c>
      <c r="E8" s="158">
        <v>0</v>
      </c>
      <c r="F8" s="158">
        <v>0</v>
      </c>
      <c r="G8">
        <f t="shared" si="0"/>
        <v>0</v>
      </c>
      <c r="I8" s="22">
        <f t="shared" si="6"/>
        <v>0</v>
      </c>
      <c r="J8" s="6">
        <f>+IFR!AD8</f>
        <v>0</v>
      </c>
      <c r="K8" s="14">
        <f t="shared" si="1"/>
        <v>0.95</v>
      </c>
      <c r="L8" s="22">
        <f t="shared" si="7"/>
        <v>0</v>
      </c>
      <c r="M8" s="14">
        <v>1</v>
      </c>
      <c r="N8" s="14">
        <v>1</v>
      </c>
      <c r="P8" s="22">
        <f t="shared" si="2"/>
        <v>0</v>
      </c>
      <c r="R8" s="3">
        <f t="shared" si="3"/>
        <v>0</v>
      </c>
      <c r="T8" s="5">
        <f>+R8*(assessment!$J$275*assessment!$E$3)</f>
        <v>0</v>
      </c>
      <c r="V8" s="6">
        <f>+T8/payroll!F8</f>
        <v>0</v>
      </c>
      <c r="X8" s="5">
        <f>IF(V8&lt;$X$2,T8, +payroll!F8 * $X$2)</f>
        <v>0</v>
      </c>
      <c r="Z8" s="5">
        <f t="shared" si="4"/>
        <v>0</v>
      </c>
      <c r="AB8" t="e">
        <f t="shared" si="5"/>
        <v>#DIV/0!</v>
      </c>
    </row>
    <row r="9" spans="1:29">
      <c r="A9" t="s">
        <v>13</v>
      </c>
      <c r="B9" t="s">
        <v>14</v>
      </c>
      <c r="D9" s="158">
        <v>0</v>
      </c>
      <c r="E9" s="158">
        <v>0</v>
      </c>
      <c r="F9" s="158">
        <v>0</v>
      </c>
      <c r="G9">
        <f t="shared" si="0"/>
        <v>0</v>
      </c>
      <c r="I9" s="22">
        <f t="shared" si="6"/>
        <v>0</v>
      </c>
      <c r="J9" s="6">
        <f>+IFR!AD9</f>
        <v>0</v>
      </c>
      <c r="K9" s="14">
        <f t="shared" si="1"/>
        <v>0.95</v>
      </c>
      <c r="L9" s="22">
        <f t="shared" si="7"/>
        <v>0</v>
      </c>
      <c r="M9" s="14">
        <v>1</v>
      </c>
      <c r="N9" s="14">
        <v>1</v>
      </c>
      <c r="P9" s="22">
        <f t="shared" si="2"/>
        <v>0</v>
      </c>
      <c r="R9" s="3">
        <f t="shared" si="3"/>
        <v>0</v>
      </c>
      <c r="T9" s="5">
        <f>+R9*(assessment!$J$275*assessment!$E$3)</f>
        <v>0</v>
      </c>
      <c r="V9" s="6">
        <f>+T9/payroll!F9</f>
        <v>0</v>
      </c>
      <c r="X9" s="5">
        <f>IF(V9&lt;$X$2,T9, +payroll!F9 * $X$2)</f>
        <v>0</v>
      </c>
      <c r="Z9" s="5">
        <f t="shared" si="4"/>
        <v>0</v>
      </c>
      <c r="AB9" t="e">
        <f t="shared" si="5"/>
        <v>#DIV/0!</v>
      </c>
    </row>
    <row r="10" spans="1:29">
      <c r="A10" t="s">
        <v>15</v>
      </c>
      <c r="B10" t="s">
        <v>16</v>
      </c>
      <c r="D10" s="158">
        <v>0</v>
      </c>
      <c r="E10" s="158">
        <v>0</v>
      </c>
      <c r="F10" s="158">
        <v>0</v>
      </c>
      <c r="G10">
        <f t="shared" si="0"/>
        <v>0</v>
      </c>
      <c r="I10" s="22">
        <f t="shared" si="6"/>
        <v>0</v>
      </c>
      <c r="J10" s="6">
        <f>+IFR!AD10</f>
        <v>0</v>
      </c>
      <c r="K10" s="14">
        <f t="shared" si="1"/>
        <v>0.95</v>
      </c>
      <c r="L10" s="22">
        <f t="shared" si="7"/>
        <v>0</v>
      </c>
      <c r="M10" s="14">
        <v>1</v>
      </c>
      <c r="N10" s="14">
        <v>1</v>
      </c>
      <c r="P10" s="22">
        <f t="shared" si="2"/>
        <v>0</v>
      </c>
      <c r="R10" s="3">
        <f t="shared" si="3"/>
        <v>0</v>
      </c>
      <c r="T10" s="5">
        <f>+R10*(assessment!$J$275*assessment!$E$3)</f>
        <v>0</v>
      </c>
      <c r="V10" s="6">
        <f>+T10/payroll!F10</f>
        <v>0</v>
      </c>
      <c r="X10" s="5">
        <f>IF(V10&lt;$X$2,T10, +payroll!F10 * $X$2)</f>
        <v>0</v>
      </c>
      <c r="Z10" s="5">
        <f t="shared" si="4"/>
        <v>0</v>
      </c>
      <c r="AB10" t="e">
        <f t="shared" si="5"/>
        <v>#DIV/0!</v>
      </c>
    </row>
    <row r="11" spans="1:29">
      <c r="A11" t="s">
        <v>17</v>
      </c>
      <c r="B11" t="s">
        <v>18</v>
      </c>
      <c r="D11" s="158">
        <v>2</v>
      </c>
      <c r="E11" s="158">
        <v>0</v>
      </c>
      <c r="F11" s="158">
        <v>0</v>
      </c>
      <c r="G11">
        <f t="shared" si="0"/>
        <v>2</v>
      </c>
      <c r="I11" s="22">
        <f t="shared" si="6"/>
        <v>0.66666666666666663</v>
      </c>
      <c r="J11" s="6">
        <f>+IFR!AD11</f>
        <v>3.3333333333333335E-3</v>
      </c>
      <c r="K11" s="14">
        <f t="shared" si="1"/>
        <v>0.95</v>
      </c>
      <c r="L11" s="22">
        <f t="shared" si="7"/>
        <v>0.6333333333333333</v>
      </c>
      <c r="M11" s="14">
        <v>1</v>
      </c>
      <c r="N11" s="14">
        <v>1</v>
      </c>
      <c r="P11" s="22">
        <f t="shared" si="2"/>
        <v>0.6333333333333333</v>
      </c>
      <c r="R11" s="3">
        <f t="shared" si="3"/>
        <v>9.0596554469986388E-5</v>
      </c>
      <c r="T11" s="5">
        <f>+R11*(assessment!$J$275*assessment!$E$3)</f>
        <v>662.00046132719251</v>
      </c>
      <c r="V11" s="6">
        <f>+T11/payroll!F11</f>
        <v>1.3063926552529944E-4</v>
      </c>
      <c r="X11" s="5">
        <f>IF(V11&lt;$X$2,T11, +payroll!F11 * $X$2)</f>
        <v>662.00046132719251</v>
      </c>
      <c r="Z11" s="5">
        <f t="shared" si="4"/>
        <v>0</v>
      </c>
      <c r="AB11">
        <f t="shared" si="5"/>
        <v>1</v>
      </c>
    </row>
    <row r="12" spans="1:29">
      <c r="A12" t="s">
        <v>19</v>
      </c>
      <c r="B12" t="s">
        <v>20</v>
      </c>
      <c r="D12" s="158">
        <v>0</v>
      </c>
      <c r="E12" s="158">
        <v>0</v>
      </c>
      <c r="F12" s="158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3">
        <f t="shared" si="3"/>
        <v>0</v>
      </c>
      <c r="T12" s="5">
        <f>+R12*(assessment!$J$275*assessment!$E$3)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>
      <c r="A13" t="s">
        <v>21</v>
      </c>
      <c r="B13" t="s">
        <v>22</v>
      </c>
      <c r="D13" s="158">
        <v>0</v>
      </c>
      <c r="E13" s="158">
        <v>0</v>
      </c>
      <c r="F13" s="158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3">
        <f t="shared" si="3"/>
        <v>0</v>
      </c>
      <c r="T13" s="5">
        <f>+R13*(assessment!$J$275*assessment!$E$3)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>
      <c r="A14" t="s">
        <v>23</v>
      </c>
      <c r="B14" t="s">
        <v>24</v>
      </c>
      <c r="D14" s="158">
        <v>2</v>
      </c>
      <c r="E14" s="158">
        <v>1</v>
      </c>
      <c r="F14" s="158">
        <v>1</v>
      </c>
      <c r="G14">
        <f t="shared" si="0"/>
        <v>4</v>
      </c>
      <c r="I14" s="22">
        <f t="shared" si="6"/>
        <v>1.3333333333333333</v>
      </c>
      <c r="J14" s="6">
        <f>+IFR!AD14</f>
        <v>5.9376767927860966E-3</v>
      </c>
      <c r="K14" s="14">
        <f t="shared" si="1"/>
        <v>0.95</v>
      </c>
      <c r="L14" s="22">
        <f t="shared" si="7"/>
        <v>1.2666666666666666</v>
      </c>
      <c r="M14" s="14">
        <v>1</v>
      </c>
      <c r="N14" s="14">
        <v>1</v>
      </c>
      <c r="P14" s="22">
        <f t="shared" si="2"/>
        <v>1.2666666666666666</v>
      </c>
      <c r="R14" s="3">
        <f t="shared" si="3"/>
        <v>1.8119310893997278E-4</v>
      </c>
      <c r="T14" s="5">
        <f>+R14*(assessment!$J$275*assessment!$E$3)</f>
        <v>1324.000922654385</v>
      </c>
      <c r="V14" s="6">
        <f>+T14/payroll!F14</f>
        <v>9.6787140440109147E-5</v>
      </c>
      <c r="X14" s="5">
        <f>IF(V14&lt;$X$2,T14, +payroll!F14 * $X$2)</f>
        <v>1324.000922654385</v>
      </c>
      <c r="Z14" s="5">
        <f t="shared" si="4"/>
        <v>0</v>
      </c>
      <c r="AB14">
        <f t="shared" si="5"/>
        <v>1</v>
      </c>
    </row>
    <row r="15" spans="1:29">
      <c r="A15" t="s">
        <v>25</v>
      </c>
      <c r="B15" t="s">
        <v>26</v>
      </c>
      <c r="D15" s="158">
        <v>0</v>
      </c>
      <c r="E15" s="158">
        <v>0</v>
      </c>
      <c r="F15" s="158">
        <v>0</v>
      </c>
      <c r="G15">
        <f t="shared" si="0"/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3">
        <f t="shared" si="3"/>
        <v>0</v>
      </c>
      <c r="T15" s="5">
        <f>+R15*(assessment!$J$275*assessment!$E$3)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>
      <c r="A16" t="s">
        <v>554</v>
      </c>
      <c r="B16" t="s">
        <v>555</v>
      </c>
      <c r="D16" s="158">
        <v>1</v>
      </c>
      <c r="E16" s="158">
        <v>2</v>
      </c>
      <c r="F16" s="158">
        <v>0</v>
      </c>
      <c r="G16">
        <f>SUM(D16:F16)</f>
        <v>3</v>
      </c>
      <c r="I16" s="22">
        <f>AVERAGE(D16:F16)</f>
        <v>1</v>
      </c>
      <c r="J16" s="6">
        <f>+IFR!AD16</f>
        <v>8.3333333333333332E-3</v>
      </c>
      <c r="K16" s="14">
        <f t="shared" si="1"/>
        <v>0.95</v>
      </c>
      <c r="L16" s="22">
        <f>+I16*K16</f>
        <v>0.95</v>
      </c>
      <c r="M16" s="14">
        <v>1</v>
      </c>
      <c r="N16" s="14">
        <v>1</v>
      </c>
      <c r="P16" s="22">
        <f>+L16*M16*N16</f>
        <v>0.95</v>
      </c>
      <c r="R16" s="3">
        <f>+P16/$P$267</f>
        <v>1.3589483170497958E-4</v>
      </c>
      <c r="T16" s="5">
        <f>+R16*(assessment!$J$275*assessment!$E$3)</f>
        <v>993.00069199078871</v>
      </c>
      <c r="V16" s="6">
        <f>+T16/payroll!F16</f>
        <v>1.6866941361359763E-3</v>
      </c>
      <c r="X16" s="5">
        <f>IF(V16&lt;$X$2,T16, +payroll!F16 * $X$2)</f>
        <v>993.00069199078871</v>
      </c>
      <c r="Z16" s="5">
        <f>+T16-X16</f>
        <v>0</v>
      </c>
      <c r="AB16">
        <f>+X16/T16</f>
        <v>1</v>
      </c>
    </row>
    <row r="17" spans="1:28">
      <c r="A17" t="s">
        <v>27</v>
      </c>
      <c r="B17" t="s">
        <v>522</v>
      </c>
      <c r="D17" s="158">
        <v>0</v>
      </c>
      <c r="E17" s="158">
        <v>0</v>
      </c>
      <c r="F17" s="158">
        <v>1</v>
      </c>
      <c r="G17">
        <f t="shared" si="0"/>
        <v>1</v>
      </c>
      <c r="I17" s="22">
        <f t="shared" si="6"/>
        <v>0.33333333333333331</v>
      </c>
      <c r="J17" s="6">
        <f>+IFR!AD17</f>
        <v>5.0000000000000001E-3</v>
      </c>
      <c r="K17" s="14">
        <f t="shared" si="1"/>
        <v>0.95</v>
      </c>
      <c r="L17" s="22">
        <f t="shared" si="7"/>
        <v>0.31666666666666665</v>
      </c>
      <c r="M17" s="14">
        <v>1</v>
      </c>
      <c r="N17" s="14">
        <v>1</v>
      </c>
      <c r="P17" s="22">
        <f t="shared" si="2"/>
        <v>0.31666666666666665</v>
      </c>
      <c r="R17" s="3">
        <f t="shared" si="3"/>
        <v>4.5298277234993194E-5</v>
      </c>
      <c r="T17" s="5">
        <f>+R17*(assessment!$J$275*assessment!$E$3)</f>
        <v>331.00023066359626</v>
      </c>
      <c r="V17" s="6">
        <f>+T17/payroll!F17</f>
        <v>9.4407833236532688E-5</v>
      </c>
      <c r="X17" s="5">
        <f>IF(V17&lt;$X$2,T17, +payroll!F17 * $X$2)</f>
        <v>331.00023066359626</v>
      </c>
      <c r="Z17" s="5">
        <f t="shared" si="4"/>
        <v>0</v>
      </c>
      <c r="AB17">
        <f t="shared" si="5"/>
        <v>1</v>
      </c>
    </row>
    <row r="18" spans="1:28">
      <c r="A18" t="s">
        <v>28</v>
      </c>
      <c r="B18" t="s">
        <v>523</v>
      </c>
      <c r="D18" s="158">
        <v>0</v>
      </c>
      <c r="E18" s="158">
        <v>0</v>
      </c>
      <c r="F18" s="158">
        <v>0</v>
      </c>
      <c r="G18">
        <f t="shared" si="0"/>
        <v>0</v>
      </c>
      <c r="I18" s="22">
        <f t="shared" si="6"/>
        <v>0</v>
      </c>
      <c r="J18" s="6">
        <f>+IFR!AD18</f>
        <v>0</v>
      </c>
      <c r="K18" s="14">
        <f t="shared" si="1"/>
        <v>0.95</v>
      </c>
      <c r="L18" s="22">
        <f t="shared" si="7"/>
        <v>0</v>
      </c>
      <c r="M18" s="14">
        <v>1</v>
      </c>
      <c r="N18" s="14">
        <v>1</v>
      </c>
      <c r="P18" s="22">
        <f t="shared" si="2"/>
        <v>0</v>
      </c>
      <c r="R18" s="3">
        <f t="shared" si="3"/>
        <v>0</v>
      </c>
      <c r="T18" s="5">
        <f>+R18*(assessment!$J$275*assessment!$E$3)</f>
        <v>0</v>
      </c>
      <c r="V18" s="6">
        <f>+T18/payroll!F18</f>
        <v>0</v>
      </c>
      <c r="X18" s="5">
        <f>IF(V18&lt;$X$2,T18, +payroll!F18 * $X$2)</f>
        <v>0</v>
      </c>
      <c r="Z18" s="5">
        <f t="shared" si="4"/>
        <v>0</v>
      </c>
      <c r="AB18" t="e">
        <f t="shared" si="5"/>
        <v>#DIV/0!</v>
      </c>
    </row>
    <row r="19" spans="1:28">
      <c r="A19" t="s">
        <v>29</v>
      </c>
      <c r="B19" t="s">
        <v>524</v>
      </c>
      <c r="D19" s="158">
        <v>0</v>
      </c>
      <c r="E19" s="158">
        <v>0</v>
      </c>
      <c r="F19" s="158">
        <v>0</v>
      </c>
      <c r="G19">
        <f t="shared" si="0"/>
        <v>0</v>
      </c>
      <c r="I19" s="22">
        <f t="shared" si="6"/>
        <v>0</v>
      </c>
      <c r="J19" s="6">
        <f>+IFR!AD19</f>
        <v>0</v>
      </c>
      <c r="K19" s="14">
        <f t="shared" si="1"/>
        <v>0.95</v>
      </c>
      <c r="L19" s="22">
        <f t="shared" si="7"/>
        <v>0</v>
      </c>
      <c r="M19" s="14">
        <v>1</v>
      </c>
      <c r="N19" s="14">
        <v>1</v>
      </c>
      <c r="P19" s="22">
        <f t="shared" si="2"/>
        <v>0</v>
      </c>
      <c r="R19" s="3">
        <f t="shared" si="3"/>
        <v>0</v>
      </c>
      <c r="T19" s="5">
        <f>+R19*(assessment!$J$275*assessment!$E$3)</f>
        <v>0</v>
      </c>
      <c r="V19" s="6">
        <f>+T19/payroll!F19</f>
        <v>0</v>
      </c>
      <c r="X19" s="5">
        <f>IF(V19&lt;$X$2,T19, +payroll!F19 * $X$2)</f>
        <v>0</v>
      </c>
      <c r="Z19" s="5">
        <f t="shared" si="4"/>
        <v>0</v>
      </c>
      <c r="AB19" t="e">
        <f t="shared" si="5"/>
        <v>#DIV/0!</v>
      </c>
    </row>
    <row r="20" spans="1:28">
      <c r="A20" t="s">
        <v>30</v>
      </c>
      <c r="B20" t="s">
        <v>525</v>
      </c>
      <c r="D20" s="158">
        <v>0</v>
      </c>
      <c r="E20" s="158">
        <v>0</v>
      </c>
      <c r="F20" s="158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3">
        <f t="shared" si="3"/>
        <v>0</v>
      </c>
      <c r="T20" s="5">
        <f>+R20*(assessment!$J$275*assessment!$E$3)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>
      <c r="A21" t="s">
        <v>31</v>
      </c>
      <c r="B21" t="s">
        <v>526</v>
      </c>
      <c r="D21" s="158">
        <v>0</v>
      </c>
      <c r="E21" s="158">
        <v>0</v>
      </c>
      <c r="F21" s="158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3">
        <f t="shared" si="3"/>
        <v>0</v>
      </c>
      <c r="T21" s="5">
        <f>+R21*(assessment!$J$275*assessment!$E$3)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527</v>
      </c>
      <c r="D22" s="158">
        <v>0</v>
      </c>
      <c r="E22" s="158">
        <v>0</v>
      </c>
      <c r="F22" s="158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3">
        <f t="shared" si="3"/>
        <v>0</v>
      </c>
      <c r="T22" s="5">
        <f>+R22*(assessment!$J$275*assessment!$E$3)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528</v>
      </c>
      <c r="D23" s="158">
        <v>0</v>
      </c>
      <c r="E23" s="158">
        <v>0</v>
      </c>
      <c r="F23" s="158">
        <v>0</v>
      </c>
      <c r="G23">
        <f t="shared" si="0"/>
        <v>0</v>
      </c>
      <c r="I23" s="22">
        <f t="shared" si="6"/>
        <v>0</v>
      </c>
      <c r="J23" s="6">
        <f>+IFR!AD23</f>
        <v>0</v>
      </c>
      <c r="K23" s="14">
        <f t="shared" si="1"/>
        <v>0.95</v>
      </c>
      <c r="L23" s="22">
        <f t="shared" si="7"/>
        <v>0</v>
      </c>
      <c r="M23" s="14">
        <v>1</v>
      </c>
      <c r="N23" s="14">
        <v>1</v>
      </c>
      <c r="P23" s="22">
        <f t="shared" si="2"/>
        <v>0</v>
      </c>
      <c r="R23" s="3">
        <f t="shared" si="3"/>
        <v>0</v>
      </c>
      <c r="T23" s="5">
        <f>+R23*(assessment!$J$275*assessment!$E$3)</f>
        <v>0</v>
      </c>
      <c r="V23" s="6">
        <f>+T23/payroll!F23</f>
        <v>0</v>
      </c>
      <c r="X23" s="5">
        <f>IF(V23&lt;$X$2,T23, +payroll!F23 * $X$2)</f>
        <v>0</v>
      </c>
      <c r="Z23" s="5">
        <f t="shared" si="4"/>
        <v>0</v>
      </c>
      <c r="AB23" t="e">
        <f t="shared" si="5"/>
        <v>#DIV/0!</v>
      </c>
    </row>
    <row r="24" spans="1:28">
      <c r="A24" t="s">
        <v>34</v>
      </c>
      <c r="B24" t="s">
        <v>529</v>
      </c>
      <c r="D24" s="158">
        <v>0</v>
      </c>
      <c r="E24" s="158">
        <v>0</v>
      </c>
      <c r="F24" s="158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3">
        <f t="shared" si="3"/>
        <v>0</v>
      </c>
      <c r="T24" s="5">
        <f>+R24*(assessment!$J$275*assessment!$E$3)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530</v>
      </c>
      <c r="D25" s="158">
        <v>0</v>
      </c>
      <c r="E25" s="158">
        <v>0</v>
      </c>
      <c r="F25" s="158">
        <v>1</v>
      </c>
      <c r="G25">
        <f t="shared" si="0"/>
        <v>1</v>
      </c>
      <c r="I25" s="22">
        <f t="shared" si="6"/>
        <v>0.33333333333333331</v>
      </c>
      <c r="J25" s="6">
        <f>+IFR!AD25</f>
        <v>5.0000000000000001E-3</v>
      </c>
      <c r="K25" s="14">
        <f t="shared" si="1"/>
        <v>0.95</v>
      </c>
      <c r="L25" s="22">
        <f t="shared" si="7"/>
        <v>0.31666666666666665</v>
      </c>
      <c r="M25" s="14">
        <v>1</v>
      </c>
      <c r="N25" s="14">
        <v>1</v>
      </c>
      <c r="P25" s="22">
        <f t="shared" si="2"/>
        <v>0.31666666666666665</v>
      </c>
      <c r="R25" s="3">
        <f t="shared" si="3"/>
        <v>4.5298277234993194E-5</v>
      </c>
      <c r="T25" s="5">
        <f>+R25*(assessment!$J$275*assessment!$E$3)</f>
        <v>331.00023066359626</v>
      </c>
      <c r="V25" s="6">
        <f>+T25/payroll!F25</f>
        <v>2.0271623064656711E-4</v>
      </c>
      <c r="X25" s="5">
        <f>IF(V25&lt;$X$2,T25, +payroll!F25 * $X$2)</f>
        <v>331.00023066359626</v>
      </c>
      <c r="Z25" s="5">
        <f t="shared" si="4"/>
        <v>0</v>
      </c>
      <c r="AB25">
        <f t="shared" si="5"/>
        <v>1</v>
      </c>
    </row>
    <row r="26" spans="1:28">
      <c r="A26" t="s">
        <v>36</v>
      </c>
      <c r="B26" t="s">
        <v>531</v>
      </c>
      <c r="D26" s="158">
        <v>0</v>
      </c>
      <c r="E26" s="158">
        <v>0</v>
      </c>
      <c r="F26" s="158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3">
        <f t="shared" si="3"/>
        <v>0</v>
      </c>
      <c r="T26" s="5">
        <f>+R26*(assessment!$J$275*assessment!$E$3)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>
      <c r="A27" t="s">
        <v>37</v>
      </c>
      <c r="B27" t="s">
        <v>532</v>
      </c>
      <c r="D27" s="158">
        <v>0</v>
      </c>
      <c r="E27" s="158">
        <v>0</v>
      </c>
      <c r="F27" s="158">
        <v>1</v>
      </c>
      <c r="G27">
        <f t="shared" si="0"/>
        <v>1</v>
      </c>
      <c r="I27" s="22">
        <f t="shared" si="6"/>
        <v>0.33333333333333331</v>
      </c>
      <c r="J27" s="6">
        <f>+IFR!AD27</f>
        <v>5.0000000000000001E-3</v>
      </c>
      <c r="K27" s="14">
        <f t="shared" si="1"/>
        <v>0.95</v>
      </c>
      <c r="L27" s="22">
        <f t="shared" si="7"/>
        <v>0.31666666666666665</v>
      </c>
      <c r="M27" s="14">
        <v>1</v>
      </c>
      <c r="N27" s="14">
        <v>1</v>
      </c>
      <c r="P27" s="22">
        <f t="shared" si="2"/>
        <v>0.31666666666666665</v>
      </c>
      <c r="R27" s="3">
        <f t="shared" si="3"/>
        <v>4.5298277234993194E-5</v>
      </c>
      <c r="T27" s="5">
        <f>+R27*(assessment!$J$275*assessment!$E$3)</f>
        <v>331.00023066359626</v>
      </c>
      <c r="V27" s="6">
        <f>+T27/payroll!F27</f>
        <v>2.7782620312533519E-4</v>
      </c>
      <c r="X27" s="5">
        <f>IF(V27&lt;$X$2,T27, +payroll!F27 * $X$2)</f>
        <v>331.00023066359626</v>
      </c>
      <c r="Z27" s="5">
        <f t="shared" si="4"/>
        <v>0</v>
      </c>
      <c r="AB27">
        <f t="shared" si="5"/>
        <v>1</v>
      </c>
    </row>
    <row r="28" spans="1:28">
      <c r="A28" t="s">
        <v>38</v>
      </c>
      <c r="B28" t="s">
        <v>533</v>
      </c>
      <c r="D28" s="158">
        <v>1</v>
      </c>
      <c r="E28" s="158">
        <v>0</v>
      </c>
      <c r="F28" s="158">
        <v>0</v>
      </c>
      <c r="G28">
        <f t="shared" si="0"/>
        <v>1</v>
      </c>
      <c r="I28" s="22">
        <f t="shared" si="6"/>
        <v>0.33333333333333331</v>
      </c>
      <c r="J28" s="6">
        <f>+IFR!AD28</f>
        <v>1.6666666666666668E-3</v>
      </c>
      <c r="K28" s="14">
        <f t="shared" si="1"/>
        <v>0.95</v>
      </c>
      <c r="L28" s="22">
        <f t="shared" si="7"/>
        <v>0.31666666666666665</v>
      </c>
      <c r="M28" s="14">
        <v>1</v>
      </c>
      <c r="N28" s="14">
        <v>1</v>
      </c>
      <c r="P28" s="22">
        <f t="shared" si="2"/>
        <v>0.31666666666666665</v>
      </c>
      <c r="R28" s="3">
        <f t="shared" si="3"/>
        <v>4.5298277234993194E-5</v>
      </c>
      <c r="T28" s="5">
        <f>+R28*(assessment!$J$275*assessment!$E$3)</f>
        <v>331.00023066359626</v>
      </c>
      <c r="V28" s="6">
        <f>+T28/payroll!F28</f>
        <v>2.588140019759976E-4</v>
      </c>
      <c r="X28" s="5">
        <f>IF(V28&lt;$X$2,T28, +payroll!F28 * $X$2)</f>
        <v>331.00023066359626</v>
      </c>
      <c r="Z28" s="5">
        <f t="shared" si="4"/>
        <v>0</v>
      </c>
      <c r="AB28">
        <f t="shared" si="5"/>
        <v>1</v>
      </c>
    </row>
    <row r="29" spans="1:28">
      <c r="A29" t="s">
        <v>39</v>
      </c>
      <c r="B29" t="s">
        <v>534</v>
      </c>
      <c r="D29" s="158">
        <v>0</v>
      </c>
      <c r="E29" s="158">
        <v>0</v>
      </c>
      <c r="F29" s="158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3">
        <f t="shared" si="3"/>
        <v>0</v>
      </c>
      <c r="T29" s="5">
        <f>+R29*(assessment!$J$275*assessment!$E$3)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535</v>
      </c>
      <c r="D30" s="158">
        <v>0</v>
      </c>
      <c r="E30" s="158">
        <v>1</v>
      </c>
      <c r="F30" s="158">
        <v>0</v>
      </c>
      <c r="G30">
        <f t="shared" si="0"/>
        <v>1</v>
      </c>
      <c r="I30" s="22">
        <f t="shared" si="6"/>
        <v>0.33333333333333331</v>
      </c>
      <c r="J30" s="6">
        <f>+IFR!AD30</f>
        <v>3.3333333333333335E-3</v>
      </c>
      <c r="K30" s="14">
        <f t="shared" si="1"/>
        <v>0.95</v>
      </c>
      <c r="L30" s="22">
        <f t="shared" si="7"/>
        <v>0.31666666666666665</v>
      </c>
      <c r="M30" s="14">
        <v>1</v>
      </c>
      <c r="N30" s="14">
        <v>1</v>
      </c>
      <c r="P30" s="22">
        <f t="shared" si="2"/>
        <v>0.31666666666666665</v>
      </c>
      <c r="R30" s="3">
        <f t="shared" si="3"/>
        <v>4.5298277234993194E-5</v>
      </c>
      <c r="T30" s="5">
        <f>+R30*(assessment!$J$275*assessment!$E$3)</f>
        <v>331.00023066359626</v>
      </c>
      <c r="V30" s="6">
        <f>+T30/payroll!F30</f>
        <v>9.3924587225932842E-5</v>
      </c>
      <c r="X30" s="5">
        <f>IF(V30&lt;$X$2,T30, +payroll!F30 * $X$2)</f>
        <v>331.00023066359626</v>
      </c>
      <c r="Z30" s="5">
        <f t="shared" si="4"/>
        <v>0</v>
      </c>
      <c r="AB30">
        <f t="shared" si="5"/>
        <v>1</v>
      </c>
    </row>
    <row r="31" spans="1:28">
      <c r="A31" t="s">
        <v>41</v>
      </c>
      <c r="B31" t="s">
        <v>536</v>
      </c>
      <c r="D31" s="158">
        <v>1</v>
      </c>
      <c r="E31" s="158">
        <v>2</v>
      </c>
      <c r="F31" s="158">
        <v>0</v>
      </c>
      <c r="G31">
        <f t="shared" si="0"/>
        <v>3</v>
      </c>
      <c r="I31" s="22">
        <f t="shared" si="6"/>
        <v>1</v>
      </c>
      <c r="J31" s="6">
        <f>+IFR!AD31</f>
        <v>1.3684324189659992E-3</v>
      </c>
      <c r="K31" s="14">
        <f t="shared" si="1"/>
        <v>0.95</v>
      </c>
      <c r="L31" s="22">
        <f t="shared" si="7"/>
        <v>0.95</v>
      </c>
      <c r="M31" s="14">
        <v>1</v>
      </c>
      <c r="N31" s="14">
        <v>1</v>
      </c>
      <c r="P31" s="22">
        <f t="shared" si="2"/>
        <v>0.95</v>
      </c>
      <c r="R31" s="3">
        <f t="shared" si="3"/>
        <v>1.3589483170497958E-4</v>
      </c>
      <c r="T31" s="5">
        <f>+R31*(assessment!$J$275*assessment!$E$3)</f>
        <v>993.00069199078871</v>
      </c>
      <c r="V31" s="6">
        <f>+T31/payroll!F31</f>
        <v>1.261534670429921E-5</v>
      </c>
      <c r="X31" s="5">
        <f>IF(V31&lt;$X$2,T31, +payroll!F31 * $X$2)</f>
        <v>993.00069199078871</v>
      </c>
      <c r="Z31" s="5">
        <f t="shared" si="4"/>
        <v>0</v>
      </c>
      <c r="AB31">
        <f t="shared" si="5"/>
        <v>1</v>
      </c>
    </row>
    <row r="32" spans="1:28">
      <c r="A32" t="s">
        <v>42</v>
      </c>
      <c r="B32" t="s">
        <v>43</v>
      </c>
      <c r="D32" s="158">
        <v>0</v>
      </c>
      <c r="E32" s="158">
        <v>0</v>
      </c>
      <c r="F32" s="158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3">
        <f t="shared" si="3"/>
        <v>0</v>
      </c>
      <c r="T32" s="5">
        <f>+R32*(assessment!$J$275*assessment!$E$3)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158">
        <v>0</v>
      </c>
      <c r="E33" s="158">
        <v>0</v>
      </c>
      <c r="F33" s="158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3">
        <f t="shared" si="3"/>
        <v>0</v>
      </c>
      <c r="T33" s="5">
        <f>+R33*(assessment!$J$275*assessment!$E$3)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158">
        <v>1</v>
      </c>
      <c r="E34" s="158">
        <v>2</v>
      </c>
      <c r="F34" s="158">
        <v>1</v>
      </c>
      <c r="G34">
        <f t="shared" si="0"/>
        <v>4</v>
      </c>
      <c r="I34" s="22">
        <f t="shared" si="6"/>
        <v>1.3333333333333333</v>
      </c>
      <c r="J34" s="6">
        <f>+IFR!AD34</f>
        <v>5.2091905525075448E-3</v>
      </c>
      <c r="K34" s="14">
        <f t="shared" si="1"/>
        <v>0.95</v>
      </c>
      <c r="L34" s="22">
        <f t="shared" si="7"/>
        <v>1.2666666666666666</v>
      </c>
      <c r="M34" s="14">
        <v>1</v>
      </c>
      <c r="N34" s="14">
        <v>1</v>
      </c>
      <c r="P34" s="22">
        <f t="shared" si="2"/>
        <v>1.2666666666666666</v>
      </c>
      <c r="R34" s="3">
        <f t="shared" si="3"/>
        <v>1.8119310893997278E-4</v>
      </c>
      <c r="T34" s="5">
        <f>+R34*(assessment!$J$275*assessment!$E$3)</f>
        <v>1324.000922654385</v>
      </c>
      <c r="V34" s="6">
        <f>+T34/payroll!F34</f>
        <v>7.9690304431560396E-5</v>
      </c>
      <c r="X34" s="5">
        <f>IF(V34&lt;$X$2,T34, +payroll!F34 * $X$2)</f>
        <v>1324.000922654385</v>
      </c>
      <c r="Z34" s="5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158">
        <v>37</v>
      </c>
      <c r="E35" s="158">
        <v>24</v>
      </c>
      <c r="F35" s="158">
        <v>26</v>
      </c>
      <c r="G35">
        <f t="shared" si="0"/>
        <v>87</v>
      </c>
      <c r="I35" s="22">
        <f t="shared" si="6"/>
        <v>29</v>
      </c>
      <c r="J35" s="6">
        <f>+IFR!AD35</f>
        <v>6.6991122854590584E-3</v>
      </c>
      <c r="K35" s="14">
        <f t="shared" si="1"/>
        <v>0.95</v>
      </c>
      <c r="L35" s="22">
        <f t="shared" si="7"/>
        <v>27.549999999999997</v>
      </c>
      <c r="M35" s="14">
        <v>1</v>
      </c>
      <c r="N35" s="14">
        <v>1</v>
      </c>
      <c r="P35" s="22">
        <f t="shared" si="2"/>
        <v>27.549999999999997</v>
      </c>
      <c r="R35" s="3">
        <f t="shared" si="3"/>
        <v>3.9409501194444078E-3</v>
      </c>
      <c r="T35" s="5">
        <f>+R35*(assessment!$J$275*assessment!$E$3)</f>
        <v>28797.020067732872</v>
      </c>
      <c r="V35" s="6">
        <f>+T35/payroll!F35</f>
        <v>1.451272994374766E-4</v>
      </c>
      <c r="X35" s="5">
        <f>IF(V35&lt;$X$2,T35, +payroll!F35 * $X$2)</f>
        <v>28797.020067732872</v>
      </c>
      <c r="Z35" s="5">
        <f t="shared" si="4"/>
        <v>0</v>
      </c>
      <c r="AB35">
        <f t="shared" si="5"/>
        <v>1</v>
      </c>
    </row>
    <row r="36" spans="1:28">
      <c r="A36" t="s">
        <v>50</v>
      </c>
      <c r="B36" t="s">
        <v>502</v>
      </c>
      <c r="D36" s="158">
        <v>7</v>
      </c>
      <c r="E36" s="158">
        <v>8</v>
      </c>
      <c r="F36" s="158">
        <v>6</v>
      </c>
      <c r="G36">
        <f t="shared" si="0"/>
        <v>21</v>
      </c>
      <c r="I36" s="22">
        <f t="shared" si="6"/>
        <v>7</v>
      </c>
      <c r="J36" s="6">
        <f>+IFR!AD36</f>
        <v>2.5846671135735733E-2</v>
      </c>
      <c r="K36" s="14">
        <f t="shared" si="1"/>
        <v>0.95</v>
      </c>
      <c r="L36" s="22">
        <f t="shared" si="7"/>
        <v>6.6499999999999995</v>
      </c>
      <c r="M36" s="14">
        <v>1</v>
      </c>
      <c r="N36" s="14">
        <v>1</v>
      </c>
      <c r="P36" s="22">
        <f t="shared" si="2"/>
        <v>6.6499999999999995</v>
      </c>
      <c r="R36" s="3">
        <f t="shared" si="3"/>
        <v>9.5126382193485702E-4</v>
      </c>
      <c r="T36" s="5">
        <f>+R36*(assessment!$J$275*assessment!$E$3)</f>
        <v>6951.0048439355205</v>
      </c>
      <c r="V36" s="6">
        <f>+T36/payroll!F36</f>
        <v>5.2859738542641648E-4</v>
      </c>
      <c r="X36" s="5">
        <f>IF(V36&lt;$X$2,T36, +payroll!F36 * $X$2)</f>
        <v>6951.0048439355205</v>
      </c>
      <c r="Z36" s="5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158">
        <v>25</v>
      </c>
      <c r="E37" s="158">
        <v>15</v>
      </c>
      <c r="F37" s="158">
        <v>18</v>
      </c>
      <c r="G37">
        <f t="shared" si="0"/>
        <v>58</v>
      </c>
      <c r="I37" s="22">
        <f t="shared" si="6"/>
        <v>19.333333333333332</v>
      </c>
      <c r="J37" s="6">
        <f>+IFR!AD37</f>
        <v>6.7860569345969462E-3</v>
      </c>
      <c r="K37" s="14">
        <f t="shared" ref="K37:K68" si="8">IF(+J37&lt;$E$270,$I$270,IF(J37&gt;$E$272,$I$272,$I$271))</f>
        <v>0.95</v>
      </c>
      <c r="L37" s="22">
        <f t="shared" si="7"/>
        <v>18.366666666666664</v>
      </c>
      <c r="M37" s="14">
        <v>1</v>
      </c>
      <c r="N37" s="14">
        <v>1</v>
      </c>
      <c r="P37" s="22">
        <f t="shared" si="2"/>
        <v>18.366666666666664</v>
      </c>
      <c r="R37" s="3">
        <f t="shared" si="3"/>
        <v>2.6273000796296049E-3</v>
      </c>
      <c r="T37" s="5">
        <f>+R37*(assessment!$J$275*assessment!$E$3)</f>
        <v>19198.01337848858</v>
      </c>
      <c r="V37" s="6">
        <f>+T37/payroll!F37</f>
        <v>1.2561224603924973E-4</v>
      </c>
      <c r="X37" s="5">
        <f>IF(V37&lt;$X$2,T37, +payroll!F37 * $X$2)</f>
        <v>19198.01337848858</v>
      </c>
      <c r="Z37" s="5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158">
        <v>5</v>
      </c>
      <c r="E38" s="158">
        <v>4</v>
      </c>
      <c r="F38" s="158">
        <v>4</v>
      </c>
      <c r="G38">
        <f t="shared" si="0"/>
        <v>13</v>
      </c>
      <c r="I38" s="22">
        <f t="shared" si="6"/>
        <v>4.333333333333333</v>
      </c>
      <c r="J38" s="6">
        <f>+IFR!AD38</f>
        <v>7.001346809495255E-3</v>
      </c>
      <c r="K38" s="14">
        <f t="shared" si="8"/>
        <v>0.95</v>
      </c>
      <c r="L38" s="22">
        <f t="shared" si="7"/>
        <v>4.1166666666666663</v>
      </c>
      <c r="M38" s="14">
        <v>1</v>
      </c>
      <c r="N38" s="14">
        <v>1</v>
      </c>
      <c r="P38" s="22">
        <f t="shared" si="2"/>
        <v>4.1166666666666663</v>
      </c>
      <c r="R38" s="3">
        <f t="shared" ref="R38:R62" si="9">+P38/$P$267</f>
        <v>5.8887760405491147E-4</v>
      </c>
      <c r="T38" s="5">
        <f>+R38*(assessment!$J$275*assessment!$E$3)</f>
        <v>4303.0029986267509</v>
      </c>
      <c r="V38" s="6">
        <f>+T38/payroll!F38</f>
        <v>1.0480574380054184E-4</v>
      </c>
      <c r="X38" s="5">
        <f>IF(V38&lt;$X$2,T38, +payroll!F38 * $X$2)</f>
        <v>4303.0029986267509</v>
      </c>
      <c r="Z38" s="5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158">
        <v>2</v>
      </c>
      <c r="E39" s="158">
        <v>0</v>
      </c>
      <c r="F39" s="158">
        <v>1</v>
      </c>
      <c r="G39">
        <f t="shared" si="0"/>
        <v>3</v>
      </c>
      <c r="I39" s="22">
        <f t="shared" si="6"/>
        <v>1</v>
      </c>
      <c r="J39" s="6">
        <f>+IFR!AD39</f>
        <v>5.3543238636599745E-3</v>
      </c>
      <c r="K39" s="14">
        <f t="shared" si="8"/>
        <v>0.95</v>
      </c>
      <c r="L39" s="22">
        <f t="shared" si="7"/>
        <v>0.95</v>
      </c>
      <c r="M39" s="14">
        <v>1</v>
      </c>
      <c r="N39" s="14">
        <v>1</v>
      </c>
      <c r="P39" s="22">
        <f t="shared" si="2"/>
        <v>0.95</v>
      </c>
      <c r="R39" s="3">
        <f t="shared" si="9"/>
        <v>1.3589483170497958E-4</v>
      </c>
      <c r="T39" s="5">
        <f>+R39*(assessment!$J$275*assessment!$E$3)</f>
        <v>993.00069199078871</v>
      </c>
      <c r="V39" s="6">
        <f>+T39/payroll!F39</f>
        <v>1.6478486187836353E-4</v>
      </c>
      <c r="X39" s="5">
        <f>IF(V39&lt;$X$2,T39, +payroll!F39 * $X$2)</f>
        <v>993.00069199078871</v>
      </c>
      <c r="Z39" s="5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158">
        <v>2</v>
      </c>
      <c r="E40" s="158">
        <v>2</v>
      </c>
      <c r="F40" s="158">
        <v>1</v>
      </c>
      <c r="G40">
        <f t="shared" si="0"/>
        <v>5</v>
      </c>
      <c r="I40" s="22">
        <f t="shared" si="6"/>
        <v>1.6666666666666667</v>
      </c>
      <c r="J40" s="6">
        <f>+IFR!AD40</f>
        <v>7.8079664330605826E-3</v>
      </c>
      <c r="K40" s="14">
        <f t="shared" si="8"/>
        <v>0.95</v>
      </c>
      <c r="L40" s="22">
        <f t="shared" si="7"/>
        <v>1.5833333333333333</v>
      </c>
      <c r="M40" s="14">
        <v>1</v>
      </c>
      <c r="N40" s="14">
        <v>1</v>
      </c>
      <c r="P40" s="22">
        <f t="shared" si="2"/>
        <v>1.5833333333333333</v>
      </c>
      <c r="R40" s="3">
        <f t="shared" si="9"/>
        <v>2.2649138617496597E-4</v>
      </c>
      <c r="T40" s="5">
        <f>+R40*(assessment!$J$275*assessment!$E$3)</f>
        <v>1655.0011533179811</v>
      </c>
      <c r="V40" s="6">
        <f>+T40/payroll!F40</f>
        <v>1.7507916341508574E-4</v>
      </c>
      <c r="X40" s="5">
        <f>IF(V40&lt;$X$2,T40, +payroll!F40 * $X$2)</f>
        <v>1655.0011533179811</v>
      </c>
      <c r="Z40" s="5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158">
        <v>0</v>
      </c>
      <c r="E41" s="158">
        <v>0</v>
      </c>
      <c r="F41" s="158">
        <v>0</v>
      </c>
      <c r="G41">
        <f t="shared" si="0"/>
        <v>0</v>
      </c>
      <c r="I41" s="22">
        <f t="shared" si="6"/>
        <v>0</v>
      </c>
      <c r="J41" s="6">
        <f>+IFR!AD41</f>
        <v>0</v>
      </c>
      <c r="K41" s="14">
        <f t="shared" si="8"/>
        <v>0.95</v>
      </c>
      <c r="L41" s="22">
        <f t="shared" si="7"/>
        <v>0</v>
      </c>
      <c r="M41" s="14">
        <v>1</v>
      </c>
      <c r="N41" s="14">
        <v>1</v>
      </c>
      <c r="P41" s="22">
        <f t="shared" si="2"/>
        <v>0</v>
      </c>
      <c r="R41" s="3">
        <f t="shared" si="9"/>
        <v>0</v>
      </c>
      <c r="T41" s="5">
        <f>+R41*(assessment!$J$275*assessment!$E$3)</f>
        <v>0</v>
      </c>
      <c r="V41" s="6">
        <f>+T41/payroll!F41</f>
        <v>0</v>
      </c>
      <c r="X41" s="5">
        <f>IF(V41&lt;$X$2,T41, +payroll!F41 * $X$2)</f>
        <v>0</v>
      </c>
      <c r="Z41" s="5">
        <f t="shared" si="4"/>
        <v>0</v>
      </c>
      <c r="AB41" t="e">
        <f t="shared" si="5"/>
        <v>#DIV/0!</v>
      </c>
    </row>
    <row r="42" spans="1:28">
      <c r="A42" t="s">
        <v>61</v>
      </c>
      <c r="B42" t="s">
        <v>537</v>
      </c>
      <c r="D42" s="158">
        <v>1</v>
      </c>
      <c r="E42" s="158">
        <v>0</v>
      </c>
      <c r="F42" s="158">
        <v>1</v>
      </c>
      <c r="G42">
        <f t="shared" si="0"/>
        <v>2</v>
      </c>
      <c r="I42" s="22">
        <f t="shared" si="6"/>
        <v>0.66666666666666663</v>
      </c>
      <c r="J42" s="6">
        <f>+IFR!AD42</f>
        <v>6.6666666666666671E-3</v>
      </c>
      <c r="K42" s="14">
        <f t="shared" si="8"/>
        <v>0.95</v>
      </c>
      <c r="L42" s="22">
        <f t="shared" si="7"/>
        <v>0.6333333333333333</v>
      </c>
      <c r="M42" s="14">
        <v>1</v>
      </c>
      <c r="N42" s="14">
        <v>1</v>
      </c>
      <c r="P42" s="22">
        <f t="shared" si="2"/>
        <v>0.6333333333333333</v>
      </c>
      <c r="R42" s="3">
        <f t="shared" si="9"/>
        <v>9.0596554469986388E-5</v>
      </c>
      <c r="T42" s="5">
        <f>+R42*(assessment!$J$275*assessment!$E$3)</f>
        <v>662.00046132719251</v>
      </c>
      <c r="V42" s="6">
        <f>+T42/payroll!F42</f>
        <v>1.2217210635437502E-4</v>
      </c>
      <c r="X42" s="5">
        <f>IF(V42&lt;$X$2,T42, +payroll!F42 * $X$2)</f>
        <v>662.00046132719251</v>
      </c>
      <c r="Z42" s="5">
        <f t="shared" si="4"/>
        <v>0</v>
      </c>
      <c r="AB42">
        <f t="shared" si="5"/>
        <v>1</v>
      </c>
    </row>
    <row r="43" spans="1:28">
      <c r="A43" t="s">
        <v>62</v>
      </c>
      <c r="B43" t="s">
        <v>63</v>
      </c>
      <c r="D43" s="158">
        <v>1</v>
      </c>
      <c r="E43" s="158">
        <v>0</v>
      </c>
      <c r="F43" s="158">
        <v>0</v>
      </c>
      <c r="G43">
        <f t="shared" si="0"/>
        <v>1</v>
      </c>
      <c r="I43" s="22">
        <f t="shared" si="6"/>
        <v>0.33333333333333331</v>
      </c>
      <c r="J43" s="6">
        <f>+IFR!AD43</f>
        <v>8.2442706926361391E-4</v>
      </c>
      <c r="K43" s="14">
        <f t="shared" si="8"/>
        <v>0.95</v>
      </c>
      <c r="L43" s="22">
        <f t="shared" si="7"/>
        <v>0.31666666666666665</v>
      </c>
      <c r="M43" s="14">
        <v>1</v>
      </c>
      <c r="N43" s="14">
        <v>1</v>
      </c>
      <c r="P43" s="22">
        <f t="shared" si="2"/>
        <v>0.31666666666666665</v>
      </c>
      <c r="R43" s="3">
        <f t="shared" si="9"/>
        <v>4.5298277234993194E-5</v>
      </c>
      <c r="T43" s="5">
        <f>+R43*(assessment!$J$275*assessment!$E$3)</f>
        <v>331.00023066359626</v>
      </c>
      <c r="V43" s="6">
        <f>+T43/payroll!F43</f>
        <v>2.3112350792703359E-5</v>
      </c>
      <c r="X43" s="5">
        <f>IF(V43&lt;$X$2,T43, +payroll!F43 * $X$2)</f>
        <v>331.00023066359626</v>
      </c>
      <c r="Z43" s="5">
        <f t="shared" si="4"/>
        <v>0</v>
      </c>
      <c r="AB43">
        <f t="shared" si="5"/>
        <v>1</v>
      </c>
    </row>
    <row r="44" spans="1:28">
      <c r="A44" t="s">
        <v>64</v>
      </c>
      <c r="B44" t="s">
        <v>538</v>
      </c>
      <c r="D44" s="158">
        <v>53</v>
      </c>
      <c r="E44" s="158">
        <v>64</v>
      </c>
      <c r="F44" s="158">
        <v>42</v>
      </c>
      <c r="G44">
        <f>SUM(D44:F44)</f>
        <v>159</v>
      </c>
      <c r="I44" s="22">
        <f>AVERAGE(D44:F44)</f>
        <v>53</v>
      </c>
      <c r="J44" s="6">
        <f>+IFR!AD44</f>
        <v>1.4918900300719426E-2</v>
      </c>
      <c r="K44" s="14">
        <f t="shared" si="8"/>
        <v>0.95</v>
      </c>
      <c r="L44" s="22">
        <f>+I44*K44</f>
        <v>50.349999999999994</v>
      </c>
      <c r="M44" s="14">
        <v>1</v>
      </c>
      <c r="N44" s="14">
        <v>1</v>
      </c>
      <c r="P44" s="22">
        <f>+L44*M44*N44</f>
        <v>50.349999999999994</v>
      </c>
      <c r="R44" s="3">
        <f t="shared" si="9"/>
        <v>7.2024260803639174E-3</v>
      </c>
      <c r="T44" s="5">
        <f>+R44*(assessment!$J$275*assessment!$E$3)</f>
        <v>52629.036675511794</v>
      </c>
      <c r="V44" s="6">
        <f>+T44/payroll!F44</f>
        <v>3.8427535878245541E-4</v>
      </c>
      <c r="X44" s="5">
        <f>IF(V44&lt;$X$2,T44, +payroll!F44 * $X$2)</f>
        <v>52629.036675511794</v>
      </c>
      <c r="Z44" s="5">
        <f>+T44-X44</f>
        <v>0</v>
      </c>
      <c r="AB44">
        <f>+X44/T44</f>
        <v>1</v>
      </c>
    </row>
    <row r="45" spans="1:28">
      <c r="A45" t="s">
        <v>566</v>
      </c>
      <c r="B45" t="s">
        <v>567</v>
      </c>
      <c r="D45" s="158">
        <v>0</v>
      </c>
      <c r="E45" s="158">
        <v>0</v>
      </c>
      <c r="F45" s="158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8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3">
        <f t="shared" si="9"/>
        <v>0</v>
      </c>
      <c r="T45" s="5">
        <f>+R45*(assessment!$J$275*assessment!$E$3)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>
      <c r="A46" t="s">
        <v>65</v>
      </c>
      <c r="B46" t="s">
        <v>66</v>
      </c>
      <c r="D46" s="158">
        <v>0</v>
      </c>
      <c r="E46" s="158">
        <v>2</v>
      </c>
      <c r="F46" s="158">
        <v>1</v>
      </c>
      <c r="G46">
        <f>SUM(D46:F46)</f>
        <v>3</v>
      </c>
      <c r="I46" s="22">
        <f>AVERAGE(D46:F46)</f>
        <v>1</v>
      </c>
      <c r="J46" s="6">
        <f>+IFR!AD46</f>
        <v>1.1573438011122017E-2</v>
      </c>
      <c r="K46" s="14">
        <f t="shared" si="8"/>
        <v>0.95</v>
      </c>
      <c r="L46" s="22">
        <f>+I46*K46</f>
        <v>0.95</v>
      </c>
      <c r="M46" s="14">
        <v>1</v>
      </c>
      <c r="N46" s="14">
        <v>1</v>
      </c>
      <c r="P46" s="22">
        <f>+L46*M46*N46</f>
        <v>0.95</v>
      </c>
      <c r="R46" s="3">
        <f t="shared" si="9"/>
        <v>1.3589483170497958E-4</v>
      </c>
      <c r="T46" s="5">
        <f>+R46*(assessment!$J$275*assessment!$E$3)</f>
        <v>993.00069199078871</v>
      </c>
      <c r="V46" s="6">
        <f>+T46/payroll!F46</f>
        <v>2.0205247151591879E-4</v>
      </c>
      <c r="X46" s="5">
        <f>IF(V46&lt;$X$2,T46, +payroll!F46 * $X$2)</f>
        <v>993.00069199078871</v>
      </c>
      <c r="Z46" s="5">
        <f>+T46-X46</f>
        <v>0</v>
      </c>
      <c r="AB46">
        <f>+X46/T46</f>
        <v>1</v>
      </c>
    </row>
    <row r="47" spans="1:28">
      <c r="A47" t="s">
        <v>67</v>
      </c>
      <c r="B47" t="s">
        <v>68</v>
      </c>
      <c r="D47" s="158">
        <v>4</v>
      </c>
      <c r="E47" s="158">
        <v>3</v>
      </c>
      <c r="F47" s="158">
        <v>2</v>
      </c>
      <c r="G47">
        <f>SUM(D47:F47)</f>
        <v>9</v>
      </c>
      <c r="I47" s="22">
        <f>AVERAGE(D47:F47)</f>
        <v>3</v>
      </c>
      <c r="J47" s="6">
        <f>+IFR!AD47</f>
        <v>8.2772239714678439E-3</v>
      </c>
      <c r="K47" s="14">
        <f t="shared" si="8"/>
        <v>0.95</v>
      </c>
      <c r="L47" s="22">
        <f>+I47*K47</f>
        <v>2.8499999999999996</v>
      </c>
      <c r="M47" s="14">
        <v>1</v>
      </c>
      <c r="N47" s="14">
        <v>1</v>
      </c>
      <c r="P47" s="22">
        <f>+L47*M47*N47</f>
        <v>2.8499999999999996</v>
      </c>
      <c r="R47" s="3">
        <f t="shared" si="9"/>
        <v>4.0768449511493869E-4</v>
      </c>
      <c r="T47" s="5">
        <f>+R47*(assessment!$J$275*assessment!$E$3)</f>
        <v>2979.0020759723657</v>
      </c>
      <c r="V47" s="6">
        <f>+T47/payroll!F47</f>
        <v>1.5140839831181529E-4</v>
      </c>
      <c r="X47" s="5">
        <f>IF(V47&lt;$X$2,T47, +payroll!F47 * $X$2)</f>
        <v>2979.0020759723657</v>
      </c>
      <c r="Z47" s="5">
        <f>+T47-X47</f>
        <v>0</v>
      </c>
      <c r="AB47">
        <f>+X47/T47</f>
        <v>1</v>
      </c>
    </row>
    <row r="48" spans="1:28">
      <c r="A48" t="s">
        <v>69</v>
      </c>
      <c r="B48" t="s">
        <v>70</v>
      </c>
      <c r="D48" s="158">
        <v>0</v>
      </c>
      <c r="E48" s="158">
        <v>0</v>
      </c>
      <c r="F48" s="158">
        <v>0</v>
      </c>
      <c r="G48">
        <f>SUM(D48:F48)</f>
        <v>0</v>
      </c>
      <c r="I48" s="22">
        <f>AVERAGE(D48:F48)</f>
        <v>0</v>
      </c>
      <c r="J48" s="6">
        <f>+IFR!AD48</f>
        <v>0</v>
      </c>
      <c r="K48" s="14">
        <f t="shared" si="8"/>
        <v>0.95</v>
      </c>
      <c r="L48" s="22">
        <f>+I48*K48</f>
        <v>0</v>
      </c>
      <c r="M48" s="14">
        <v>1</v>
      </c>
      <c r="N48" s="14">
        <v>1</v>
      </c>
      <c r="P48" s="22">
        <f>+L48*M48*N48</f>
        <v>0</v>
      </c>
      <c r="R48" s="3">
        <f t="shared" si="9"/>
        <v>0</v>
      </c>
      <c r="T48" s="5">
        <f>+R48*(assessment!$J$275*assessment!$E$3)</f>
        <v>0</v>
      </c>
      <c r="V48" s="6">
        <f>+T48/payroll!F48</f>
        <v>0</v>
      </c>
      <c r="X48" s="5">
        <f>IF(V48&lt;$X$2,T48, +payroll!F48 * $X$2)</f>
        <v>0</v>
      </c>
      <c r="Z48" s="5">
        <f>+T48-X48</f>
        <v>0</v>
      </c>
      <c r="AB48" t="e">
        <f>+X48/T48</f>
        <v>#DIV/0!</v>
      </c>
    </row>
    <row r="49" spans="1:28">
      <c r="A49" t="s">
        <v>71</v>
      </c>
      <c r="B49" t="s">
        <v>72</v>
      </c>
      <c r="D49" s="158">
        <v>0</v>
      </c>
      <c r="E49" s="158">
        <v>0</v>
      </c>
      <c r="F49" s="158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8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3">
        <f t="shared" si="9"/>
        <v>0</v>
      </c>
      <c r="T49" s="5">
        <f>+R49*(assessment!$J$275*assessment!$E$3)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>
      <c r="A50" t="s">
        <v>73</v>
      </c>
      <c r="B50" t="s">
        <v>74</v>
      </c>
      <c r="D50" s="158">
        <v>0</v>
      </c>
      <c r="E50" s="158">
        <v>0</v>
      </c>
      <c r="F50" s="158">
        <v>0</v>
      </c>
      <c r="G50">
        <f t="shared" si="0"/>
        <v>0</v>
      </c>
      <c r="I50" s="22">
        <f t="shared" si="6"/>
        <v>0</v>
      </c>
      <c r="J50" s="6">
        <f>+IFR!AD50</f>
        <v>0</v>
      </c>
      <c r="K50" s="14">
        <f t="shared" si="8"/>
        <v>0.95</v>
      </c>
      <c r="L50" s="22">
        <f t="shared" si="7"/>
        <v>0</v>
      </c>
      <c r="M50" s="14">
        <v>1</v>
      </c>
      <c r="N50" s="14">
        <v>1</v>
      </c>
      <c r="P50" s="22">
        <f t="shared" si="2"/>
        <v>0</v>
      </c>
      <c r="R50" s="3">
        <f t="shared" si="9"/>
        <v>0</v>
      </c>
      <c r="T50" s="5">
        <f>+R50*(assessment!$J$275*assessment!$E$3)</f>
        <v>0</v>
      </c>
      <c r="V50" s="6">
        <f>+T50/payroll!F50</f>
        <v>0</v>
      </c>
      <c r="X50" s="5">
        <f>IF(V50&lt;$X$2,T50, +payroll!F50 * $X$2)</f>
        <v>0</v>
      </c>
      <c r="Z50" s="5">
        <f t="shared" si="4"/>
        <v>0</v>
      </c>
      <c r="AB50" t="e">
        <f t="shared" si="5"/>
        <v>#DIV/0!</v>
      </c>
    </row>
    <row r="51" spans="1:28">
      <c r="A51" t="s">
        <v>75</v>
      </c>
      <c r="B51" t="s">
        <v>76</v>
      </c>
      <c r="D51" s="158">
        <v>0</v>
      </c>
      <c r="E51" s="158">
        <v>1</v>
      </c>
      <c r="F51" s="158">
        <v>0</v>
      </c>
      <c r="G51">
        <f t="shared" si="0"/>
        <v>1</v>
      </c>
      <c r="I51" s="22">
        <f t="shared" si="6"/>
        <v>0.33333333333333331</v>
      </c>
      <c r="J51" s="6">
        <f>+IFR!AD51</f>
        <v>3.3333333333333335E-3</v>
      </c>
      <c r="K51" s="14">
        <f t="shared" si="8"/>
        <v>0.95</v>
      </c>
      <c r="L51" s="22">
        <f t="shared" si="7"/>
        <v>0.31666666666666665</v>
      </c>
      <c r="M51" s="14">
        <v>1</v>
      </c>
      <c r="N51" s="14">
        <v>1</v>
      </c>
      <c r="P51" s="22">
        <f t="shared" si="2"/>
        <v>0.31666666666666665</v>
      </c>
      <c r="R51" s="3">
        <f t="shared" si="9"/>
        <v>4.5298277234993194E-5</v>
      </c>
      <c r="T51" s="5">
        <f>+R51*(assessment!$J$275*assessment!$E$3)</f>
        <v>331.00023066359626</v>
      </c>
      <c r="V51" s="6">
        <f>+T51/payroll!F51</f>
        <v>1.9023137347682739E-4</v>
      </c>
      <c r="X51" s="5">
        <f>IF(V51&lt;$X$2,T51, +payroll!F51 * $X$2)</f>
        <v>331.00023066359626</v>
      </c>
      <c r="Z51" s="5">
        <f t="shared" si="4"/>
        <v>0</v>
      </c>
      <c r="AB51">
        <f t="shared" si="5"/>
        <v>1</v>
      </c>
    </row>
    <row r="52" spans="1:28">
      <c r="A52" t="s">
        <v>77</v>
      </c>
      <c r="B52" t="s">
        <v>78</v>
      </c>
      <c r="D52" s="158">
        <v>0</v>
      </c>
      <c r="E52" s="158">
        <v>0</v>
      </c>
      <c r="F52" s="158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8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3">
        <f t="shared" si="9"/>
        <v>0</v>
      </c>
      <c r="T52" s="5">
        <f>+R52*(assessment!$J$275*assessment!$E$3)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>
      <c r="A53" t="s">
        <v>79</v>
      </c>
      <c r="B53" t="s">
        <v>80</v>
      </c>
      <c r="D53" s="158">
        <v>0</v>
      </c>
      <c r="E53" s="158">
        <v>0</v>
      </c>
      <c r="F53" s="158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8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3">
        <f t="shared" si="9"/>
        <v>0</v>
      </c>
      <c r="T53" s="5">
        <f>+R53*(assessment!$J$275*assessment!$E$3)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>
      <c r="A54" t="s">
        <v>81</v>
      </c>
      <c r="B54" t="s">
        <v>503</v>
      </c>
      <c r="D54" s="158">
        <v>3</v>
      </c>
      <c r="E54" s="158">
        <v>2</v>
      </c>
      <c r="F54" s="158">
        <v>4</v>
      </c>
      <c r="G54">
        <f t="shared" si="0"/>
        <v>9</v>
      </c>
      <c r="I54" s="22">
        <f t="shared" si="6"/>
        <v>3</v>
      </c>
      <c r="J54" s="6">
        <f>+IFR!AD54</f>
        <v>1.042250168703659E-2</v>
      </c>
      <c r="K54" s="14">
        <f t="shared" si="8"/>
        <v>0.95</v>
      </c>
      <c r="L54" s="22">
        <f t="shared" si="7"/>
        <v>2.8499999999999996</v>
      </c>
      <c r="M54" s="14">
        <v>1</v>
      </c>
      <c r="N54" s="14">
        <v>1</v>
      </c>
      <c r="P54" s="22">
        <f t="shared" si="2"/>
        <v>2.8499999999999996</v>
      </c>
      <c r="R54" s="3">
        <f t="shared" si="9"/>
        <v>4.0768449511493869E-4</v>
      </c>
      <c r="T54" s="5">
        <f>+R54*(assessment!$J$275*assessment!$E$3)</f>
        <v>2979.0020759723657</v>
      </c>
      <c r="V54" s="6">
        <f>+T54/payroll!F54</f>
        <v>1.5903943288818391E-4</v>
      </c>
      <c r="X54" s="5">
        <f>IF(V54&lt;$X$2,T54, +payroll!F54 * $X$2)</f>
        <v>2979.0020759723657</v>
      </c>
      <c r="Z54" s="5">
        <f t="shared" si="4"/>
        <v>0</v>
      </c>
      <c r="AB54">
        <f t="shared" si="5"/>
        <v>1</v>
      </c>
    </row>
    <row r="55" spans="1:28">
      <c r="A55" t="s">
        <v>82</v>
      </c>
      <c r="B55" t="s">
        <v>83</v>
      </c>
      <c r="D55" s="158">
        <v>0</v>
      </c>
      <c r="E55" s="158">
        <v>0</v>
      </c>
      <c r="F55" s="158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8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3">
        <f t="shared" si="9"/>
        <v>0</v>
      </c>
      <c r="T55" s="5">
        <f>+R55*(assessment!$J$275*assessment!$E$3)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>
      <c r="A56" t="s">
        <v>84</v>
      </c>
      <c r="B56" s="37" t="s">
        <v>570</v>
      </c>
      <c r="D56" s="158">
        <v>49</v>
      </c>
      <c r="E56" s="158">
        <v>35</v>
      </c>
      <c r="F56" s="158">
        <v>30</v>
      </c>
      <c r="G56">
        <f t="shared" ref="G56:G102" si="10">SUM(D56:F56)</f>
        <v>114</v>
      </c>
      <c r="I56" s="22">
        <f t="shared" ref="I56:I102" si="11">AVERAGE(D56:F56)</f>
        <v>38</v>
      </c>
      <c r="J56" s="6">
        <f>+IFR!AD56</f>
        <v>5.7573458427789194E-2</v>
      </c>
      <c r="K56" s="14">
        <f t="shared" si="8"/>
        <v>1</v>
      </c>
      <c r="L56" s="22">
        <f t="shared" ref="L56:L102" si="12">+I56*K56</f>
        <v>38</v>
      </c>
      <c r="M56" s="14">
        <v>1</v>
      </c>
      <c r="N56" s="14">
        <v>1</v>
      </c>
      <c r="P56" s="22">
        <f t="shared" ref="P56:P102" si="13">+L56*M56*N56</f>
        <v>38</v>
      </c>
      <c r="R56" s="3">
        <f t="shared" si="9"/>
        <v>5.4357932681991829E-3</v>
      </c>
      <c r="T56" s="5">
        <f>+R56*(assessment!$J$275*assessment!$E$3)</f>
        <v>39720.027679631545</v>
      </c>
      <c r="V56" s="6">
        <f>+T56/payroll!F56</f>
        <v>1.4994846114022241E-3</v>
      </c>
      <c r="X56" s="5">
        <f>IF(V56&lt;$X$2,T56, +payroll!F56 * $X$2)</f>
        <v>39720.027679631545</v>
      </c>
      <c r="Z56" s="5">
        <f t="shared" ref="Z56:Z102" si="14">+T56-X56</f>
        <v>0</v>
      </c>
      <c r="AB56">
        <f t="shared" ref="AB56:AB102" si="15">+X56/T56</f>
        <v>1</v>
      </c>
    </row>
    <row r="57" spans="1:28">
      <c r="A57" t="s">
        <v>85</v>
      </c>
      <c r="B57" t="s">
        <v>86</v>
      </c>
      <c r="D57" s="158">
        <v>2</v>
      </c>
      <c r="E57" s="158">
        <v>6</v>
      </c>
      <c r="F57" s="158">
        <v>4</v>
      </c>
      <c r="G57">
        <f t="shared" si="10"/>
        <v>12</v>
      </c>
      <c r="I57" s="22">
        <f t="shared" si="11"/>
        <v>4</v>
      </c>
      <c r="J57" s="6">
        <f>+IFR!AD57</f>
        <v>1.2665156753320854E-2</v>
      </c>
      <c r="K57" s="14">
        <f t="shared" si="8"/>
        <v>0.95</v>
      </c>
      <c r="L57" s="22">
        <f t="shared" si="12"/>
        <v>3.8</v>
      </c>
      <c r="M57" s="14">
        <v>1</v>
      </c>
      <c r="N57" s="14">
        <v>1</v>
      </c>
      <c r="P57" s="22">
        <f t="shared" si="13"/>
        <v>3.8</v>
      </c>
      <c r="R57" s="3">
        <f t="shared" si="9"/>
        <v>5.4357932681991833E-4</v>
      </c>
      <c r="T57" s="5">
        <f>+R57*(assessment!$J$275*assessment!$E$3)</f>
        <v>3972.0027679631548</v>
      </c>
      <c r="V57" s="6">
        <f>+T57/payroll!F57</f>
        <v>2.8473726415322075E-4</v>
      </c>
      <c r="X57" s="5">
        <f>IF(V57&lt;$X$2,T57, +payroll!F57 * $X$2)</f>
        <v>3972.0027679631548</v>
      </c>
      <c r="Z57" s="5">
        <f t="shared" si="14"/>
        <v>0</v>
      </c>
      <c r="AB57">
        <f t="shared" si="15"/>
        <v>1</v>
      </c>
    </row>
    <row r="58" spans="1:28">
      <c r="A58" t="s">
        <v>87</v>
      </c>
      <c r="B58" t="s">
        <v>88</v>
      </c>
      <c r="D58" s="158">
        <v>407</v>
      </c>
      <c r="E58" s="158">
        <v>373</v>
      </c>
      <c r="F58" s="158">
        <v>384</v>
      </c>
      <c r="G58">
        <f t="shared" si="10"/>
        <v>1164</v>
      </c>
      <c r="I58" s="22">
        <f t="shared" si="11"/>
        <v>388</v>
      </c>
      <c r="J58" s="6">
        <f>+IFR!AD58</f>
        <v>4.5446502378662379E-2</v>
      </c>
      <c r="K58" s="14">
        <f t="shared" si="8"/>
        <v>1</v>
      </c>
      <c r="L58" s="22">
        <f t="shared" si="12"/>
        <v>388</v>
      </c>
      <c r="M58" s="14">
        <v>1</v>
      </c>
      <c r="N58" s="14">
        <v>1</v>
      </c>
      <c r="P58" s="22">
        <f t="shared" si="13"/>
        <v>388</v>
      </c>
      <c r="R58" s="3">
        <f t="shared" si="9"/>
        <v>5.5502310212139028E-2</v>
      </c>
      <c r="T58" s="5">
        <f>+R58*(assessment!$J$275*assessment!$E$3)</f>
        <v>405562.38788676419</v>
      </c>
      <c r="V58" s="6">
        <f>+T58/payroll!F58</f>
        <v>8.4985469410721348E-4</v>
      </c>
      <c r="X58" s="5">
        <f>IF(V58&lt;$X$2,T58, +payroll!F58 * $X$2)</f>
        <v>405562.38788676419</v>
      </c>
      <c r="Z58" s="5">
        <f t="shared" si="14"/>
        <v>0</v>
      </c>
      <c r="AB58">
        <f t="shared" si="15"/>
        <v>1</v>
      </c>
    </row>
    <row r="59" spans="1:28">
      <c r="A59" t="s">
        <v>89</v>
      </c>
      <c r="B59" s="37" t="s">
        <v>568</v>
      </c>
      <c r="D59" s="158">
        <v>0</v>
      </c>
      <c r="E59" s="158">
        <v>0</v>
      </c>
      <c r="F59" s="158">
        <v>0</v>
      </c>
      <c r="G59">
        <f t="shared" si="10"/>
        <v>0</v>
      </c>
      <c r="I59" s="22">
        <f t="shared" si="11"/>
        <v>0</v>
      </c>
      <c r="J59" s="6">
        <f>+IFR!AD59</f>
        <v>0</v>
      </c>
      <c r="K59" s="14">
        <f t="shared" si="8"/>
        <v>0.95</v>
      </c>
      <c r="L59" s="22">
        <f t="shared" si="12"/>
        <v>0</v>
      </c>
      <c r="M59" s="14">
        <v>1</v>
      </c>
      <c r="N59" s="14">
        <v>1</v>
      </c>
      <c r="P59" s="22">
        <f t="shared" si="13"/>
        <v>0</v>
      </c>
      <c r="R59" s="3">
        <f t="shared" si="9"/>
        <v>0</v>
      </c>
      <c r="T59" s="5">
        <f>+R59*(assessment!$J$275*assessment!$E$3)</f>
        <v>0</v>
      </c>
      <c r="V59" s="6">
        <f>+T59/payroll!F59</f>
        <v>0</v>
      </c>
      <c r="X59" s="5">
        <f>IF(V59&lt;$X$2,T59, +payroll!F59 * $X$2)</f>
        <v>0</v>
      </c>
      <c r="Z59" s="5">
        <f t="shared" si="14"/>
        <v>0</v>
      </c>
      <c r="AB59" t="e">
        <f t="shared" si="15"/>
        <v>#DIV/0!</v>
      </c>
    </row>
    <row r="60" spans="1:28">
      <c r="A60" t="s">
        <v>90</v>
      </c>
      <c r="B60" t="s">
        <v>91</v>
      </c>
      <c r="D60" s="158">
        <v>0</v>
      </c>
      <c r="E60" s="158">
        <v>0</v>
      </c>
      <c r="F60" s="158">
        <v>0</v>
      </c>
      <c r="G60">
        <f t="shared" si="10"/>
        <v>0</v>
      </c>
      <c r="I60" s="22">
        <f t="shared" si="11"/>
        <v>0</v>
      </c>
      <c r="J60" s="6">
        <f>+IFR!AD60</f>
        <v>0</v>
      </c>
      <c r="K60" s="14">
        <f t="shared" si="8"/>
        <v>0.95</v>
      </c>
      <c r="L60" s="22">
        <f t="shared" si="12"/>
        <v>0</v>
      </c>
      <c r="M60" s="14">
        <v>1</v>
      </c>
      <c r="N60" s="14">
        <v>1</v>
      </c>
      <c r="P60" s="22">
        <f t="shared" si="13"/>
        <v>0</v>
      </c>
      <c r="R60" s="3">
        <f t="shared" si="9"/>
        <v>0</v>
      </c>
      <c r="T60" s="5">
        <f>+R60*(assessment!$J$275*assessment!$E$3)</f>
        <v>0</v>
      </c>
      <c r="V60" s="6">
        <f>+T60/payroll!F60</f>
        <v>0</v>
      </c>
      <c r="X60" s="5">
        <f>IF(V60&lt;$X$2,T60, +payroll!F60 * $X$2)</f>
        <v>0</v>
      </c>
      <c r="Z60" s="5">
        <f t="shared" si="14"/>
        <v>0</v>
      </c>
      <c r="AB60" t="e">
        <f t="shared" si="15"/>
        <v>#DIV/0!</v>
      </c>
    </row>
    <row r="61" spans="1:28">
      <c r="A61" t="s">
        <v>92</v>
      </c>
      <c r="B61" t="s">
        <v>93</v>
      </c>
      <c r="D61" s="158">
        <v>0</v>
      </c>
      <c r="E61" s="158">
        <v>0</v>
      </c>
      <c r="F61" s="158">
        <v>0</v>
      </c>
      <c r="G61">
        <f t="shared" si="10"/>
        <v>0</v>
      </c>
      <c r="I61" s="22">
        <f t="shared" si="11"/>
        <v>0</v>
      </c>
      <c r="J61" s="6">
        <f>+IFR!AD61</f>
        <v>0</v>
      </c>
      <c r="K61" s="14">
        <f t="shared" si="8"/>
        <v>0.95</v>
      </c>
      <c r="L61" s="22">
        <f t="shared" si="12"/>
        <v>0</v>
      </c>
      <c r="M61" s="14">
        <v>1</v>
      </c>
      <c r="N61" s="14">
        <v>1</v>
      </c>
      <c r="P61" s="22">
        <f t="shared" si="13"/>
        <v>0</v>
      </c>
      <c r="R61" s="3">
        <f t="shared" si="9"/>
        <v>0</v>
      </c>
      <c r="T61" s="5">
        <f>+R61*(assessment!$J$275*assessment!$E$3)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4"/>
        <v>0</v>
      </c>
      <c r="AB61" t="e">
        <f t="shared" si="15"/>
        <v>#DIV/0!</v>
      </c>
    </row>
    <row r="62" spans="1:28">
      <c r="A62" t="s">
        <v>495</v>
      </c>
      <c r="B62" t="s">
        <v>496</v>
      </c>
      <c r="D62" s="158">
        <v>6</v>
      </c>
      <c r="E62" s="158">
        <v>5</v>
      </c>
      <c r="F62" s="158">
        <v>2</v>
      </c>
      <c r="G62">
        <f>SUM(D62:F62)</f>
        <v>13</v>
      </c>
      <c r="I62" s="22">
        <f>AVERAGE(D62:F62)</f>
        <v>4.333333333333333</v>
      </c>
      <c r="J62" s="6">
        <f>+IFR!AD62</f>
        <v>2.3422110243096535E-2</v>
      </c>
      <c r="K62" s="14">
        <f t="shared" si="8"/>
        <v>0.95</v>
      </c>
      <c r="L62" s="22">
        <f>+I62*K62</f>
        <v>4.1166666666666663</v>
      </c>
      <c r="M62" s="14">
        <v>1</v>
      </c>
      <c r="N62" s="14">
        <v>1</v>
      </c>
      <c r="P62" s="22">
        <f>+L62*M62*N62</f>
        <v>4.1166666666666663</v>
      </c>
      <c r="R62" s="3">
        <f t="shared" si="9"/>
        <v>5.8887760405491147E-4</v>
      </c>
      <c r="T62" s="5">
        <f>+R62*(assessment!$J$275*assessment!$E$3)</f>
        <v>4303.0029986267509</v>
      </c>
      <c r="V62" s="6">
        <f>+T62/payroll!F62</f>
        <v>6.063190888782777E-4</v>
      </c>
      <c r="X62" s="5">
        <f>IF(V62&lt;$X$2,T62, +payroll!F62 * $X$2)</f>
        <v>4303.0029986267509</v>
      </c>
      <c r="Z62" s="5">
        <f>+T62-X62</f>
        <v>0</v>
      </c>
      <c r="AB62">
        <f>+X62/T62</f>
        <v>1</v>
      </c>
    </row>
    <row r="63" spans="1:28">
      <c r="A63" t="s">
        <v>94</v>
      </c>
      <c r="B63" t="s">
        <v>497</v>
      </c>
      <c r="D63" s="158">
        <v>0</v>
      </c>
      <c r="E63" s="158">
        <v>0</v>
      </c>
      <c r="F63" s="158">
        <v>2</v>
      </c>
      <c r="G63">
        <f t="shared" si="10"/>
        <v>2</v>
      </c>
      <c r="I63" s="22">
        <f t="shared" si="11"/>
        <v>0.66666666666666663</v>
      </c>
      <c r="J63" s="6">
        <f>+IFR!AD63</f>
        <v>0.01</v>
      </c>
      <c r="K63" s="14">
        <f t="shared" si="8"/>
        <v>0.95</v>
      </c>
      <c r="L63" s="22">
        <f t="shared" si="12"/>
        <v>0.6333333333333333</v>
      </c>
      <c r="M63" s="14">
        <v>1</v>
      </c>
      <c r="N63" s="14">
        <v>1</v>
      </c>
      <c r="P63" s="22">
        <f t="shared" si="13"/>
        <v>0.6333333333333333</v>
      </c>
      <c r="R63" s="3">
        <f t="shared" ref="R63:R81" si="16">+P63/$P$267</f>
        <v>9.0596554469986388E-5</v>
      </c>
      <c r="T63" s="5">
        <f>+R63*(assessment!$J$275*assessment!$E$3)</f>
        <v>662.00046132719251</v>
      </c>
      <c r="V63" s="6">
        <f>+T63/payroll!F63</f>
        <v>1.9009101375103057E-4</v>
      </c>
      <c r="X63" s="5">
        <f>IF(V63&lt;$X$2,T63, +payroll!F63 * $X$2)</f>
        <v>662.00046132719251</v>
      </c>
      <c r="Z63" s="5">
        <f t="shared" si="14"/>
        <v>0</v>
      </c>
      <c r="AB63">
        <f t="shared" si="15"/>
        <v>1</v>
      </c>
    </row>
    <row r="64" spans="1:28">
      <c r="A64" t="s">
        <v>95</v>
      </c>
      <c r="B64" t="s">
        <v>96</v>
      </c>
      <c r="D64" s="158">
        <v>1</v>
      </c>
      <c r="E64" s="158">
        <v>0</v>
      </c>
      <c r="F64" s="158">
        <v>0</v>
      </c>
      <c r="G64">
        <f t="shared" si="10"/>
        <v>1</v>
      </c>
      <c r="I64" s="22">
        <f t="shared" si="11"/>
        <v>0.33333333333333331</v>
      </c>
      <c r="J64" s="6">
        <f>+IFR!AD64</f>
        <v>9.0242229255209231E-4</v>
      </c>
      <c r="K64" s="14">
        <f t="shared" si="8"/>
        <v>0.95</v>
      </c>
      <c r="L64" s="22">
        <f t="shared" si="12"/>
        <v>0.31666666666666665</v>
      </c>
      <c r="M64" s="14">
        <v>1</v>
      </c>
      <c r="N64" s="14">
        <v>1</v>
      </c>
      <c r="P64" s="22">
        <f t="shared" si="13"/>
        <v>0.31666666666666665</v>
      </c>
      <c r="R64" s="3">
        <f t="shared" si="16"/>
        <v>4.5298277234993194E-5</v>
      </c>
      <c r="T64" s="5">
        <f>+R64*(assessment!$J$275*assessment!$E$3)</f>
        <v>331.00023066359626</v>
      </c>
      <c r="V64" s="6">
        <f>+T64/payroll!F64</f>
        <v>2.2178918911900449E-5</v>
      </c>
      <c r="X64" s="5">
        <f>IF(V64&lt;$X$2,T64, +payroll!F64 * $X$2)</f>
        <v>331.00023066359626</v>
      </c>
      <c r="Z64" s="5">
        <f t="shared" si="14"/>
        <v>0</v>
      </c>
      <c r="AB64">
        <f t="shared" si="15"/>
        <v>1</v>
      </c>
    </row>
    <row r="65" spans="1:28">
      <c r="A65" t="s">
        <v>97</v>
      </c>
      <c r="B65" t="s">
        <v>98</v>
      </c>
      <c r="D65" s="158">
        <v>3</v>
      </c>
      <c r="E65" s="158">
        <v>7</v>
      </c>
      <c r="F65" s="158">
        <v>4</v>
      </c>
      <c r="G65">
        <f t="shared" si="10"/>
        <v>14</v>
      </c>
      <c r="I65" s="22">
        <f t="shared" si="11"/>
        <v>4.666666666666667</v>
      </c>
      <c r="J65" s="6">
        <f>+IFR!AD65</f>
        <v>1.3476282054741466E-2</v>
      </c>
      <c r="K65" s="14">
        <f t="shared" si="8"/>
        <v>0.95</v>
      </c>
      <c r="L65" s="22">
        <f t="shared" si="12"/>
        <v>4.4333333333333336</v>
      </c>
      <c r="M65" s="14">
        <v>1</v>
      </c>
      <c r="N65" s="14">
        <v>1</v>
      </c>
      <c r="P65" s="22">
        <f t="shared" si="13"/>
        <v>4.4333333333333336</v>
      </c>
      <c r="R65" s="3">
        <f t="shared" si="16"/>
        <v>6.3417588128990472E-4</v>
      </c>
      <c r="T65" s="5">
        <f>+R65*(assessment!$J$275*assessment!$E$3)</f>
        <v>4634.003229290347</v>
      </c>
      <c r="V65" s="6">
        <f>+T65/payroll!F65</f>
        <v>2.5755306799959531E-4</v>
      </c>
      <c r="X65" s="5">
        <f>IF(V65&lt;$X$2,T65, +payroll!F65 * $X$2)</f>
        <v>4634.003229290347</v>
      </c>
      <c r="Z65" s="5">
        <f t="shared" si="14"/>
        <v>0</v>
      </c>
      <c r="AB65">
        <f t="shared" si="15"/>
        <v>1</v>
      </c>
    </row>
    <row r="66" spans="1:28">
      <c r="A66" t="s">
        <v>99</v>
      </c>
      <c r="B66" t="s">
        <v>100</v>
      </c>
      <c r="D66" s="158">
        <v>10</v>
      </c>
      <c r="E66" s="158">
        <v>4</v>
      </c>
      <c r="F66" s="158">
        <v>18</v>
      </c>
      <c r="G66">
        <f t="shared" si="10"/>
        <v>32</v>
      </c>
      <c r="I66" s="22">
        <f t="shared" si="11"/>
        <v>10.666666666666666</v>
      </c>
      <c r="J66" s="6">
        <f>+IFR!AD66</f>
        <v>8.4616867600464125E-3</v>
      </c>
      <c r="K66" s="14">
        <f t="shared" si="8"/>
        <v>0.95</v>
      </c>
      <c r="L66" s="22">
        <f t="shared" si="12"/>
        <v>10.133333333333333</v>
      </c>
      <c r="M66" s="14">
        <v>1</v>
      </c>
      <c r="N66" s="14">
        <v>1</v>
      </c>
      <c r="P66" s="22">
        <f t="shared" si="13"/>
        <v>10.133333333333333</v>
      </c>
      <c r="R66" s="3">
        <f t="shared" si="16"/>
        <v>1.4495448715197822E-3</v>
      </c>
      <c r="T66" s="5">
        <f>+R66*(assessment!$J$275*assessment!$E$3)</f>
        <v>10592.00738123508</v>
      </c>
      <c r="V66" s="6">
        <f>+T66/payroll!F66</f>
        <v>1.4718677400977787E-4</v>
      </c>
      <c r="X66" s="5">
        <f>IF(V66&lt;$X$2,T66, +payroll!F66 * $X$2)</f>
        <v>10592.00738123508</v>
      </c>
      <c r="Z66" s="5">
        <f t="shared" si="14"/>
        <v>0</v>
      </c>
      <c r="AB66">
        <f t="shared" si="15"/>
        <v>1</v>
      </c>
    </row>
    <row r="67" spans="1:28">
      <c r="A67" t="s">
        <v>101</v>
      </c>
      <c r="B67" t="s">
        <v>539</v>
      </c>
      <c r="D67" s="158">
        <v>3</v>
      </c>
      <c r="E67" s="158">
        <v>9</v>
      </c>
      <c r="F67" s="158">
        <v>5</v>
      </c>
      <c r="G67">
        <f t="shared" si="10"/>
        <v>17</v>
      </c>
      <c r="I67" s="22">
        <f t="shared" si="11"/>
        <v>5.666666666666667</v>
      </c>
      <c r="J67" s="6">
        <f>+IFR!AD67</f>
        <v>8.9259124050690437E-3</v>
      </c>
      <c r="K67" s="14">
        <f t="shared" si="8"/>
        <v>0.95</v>
      </c>
      <c r="L67" s="22">
        <f t="shared" si="12"/>
        <v>5.3833333333333337</v>
      </c>
      <c r="M67" s="14">
        <v>1</v>
      </c>
      <c r="N67" s="14">
        <v>1</v>
      </c>
      <c r="P67" s="22">
        <f t="shared" si="13"/>
        <v>5.3833333333333337</v>
      </c>
      <c r="R67" s="3">
        <f t="shared" si="16"/>
        <v>7.7007071299488436E-4</v>
      </c>
      <c r="T67" s="5">
        <f>+R67*(assessment!$J$275*assessment!$E$3)</f>
        <v>5627.0039212811362</v>
      </c>
      <c r="V67" s="6">
        <f>+T67/payroll!F67</f>
        <v>1.6421303203651306E-4</v>
      </c>
      <c r="X67" s="5">
        <f>IF(V67&lt;$X$2,T67, +payroll!F67 * $X$2)</f>
        <v>5627.0039212811362</v>
      </c>
      <c r="Z67" s="5">
        <f t="shared" si="14"/>
        <v>0</v>
      </c>
      <c r="AB67">
        <f t="shared" si="15"/>
        <v>1</v>
      </c>
    </row>
    <row r="68" spans="1:28">
      <c r="A68" t="s">
        <v>102</v>
      </c>
      <c r="B68" t="s">
        <v>103</v>
      </c>
      <c r="D68" s="158">
        <v>0</v>
      </c>
      <c r="E68" s="158">
        <v>0</v>
      </c>
      <c r="F68" s="158">
        <v>0</v>
      </c>
      <c r="G68">
        <f t="shared" si="10"/>
        <v>0</v>
      </c>
      <c r="I68" s="22">
        <f t="shared" si="11"/>
        <v>0</v>
      </c>
      <c r="J68" s="6">
        <f>+IFR!AD68</f>
        <v>0</v>
      </c>
      <c r="K68" s="14">
        <f t="shared" si="8"/>
        <v>0.95</v>
      </c>
      <c r="L68" s="22">
        <f t="shared" si="12"/>
        <v>0</v>
      </c>
      <c r="M68" s="14">
        <v>1</v>
      </c>
      <c r="N68" s="14">
        <v>1</v>
      </c>
      <c r="P68" s="22">
        <f t="shared" si="13"/>
        <v>0</v>
      </c>
      <c r="R68" s="3">
        <f t="shared" si="16"/>
        <v>0</v>
      </c>
      <c r="T68" s="5">
        <f>+R68*(assessment!$J$275*assessment!$E$3)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4"/>
        <v>0</v>
      </c>
      <c r="AB68" t="e">
        <f t="shared" si="15"/>
        <v>#DIV/0!</v>
      </c>
    </row>
    <row r="69" spans="1:28">
      <c r="A69" t="s">
        <v>104</v>
      </c>
      <c r="B69" t="s">
        <v>105</v>
      </c>
      <c r="D69" s="158">
        <v>0</v>
      </c>
      <c r="E69" s="158">
        <v>0</v>
      </c>
      <c r="F69" s="158">
        <v>0</v>
      </c>
      <c r="G69">
        <f t="shared" si="10"/>
        <v>0</v>
      </c>
      <c r="I69" s="22">
        <f t="shared" si="11"/>
        <v>0</v>
      </c>
      <c r="J69" s="6">
        <f>+IFR!AD69</f>
        <v>0</v>
      </c>
      <c r="K69" s="14">
        <f t="shared" ref="K69:K100" si="17">IF(+J69&lt;$E$270,$I$270,IF(J69&gt;$E$272,$I$272,$I$271))</f>
        <v>0.95</v>
      </c>
      <c r="L69" s="22">
        <f t="shared" si="12"/>
        <v>0</v>
      </c>
      <c r="M69" s="14">
        <v>1</v>
      </c>
      <c r="N69" s="14">
        <v>1</v>
      </c>
      <c r="P69" s="22">
        <f t="shared" si="13"/>
        <v>0</v>
      </c>
      <c r="R69" s="3">
        <f t="shared" si="16"/>
        <v>0</v>
      </c>
      <c r="T69" s="5">
        <f>+R69*(assessment!$J$275*assessment!$E$3)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4"/>
        <v>0</v>
      </c>
      <c r="AB69" t="e">
        <f t="shared" si="15"/>
        <v>#DIV/0!</v>
      </c>
    </row>
    <row r="70" spans="1:28">
      <c r="A70" t="s">
        <v>106</v>
      </c>
      <c r="B70" t="s">
        <v>107</v>
      </c>
      <c r="D70" s="158">
        <v>8</v>
      </c>
      <c r="E70" s="158">
        <v>16</v>
      </c>
      <c r="F70" s="158">
        <v>18</v>
      </c>
      <c r="G70">
        <f t="shared" si="10"/>
        <v>42</v>
      </c>
      <c r="I70" s="22">
        <f t="shared" si="11"/>
        <v>14</v>
      </c>
      <c r="J70" s="6">
        <f>+IFR!AD70</f>
        <v>2.7355360052150324E-2</v>
      </c>
      <c r="K70" s="14">
        <f t="shared" si="17"/>
        <v>0.95</v>
      </c>
      <c r="L70" s="22">
        <f t="shared" si="12"/>
        <v>13.299999999999999</v>
      </c>
      <c r="M70" s="14">
        <v>1</v>
      </c>
      <c r="N70" s="14">
        <v>1</v>
      </c>
      <c r="P70" s="22">
        <f t="shared" si="13"/>
        <v>13.299999999999999</v>
      </c>
      <c r="R70" s="3">
        <f t="shared" si="16"/>
        <v>1.902527643869714E-3</v>
      </c>
      <c r="T70" s="5">
        <f>+R70*(assessment!$J$275*assessment!$E$3)</f>
        <v>13902.009687871041</v>
      </c>
      <c r="V70" s="6">
        <f>+T70/payroll!F70</f>
        <v>4.7092354469783343E-4</v>
      </c>
      <c r="X70" s="5">
        <f>IF(V70&lt;$X$2,T70, +payroll!F70 * $X$2)</f>
        <v>13902.009687871041</v>
      </c>
      <c r="Z70" s="5">
        <f t="shared" si="14"/>
        <v>0</v>
      </c>
      <c r="AB70">
        <f t="shared" si="15"/>
        <v>1</v>
      </c>
    </row>
    <row r="71" spans="1:28">
      <c r="A71" t="s">
        <v>108</v>
      </c>
      <c r="B71" t="s">
        <v>109</v>
      </c>
      <c r="D71" s="158">
        <v>0</v>
      </c>
      <c r="E71" s="158">
        <v>0</v>
      </c>
      <c r="F71" s="158">
        <v>0</v>
      </c>
      <c r="G71">
        <f t="shared" si="10"/>
        <v>0</v>
      </c>
      <c r="I71" s="22">
        <f t="shared" si="11"/>
        <v>0</v>
      </c>
      <c r="J71" s="6">
        <f>+IFR!AD71</f>
        <v>0</v>
      </c>
      <c r="K71" s="14">
        <f t="shared" si="17"/>
        <v>0.95</v>
      </c>
      <c r="L71" s="22">
        <f t="shared" si="12"/>
        <v>0</v>
      </c>
      <c r="M71" s="14">
        <v>1</v>
      </c>
      <c r="N71" s="14">
        <v>1</v>
      </c>
      <c r="P71" s="22">
        <f t="shared" si="13"/>
        <v>0</v>
      </c>
      <c r="R71" s="3">
        <f t="shared" si="16"/>
        <v>0</v>
      </c>
      <c r="T71" s="5">
        <f>+R71*(assessment!$J$275*assessment!$E$3)</f>
        <v>0</v>
      </c>
      <c r="V71" s="6">
        <f>+T71/payroll!F71</f>
        <v>0</v>
      </c>
      <c r="X71" s="5">
        <f>IF(V71&lt;$X$2,T71, +payroll!F71 * $X$2)</f>
        <v>0</v>
      </c>
      <c r="Z71" s="5">
        <f t="shared" si="14"/>
        <v>0</v>
      </c>
      <c r="AB71" t="e">
        <f t="shared" si="15"/>
        <v>#DIV/0!</v>
      </c>
    </row>
    <row r="72" spans="1:28">
      <c r="A72" t="s">
        <v>110</v>
      </c>
      <c r="B72" t="s">
        <v>111</v>
      </c>
      <c r="D72" s="158">
        <v>0</v>
      </c>
      <c r="E72" s="158">
        <v>0</v>
      </c>
      <c r="F72" s="158">
        <v>0</v>
      </c>
      <c r="G72">
        <f t="shared" si="10"/>
        <v>0</v>
      </c>
      <c r="I72" s="22">
        <f t="shared" si="11"/>
        <v>0</v>
      </c>
      <c r="J72" s="6">
        <f>+IFR!AD72</f>
        <v>0</v>
      </c>
      <c r="K72" s="14">
        <f t="shared" si="17"/>
        <v>0.95</v>
      </c>
      <c r="L72" s="22">
        <f t="shared" si="12"/>
        <v>0</v>
      </c>
      <c r="M72" s="14">
        <v>1</v>
      </c>
      <c r="N72" s="14">
        <v>1</v>
      </c>
      <c r="P72" s="22">
        <f t="shared" si="13"/>
        <v>0</v>
      </c>
      <c r="R72" s="3">
        <f t="shared" si="16"/>
        <v>0</v>
      </c>
      <c r="T72" s="5">
        <f>+R72*(assessment!$J$275*assessment!$E$3)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4"/>
        <v>0</v>
      </c>
      <c r="AB72" t="e">
        <f t="shared" si="15"/>
        <v>#DIV/0!</v>
      </c>
    </row>
    <row r="73" spans="1:28">
      <c r="A73" t="s">
        <v>112</v>
      </c>
      <c r="B73" t="s">
        <v>113</v>
      </c>
      <c r="D73" s="158">
        <v>0</v>
      </c>
      <c r="E73" s="158">
        <v>0</v>
      </c>
      <c r="F73" s="158">
        <v>0</v>
      </c>
      <c r="G73">
        <f t="shared" si="10"/>
        <v>0</v>
      </c>
      <c r="I73" s="22">
        <f t="shared" si="11"/>
        <v>0</v>
      </c>
      <c r="J73" s="6">
        <f>+IFR!AD73</f>
        <v>0</v>
      </c>
      <c r="K73" s="14">
        <f t="shared" si="17"/>
        <v>0.95</v>
      </c>
      <c r="L73" s="22">
        <f t="shared" si="12"/>
        <v>0</v>
      </c>
      <c r="M73" s="14">
        <v>1</v>
      </c>
      <c r="N73" s="14">
        <v>1</v>
      </c>
      <c r="P73" s="22">
        <f t="shared" si="13"/>
        <v>0</v>
      </c>
      <c r="R73" s="3">
        <f t="shared" si="16"/>
        <v>0</v>
      </c>
      <c r="T73" s="5">
        <f>+R73*(assessment!$J$275*assessment!$E$3)</f>
        <v>0</v>
      </c>
      <c r="V73" s="6">
        <f>+T73/payroll!F73</f>
        <v>0</v>
      </c>
      <c r="X73" s="5">
        <f>IF(V73&lt;$X$2,T73, +payroll!F73 * $X$2)</f>
        <v>0</v>
      </c>
      <c r="Z73" s="5">
        <f t="shared" si="14"/>
        <v>0</v>
      </c>
      <c r="AB73" t="e">
        <f t="shared" si="15"/>
        <v>#DIV/0!</v>
      </c>
    </row>
    <row r="74" spans="1:28">
      <c r="A74" t="s">
        <v>114</v>
      </c>
      <c r="B74" t="s">
        <v>115</v>
      </c>
      <c r="D74" s="158">
        <v>0</v>
      </c>
      <c r="E74" s="158">
        <v>0</v>
      </c>
      <c r="F74" s="158">
        <v>0</v>
      </c>
      <c r="G74">
        <f t="shared" si="10"/>
        <v>0</v>
      </c>
      <c r="I74" s="22">
        <f t="shared" si="11"/>
        <v>0</v>
      </c>
      <c r="J74" s="6">
        <f>+IFR!AD74</f>
        <v>0</v>
      </c>
      <c r="K74" s="14">
        <f t="shared" si="17"/>
        <v>0.95</v>
      </c>
      <c r="L74" s="22">
        <f t="shared" si="12"/>
        <v>0</v>
      </c>
      <c r="M74" s="14">
        <v>1</v>
      </c>
      <c r="N74" s="14">
        <v>1</v>
      </c>
      <c r="P74" s="22">
        <f t="shared" si="13"/>
        <v>0</v>
      </c>
      <c r="R74" s="3">
        <f t="shared" si="16"/>
        <v>0</v>
      </c>
      <c r="T74" s="5">
        <f>+R74*(assessment!$J$275*assessment!$E$3)</f>
        <v>0</v>
      </c>
      <c r="V74" s="6">
        <f>+T74/payroll!F74</f>
        <v>0</v>
      </c>
      <c r="X74" s="5">
        <f>IF(V74&lt;$X$2,T74, +payroll!F74 * $X$2)</f>
        <v>0</v>
      </c>
      <c r="Z74" s="5">
        <f t="shared" si="14"/>
        <v>0</v>
      </c>
      <c r="AB74" t="e">
        <f t="shared" si="15"/>
        <v>#DIV/0!</v>
      </c>
    </row>
    <row r="75" spans="1:28">
      <c r="A75" t="s">
        <v>116</v>
      </c>
      <c r="B75" t="s">
        <v>117</v>
      </c>
      <c r="D75" s="158">
        <v>0</v>
      </c>
      <c r="E75" s="158">
        <v>0</v>
      </c>
      <c r="F75" s="158">
        <v>0</v>
      </c>
      <c r="G75">
        <f t="shared" si="10"/>
        <v>0</v>
      </c>
      <c r="I75" s="22">
        <f t="shared" si="11"/>
        <v>0</v>
      </c>
      <c r="J75" s="6">
        <f>+IFR!AD75</f>
        <v>0</v>
      </c>
      <c r="K75" s="14">
        <f t="shared" si="17"/>
        <v>0.95</v>
      </c>
      <c r="L75" s="22">
        <f t="shared" si="12"/>
        <v>0</v>
      </c>
      <c r="M75" s="14">
        <v>1</v>
      </c>
      <c r="N75" s="14">
        <v>1</v>
      </c>
      <c r="P75" s="22">
        <f t="shared" si="13"/>
        <v>0</v>
      </c>
      <c r="R75" s="3">
        <f t="shared" si="16"/>
        <v>0</v>
      </c>
      <c r="T75" s="5">
        <f>+R75*(assessment!$J$275*assessment!$E$3)</f>
        <v>0</v>
      </c>
      <c r="V75" s="6">
        <f>+T75/payroll!F75</f>
        <v>0</v>
      </c>
      <c r="X75" s="5">
        <f>IF(V75&lt;$X$2,T75, +payroll!F75 * $X$2)</f>
        <v>0</v>
      </c>
      <c r="Z75" s="5">
        <f t="shared" si="14"/>
        <v>0</v>
      </c>
      <c r="AB75" t="e">
        <f t="shared" si="15"/>
        <v>#DIV/0!</v>
      </c>
    </row>
    <row r="76" spans="1:28">
      <c r="A76" t="s">
        <v>118</v>
      </c>
      <c r="B76" t="s">
        <v>119</v>
      </c>
      <c r="D76" s="158">
        <v>0</v>
      </c>
      <c r="E76" s="158">
        <v>3</v>
      </c>
      <c r="F76" s="158">
        <v>1</v>
      </c>
      <c r="G76">
        <f t="shared" si="10"/>
        <v>4</v>
      </c>
      <c r="I76" s="22">
        <f t="shared" si="11"/>
        <v>1.3333333333333333</v>
      </c>
      <c r="J76" s="6">
        <f>+IFR!AD76</f>
        <v>9.0063627448744559E-3</v>
      </c>
      <c r="K76" s="14">
        <f t="shared" si="17"/>
        <v>0.95</v>
      </c>
      <c r="L76" s="22">
        <f t="shared" si="12"/>
        <v>1.2666666666666666</v>
      </c>
      <c r="M76" s="14">
        <v>1</v>
      </c>
      <c r="N76" s="14">
        <v>1</v>
      </c>
      <c r="P76" s="22">
        <f t="shared" si="13"/>
        <v>1.2666666666666666</v>
      </c>
      <c r="R76" s="3">
        <f t="shared" si="16"/>
        <v>1.8119310893997278E-4</v>
      </c>
      <c r="T76" s="5">
        <f>+R76*(assessment!$J$275*assessment!$E$3)</f>
        <v>1324.000922654385</v>
      </c>
      <c r="V76" s="6">
        <f>+T76/payroll!F76</f>
        <v>1.2394356727134324E-4</v>
      </c>
      <c r="X76" s="5">
        <f>IF(V76&lt;$X$2,T76, +payroll!F76 * $X$2)</f>
        <v>1324.000922654385</v>
      </c>
      <c r="Z76" s="5">
        <f t="shared" si="14"/>
        <v>0</v>
      </c>
      <c r="AB76">
        <f t="shared" si="15"/>
        <v>1</v>
      </c>
    </row>
    <row r="77" spans="1:28">
      <c r="A77" t="s">
        <v>120</v>
      </c>
      <c r="B77" t="s">
        <v>121</v>
      </c>
      <c r="D77" s="158">
        <v>0</v>
      </c>
      <c r="E77" s="158">
        <v>0</v>
      </c>
      <c r="F77" s="158">
        <v>0</v>
      </c>
      <c r="G77">
        <f t="shared" si="10"/>
        <v>0</v>
      </c>
      <c r="I77" s="22">
        <f t="shared" si="11"/>
        <v>0</v>
      </c>
      <c r="J77" s="6">
        <f>+IFR!AD77</f>
        <v>0</v>
      </c>
      <c r="K77" s="14">
        <f t="shared" si="17"/>
        <v>0.95</v>
      </c>
      <c r="L77" s="22">
        <f t="shared" si="12"/>
        <v>0</v>
      </c>
      <c r="M77" s="14">
        <v>1</v>
      </c>
      <c r="N77" s="14">
        <v>1</v>
      </c>
      <c r="P77" s="22">
        <f t="shared" si="13"/>
        <v>0</v>
      </c>
      <c r="R77" s="3">
        <f t="shared" si="16"/>
        <v>0</v>
      </c>
      <c r="T77" s="5">
        <f>+R77*(assessment!$J$275*assessment!$E$3)</f>
        <v>0</v>
      </c>
      <c r="V77" s="6">
        <f>+T77/payroll!F77</f>
        <v>0</v>
      </c>
      <c r="X77" s="5">
        <f>IF(V77&lt;$X$2,T77, +payroll!F77 * $X$2)</f>
        <v>0</v>
      </c>
      <c r="Z77" s="5">
        <f t="shared" si="14"/>
        <v>0</v>
      </c>
      <c r="AB77" t="e">
        <f t="shared" si="15"/>
        <v>#DIV/0!</v>
      </c>
    </row>
    <row r="78" spans="1:28">
      <c r="A78" t="s">
        <v>122</v>
      </c>
      <c r="B78" t="s">
        <v>123</v>
      </c>
      <c r="D78" s="158">
        <v>2</v>
      </c>
      <c r="E78" s="158">
        <v>0</v>
      </c>
      <c r="F78" s="158">
        <v>0</v>
      </c>
      <c r="G78">
        <f t="shared" si="10"/>
        <v>2</v>
      </c>
      <c r="I78" s="22">
        <f t="shared" si="11"/>
        <v>0.66666666666666663</v>
      </c>
      <c r="J78" s="6">
        <f>+IFR!AD78</f>
        <v>3.3333333333333335E-3</v>
      </c>
      <c r="K78" s="14">
        <f t="shared" si="17"/>
        <v>0.95</v>
      </c>
      <c r="L78" s="22">
        <f t="shared" si="12"/>
        <v>0.6333333333333333</v>
      </c>
      <c r="M78" s="14">
        <v>1</v>
      </c>
      <c r="N78" s="14">
        <v>1</v>
      </c>
      <c r="P78" s="22">
        <f t="shared" si="13"/>
        <v>0.6333333333333333</v>
      </c>
      <c r="R78" s="3">
        <f t="shared" si="16"/>
        <v>9.0596554469986388E-5</v>
      </c>
      <c r="T78" s="5">
        <f>+R78*(assessment!$J$275*assessment!$E$3)</f>
        <v>662.00046132719251</v>
      </c>
      <c r="V78" s="6">
        <f>+T78/payroll!F78</f>
        <v>2.4283714246499562E-4</v>
      </c>
      <c r="X78" s="5">
        <f>IF(V78&lt;$X$2,T78, +payroll!F78 * $X$2)</f>
        <v>662.00046132719251</v>
      </c>
      <c r="Z78" s="5">
        <f t="shared" si="14"/>
        <v>0</v>
      </c>
      <c r="AB78">
        <f t="shared" si="15"/>
        <v>1</v>
      </c>
    </row>
    <row r="79" spans="1:28">
      <c r="A79" t="s">
        <v>124</v>
      </c>
      <c r="B79" t="s">
        <v>504</v>
      </c>
      <c r="D79" s="158">
        <v>1</v>
      </c>
      <c r="E79" s="158">
        <v>0</v>
      </c>
      <c r="F79" s="158">
        <v>0</v>
      </c>
      <c r="G79">
        <f t="shared" si="10"/>
        <v>1</v>
      </c>
      <c r="I79" s="22">
        <f t="shared" si="11"/>
        <v>0.33333333333333331</v>
      </c>
      <c r="J79" s="6">
        <f>+IFR!AD79</f>
        <v>1.6666666666666668E-3</v>
      </c>
      <c r="K79" s="14">
        <f t="shared" si="17"/>
        <v>0.95</v>
      </c>
      <c r="L79" s="22">
        <f t="shared" si="12"/>
        <v>0.31666666666666665</v>
      </c>
      <c r="M79" s="14">
        <v>1</v>
      </c>
      <c r="N79" s="14">
        <v>1</v>
      </c>
      <c r="P79" s="22">
        <f t="shared" si="13"/>
        <v>0.31666666666666665</v>
      </c>
      <c r="R79" s="3">
        <f t="shared" si="16"/>
        <v>4.5298277234993194E-5</v>
      </c>
      <c r="T79" s="5">
        <f>+R79*(assessment!$J$275*assessment!$E$3)</f>
        <v>331.00023066359626</v>
      </c>
      <c r="V79" s="6">
        <f>+T79/payroll!F79</f>
        <v>2.2784174613689769E-4</v>
      </c>
      <c r="X79" s="5">
        <f>IF(V79&lt;$X$2,T79, +payroll!F79 * $X$2)</f>
        <v>331.00023066359626</v>
      </c>
      <c r="Z79" s="5">
        <f t="shared" si="14"/>
        <v>0</v>
      </c>
      <c r="AB79">
        <f t="shared" si="15"/>
        <v>1</v>
      </c>
    </row>
    <row r="80" spans="1:28">
      <c r="A80" t="s">
        <v>125</v>
      </c>
      <c r="B80" t="s">
        <v>126</v>
      </c>
      <c r="D80" s="158">
        <v>2</v>
      </c>
      <c r="E80" s="158">
        <v>1</v>
      </c>
      <c r="F80" s="158">
        <v>2</v>
      </c>
      <c r="G80">
        <f t="shared" si="10"/>
        <v>5</v>
      </c>
      <c r="I80" s="22">
        <f t="shared" si="11"/>
        <v>1.6666666666666667</v>
      </c>
      <c r="J80" s="6">
        <f>+IFR!AD80</f>
        <v>1.4382223326751681E-2</v>
      </c>
      <c r="K80" s="14">
        <f t="shared" si="17"/>
        <v>0.95</v>
      </c>
      <c r="L80" s="22">
        <f t="shared" si="12"/>
        <v>1.5833333333333333</v>
      </c>
      <c r="M80" s="14">
        <v>1</v>
      </c>
      <c r="N80" s="14">
        <v>1</v>
      </c>
      <c r="P80" s="22">
        <f t="shared" si="13"/>
        <v>1.5833333333333333</v>
      </c>
      <c r="R80" s="3">
        <f t="shared" si="16"/>
        <v>2.2649138617496597E-4</v>
      </c>
      <c r="T80" s="5">
        <f>+R80*(assessment!$J$275*assessment!$E$3)</f>
        <v>1655.0011533179811</v>
      </c>
      <c r="V80" s="6">
        <f>+T80/payroll!F80</f>
        <v>2.9669212769094081E-4</v>
      </c>
      <c r="X80" s="5">
        <f>IF(V80&lt;$X$2,T80, +payroll!F80 * $X$2)</f>
        <v>1655.0011533179811</v>
      </c>
      <c r="Z80" s="5">
        <f t="shared" si="14"/>
        <v>0</v>
      </c>
      <c r="AB80">
        <f t="shared" si="15"/>
        <v>1</v>
      </c>
    </row>
    <row r="81" spans="1:28">
      <c r="A81" t="s">
        <v>483</v>
      </c>
      <c r="B81" t="s">
        <v>540</v>
      </c>
      <c r="D81" s="158">
        <v>0</v>
      </c>
      <c r="E81" s="158">
        <v>0</v>
      </c>
      <c r="F81" s="158">
        <v>0</v>
      </c>
      <c r="G81">
        <f>SUM(D81:F81)</f>
        <v>0</v>
      </c>
      <c r="I81" s="22">
        <f>AVERAGE(D81:F81)</f>
        <v>0</v>
      </c>
      <c r="J81" s="6">
        <f>+IFR!AD81</f>
        <v>0</v>
      </c>
      <c r="K81" s="14">
        <f t="shared" si="17"/>
        <v>0.95</v>
      </c>
      <c r="L81" s="22">
        <f>+I81*K81</f>
        <v>0</v>
      </c>
      <c r="M81" s="14">
        <v>1</v>
      </c>
      <c r="N81" s="14">
        <v>1</v>
      </c>
      <c r="P81" s="22">
        <f>+L81*M81*N81</f>
        <v>0</v>
      </c>
      <c r="R81" s="3">
        <f t="shared" si="16"/>
        <v>0</v>
      </c>
      <c r="T81" s="5">
        <f>+R81*(assessment!$J$275*assessment!$E$3)</f>
        <v>0</v>
      </c>
      <c r="V81" s="6">
        <f>+T81/payroll!F81</f>
        <v>0</v>
      </c>
      <c r="X81" s="5">
        <f>IF(V81&lt;$X$2,T81, +payroll!F81 * $X$2)</f>
        <v>0</v>
      </c>
      <c r="Z81" s="5">
        <f>+T81-X81</f>
        <v>0</v>
      </c>
      <c r="AB81" t="e">
        <f>+X81/T81</f>
        <v>#DIV/0!</v>
      </c>
    </row>
    <row r="82" spans="1:28">
      <c r="A82" t="s">
        <v>127</v>
      </c>
      <c r="B82" t="s">
        <v>498</v>
      </c>
      <c r="D82" s="158">
        <v>1</v>
      </c>
      <c r="E82" s="158">
        <v>0</v>
      </c>
      <c r="F82" s="158">
        <v>0</v>
      </c>
      <c r="G82">
        <f t="shared" si="10"/>
        <v>1</v>
      </c>
      <c r="I82" s="22">
        <f t="shared" si="11"/>
        <v>0.33333333333333331</v>
      </c>
      <c r="J82" s="6">
        <f>+IFR!AD82</f>
        <v>1.0940125102936475E-3</v>
      </c>
      <c r="K82" s="14">
        <f t="shared" si="17"/>
        <v>0.95</v>
      </c>
      <c r="L82" s="22">
        <f t="shared" si="12"/>
        <v>0.31666666666666665</v>
      </c>
      <c r="M82" s="14">
        <v>1</v>
      </c>
      <c r="N82" s="14">
        <v>1</v>
      </c>
      <c r="P82" s="22">
        <f t="shared" si="13"/>
        <v>0.31666666666666665</v>
      </c>
      <c r="R82" s="3">
        <f t="shared" ref="R82:R90" si="18">+P82/$P$267</f>
        <v>4.5298277234993194E-5</v>
      </c>
      <c r="T82" s="5">
        <f>+R82*(assessment!$J$275*assessment!$E$3)</f>
        <v>331.00023066359626</v>
      </c>
      <c r="V82" s="6">
        <f>+T82/payroll!F82</f>
        <v>4.6119410911508192E-5</v>
      </c>
      <c r="X82" s="5">
        <f>IF(V82&lt;$X$2,T82, +payroll!F82 * $X$2)</f>
        <v>331.00023066359626</v>
      </c>
      <c r="Z82" s="5">
        <f t="shared" si="14"/>
        <v>0</v>
      </c>
      <c r="AB82">
        <f t="shared" si="15"/>
        <v>1</v>
      </c>
    </row>
    <row r="83" spans="1:28">
      <c r="A83" t="s">
        <v>128</v>
      </c>
      <c r="B83" t="s">
        <v>129</v>
      </c>
      <c r="D83" s="158">
        <v>0</v>
      </c>
      <c r="E83" s="158">
        <v>1</v>
      </c>
      <c r="F83" s="158">
        <v>0</v>
      </c>
      <c r="G83">
        <f t="shared" si="10"/>
        <v>1</v>
      </c>
      <c r="I83" s="22">
        <f t="shared" si="11"/>
        <v>0.33333333333333331</v>
      </c>
      <c r="J83" s="6">
        <f>+IFR!AD83</f>
        <v>3.3333333333333335E-3</v>
      </c>
      <c r="K83" s="14">
        <f t="shared" si="17"/>
        <v>0.95</v>
      </c>
      <c r="L83" s="22">
        <f t="shared" si="12"/>
        <v>0.31666666666666665</v>
      </c>
      <c r="M83" s="14">
        <v>1</v>
      </c>
      <c r="N83" s="14">
        <v>1</v>
      </c>
      <c r="P83" s="22">
        <f t="shared" si="13"/>
        <v>0.31666666666666665</v>
      </c>
      <c r="R83" s="3">
        <f t="shared" si="18"/>
        <v>4.5298277234993194E-5</v>
      </c>
      <c r="T83" s="5">
        <f>+R83*(assessment!$J$275*assessment!$E$3)</f>
        <v>331.00023066359626</v>
      </c>
      <c r="V83" s="6">
        <f>+T83/payroll!F83</f>
        <v>2.2296461448295145E-4</v>
      </c>
      <c r="X83" s="5">
        <f>IF(V83&lt;$X$2,T83, +payroll!F83 * $X$2)</f>
        <v>331.00023066359626</v>
      </c>
      <c r="Z83" s="5">
        <f t="shared" si="14"/>
        <v>0</v>
      </c>
      <c r="AB83">
        <f t="shared" si="15"/>
        <v>1</v>
      </c>
    </row>
    <row r="84" spans="1:28">
      <c r="A84" t="s">
        <v>130</v>
      </c>
      <c r="B84" t="s">
        <v>541</v>
      </c>
      <c r="D84" s="158">
        <v>0</v>
      </c>
      <c r="E84" s="158">
        <v>2</v>
      </c>
      <c r="F84" s="158">
        <v>1</v>
      </c>
      <c r="G84">
        <f t="shared" si="10"/>
        <v>3</v>
      </c>
      <c r="I84" s="22">
        <f t="shared" si="11"/>
        <v>1</v>
      </c>
      <c r="J84" s="6">
        <f>+IFR!AD84</f>
        <v>1.1580671580671581E-2</v>
      </c>
      <c r="K84" s="14">
        <f t="shared" si="17"/>
        <v>0.95</v>
      </c>
      <c r="L84" s="22">
        <f t="shared" si="12"/>
        <v>0.95</v>
      </c>
      <c r="M84" s="14">
        <v>1</v>
      </c>
      <c r="N84" s="14">
        <v>1</v>
      </c>
      <c r="P84" s="22">
        <f t="shared" si="13"/>
        <v>0.95</v>
      </c>
      <c r="R84" s="3">
        <f t="shared" si="18"/>
        <v>1.3589483170497958E-4</v>
      </c>
      <c r="T84" s="5">
        <f>+R84*(assessment!$J$275*assessment!$E$3)</f>
        <v>993.00069199078871</v>
      </c>
      <c r="V84" s="6">
        <f>+T84/payroll!F84</f>
        <v>1.925053443748398E-4</v>
      </c>
      <c r="X84" s="5">
        <f>IF(V84&lt;$X$2,T84, +payroll!F84 * $X$2)</f>
        <v>993.00069199078871</v>
      </c>
      <c r="Z84" s="5">
        <f t="shared" si="14"/>
        <v>0</v>
      </c>
      <c r="AB84">
        <f t="shared" si="15"/>
        <v>1</v>
      </c>
    </row>
    <row r="85" spans="1:28">
      <c r="A85" t="s">
        <v>131</v>
      </c>
      <c r="B85" t="s">
        <v>132</v>
      </c>
      <c r="D85" s="158">
        <v>0</v>
      </c>
      <c r="E85" s="158">
        <v>0</v>
      </c>
      <c r="F85" s="158">
        <v>0</v>
      </c>
      <c r="G85">
        <f t="shared" si="10"/>
        <v>0</v>
      </c>
      <c r="I85" s="22">
        <f t="shared" si="11"/>
        <v>0</v>
      </c>
      <c r="J85" s="6">
        <f>+IFR!AD85</f>
        <v>0</v>
      </c>
      <c r="K85" s="14">
        <f t="shared" si="17"/>
        <v>0.95</v>
      </c>
      <c r="L85" s="22">
        <f t="shared" si="12"/>
        <v>0</v>
      </c>
      <c r="M85" s="14">
        <v>1</v>
      </c>
      <c r="N85" s="14">
        <v>1</v>
      </c>
      <c r="P85" s="22">
        <f t="shared" si="13"/>
        <v>0</v>
      </c>
      <c r="R85" s="3">
        <f t="shared" si="18"/>
        <v>0</v>
      </c>
      <c r="T85" s="5">
        <f>+R85*(assessment!$J$275*assessment!$E$3)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4"/>
        <v>0</v>
      </c>
      <c r="AB85" t="e">
        <f t="shared" si="15"/>
        <v>#DIV/0!</v>
      </c>
    </row>
    <row r="86" spans="1:28">
      <c r="A86" t="s">
        <v>133</v>
      </c>
      <c r="B86" t="s">
        <v>542</v>
      </c>
      <c r="D86" s="158">
        <v>0</v>
      </c>
      <c r="E86" s="158">
        <v>0</v>
      </c>
      <c r="F86" s="158">
        <v>0</v>
      </c>
      <c r="G86">
        <f t="shared" si="10"/>
        <v>0</v>
      </c>
      <c r="I86" s="22">
        <f t="shared" si="11"/>
        <v>0</v>
      </c>
      <c r="J86" s="6">
        <f>+IFR!AD86</f>
        <v>0</v>
      </c>
      <c r="K86" s="14">
        <f t="shared" si="17"/>
        <v>0.95</v>
      </c>
      <c r="L86" s="22">
        <f t="shared" si="12"/>
        <v>0</v>
      </c>
      <c r="M86" s="14">
        <v>1</v>
      </c>
      <c r="N86" s="14">
        <v>1</v>
      </c>
      <c r="P86" s="22">
        <f t="shared" si="13"/>
        <v>0</v>
      </c>
      <c r="R86" s="3">
        <f t="shared" si="18"/>
        <v>0</v>
      </c>
      <c r="T86" s="5">
        <f>+R86*(assessment!$J$275*assessment!$E$3)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4"/>
        <v>0</v>
      </c>
      <c r="AB86" t="e">
        <f t="shared" si="15"/>
        <v>#DIV/0!</v>
      </c>
    </row>
    <row r="87" spans="1:28">
      <c r="A87" t="s">
        <v>134</v>
      </c>
      <c r="B87" t="s">
        <v>135</v>
      </c>
      <c r="D87" s="158">
        <v>0</v>
      </c>
      <c r="E87" s="158">
        <v>1</v>
      </c>
      <c r="F87" s="158">
        <v>0</v>
      </c>
      <c r="G87">
        <f t="shared" si="10"/>
        <v>1</v>
      </c>
      <c r="I87" s="22">
        <f t="shared" si="11"/>
        <v>0.33333333333333331</v>
      </c>
      <c r="J87" s="6">
        <f>+IFR!AD87</f>
        <v>3.3333333333333335E-3</v>
      </c>
      <c r="K87" s="14">
        <f t="shared" si="17"/>
        <v>0.95</v>
      </c>
      <c r="L87" s="22">
        <f t="shared" si="12"/>
        <v>0.31666666666666665</v>
      </c>
      <c r="M87" s="14">
        <v>1</v>
      </c>
      <c r="N87" s="14">
        <v>1</v>
      </c>
      <c r="P87" s="22">
        <f t="shared" si="13"/>
        <v>0.31666666666666665</v>
      </c>
      <c r="R87" s="3">
        <f t="shared" si="18"/>
        <v>4.5298277234993194E-5</v>
      </c>
      <c r="T87" s="5">
        <f>+R87*(assessment!$J$275*assessment!$E$3)</f>
        <v>331.00023066359626</v>
      </c>
      <c r="V87" s="6">
        <f>+T87/payroll!F87</f>
        <v>7.2534694422486819E-4</v>
      </c>
      <c r="X87" s="5">
        <f>IF(V87&lt;$X$2,T87, +payroll!F87 * $X$2)</f>
        <v>331.00023066359626</v>
      </c>
      <c r="Z87" s="5">
        <f t="shared" si="14"/>
        <v>0</v>
      </c>
      <c r="AB87">
        <f t="shared" si="15"/>
        <v>1</v>
      </c>
    </row>
    <row r="88" spans="1:28">
      <c r="A88" t="s">
        <v>136</v>
      </c>
      <c r="B88" t="s">
        <v>137</v>
      </c>
      <c r="D88" s="158">
        <v>0</v>
      </c>
      <c r="E88" s="158">
        <v>0</v>
      </c>
      <c r="F88" s="158">
        <v>0</v>
      </c>
      <c r="G88">
        <f t="shared" si="10"/>
        <v>0</v>
      </c>
      <c r="I88" s="22">
        <f t="shared" si="11"/>
        <v>0</v>
      </c>
      <c r="J88" s="6">
        <f>+IFR!AD88</f>
        <v>0</v>
      </c>
      <c r="K88" s="14">
        <f t="shared" si="17"/>
        <v>0.95</v>
      </c>
      <c r="L88" s="22">
        <f t="shared" si="12"/>
        <v>0</v>
      </c>
      <c r="M88" s="14">
        <v>1</v>
      </c>
      <c r="N88" s="14">
        <v>1</v>
      </c>
      <c r="P88" s="22">
        <f t="shared" si="13"/>
        <v>0</v>
      </c>
      <c r="R88" s="3">
        <f t="shared" si="18"/>
        <v>0</v>
      </c>
      <c r="T88" s="5">
        <f>+R88*(assessment!$J$275*assessment!$E$3)</f>
        <v>0</v>
      </c>
      <c r="V88" s="6">
        <f>+T88/payroll!F88</f>
        <v>0</v>
      </c>
      <c r="X88" s="5">
        <f>IF(V88&lt;$X$2,T88, +payroll!F88 * $X$2)</f>
        <v>0</v>
      </c>
      <c r="Z88" s="5">
        <f t="shared" si="14"/>
        <v>0</v>
      </c>
      <c r="AB88" t="e">
        <f t="shared" si="15"/>
        <v>#DIV/0!</v>
      </c>
    </row>
    <row r="89" spans="1:28">
      <c r="A89" t="s">
        <v>138</v>
      </c>
      <c r="B89" t="s">
        <v>139</v>
      </c>
      <c r="D89" s="158">
        <v>1</v>
      </c>
      <c r="E89" s="158">
        <v>1</v>
      </c>
      <c r="F89" s="158">
        <v>0</v>
      </c>
      <c r="G89">
        <f t="shared" si="10"/>
        <v>2</v>
      </c>
      <c r="I89" s="22">
        <f t="shared" si="11"/>
        <v>0.66666666666666663</v>
      </c>
      <c r="J89" s="6">
        <f>+IFR!AD89</f>
        <v>5.0000000000000001E-3</v>
      </c>
      <c r="K89" s="14">
        <f t="shared" si="17"/>
        <v>0.95</v>
      </c>
      <c r="L89" s="22">
        <f t="shared" si="12"/>
        <v>0.6333333333333333</v>
      </c>
      <c r="M89" s="14">
        <v>1</v>
      </c>
      <c r="N89" s="14">
        <v>1</v>
      </c>
      <c r="P89" s="22">
        <f t="shared" si="13"/>
        <v>0.6333333333333333</v>
      </c>
      <c r="R89" s="3">
        <f t="shared" si="18"/>
        <v>9.0596554469986388E-5</v>
      </c>
      <c r="T89" s="5">
        <f>+R89*(assessment!$J$275*assessment!$E$3)</f>
        <v>662.00046132719251</v>
      </c>
      <c r="V89" s="6">
        <f>+T89/payroll!F89</f>
        <v>1.7919785576990169E-4</v>
      </c>
      <c r="X89" s="5">
        <f>IF(V89&lt;$X$2,T89, +payroll!F89 * $X$2)</f>
        <v>662.00046132719251</v>
      </c>
      <c r="Z89" s="5">
        <f t="shared" si="14"/>
        <v>0</v>
      </c>
      <c r="AB89">
        <f t="shared" si="15"/>
        <v>1</v>
      </c>
    </row>
    <row r="90" spans="1:28">
      <c r="A90" t="s">
        <v>140</v>
      </c>
      <c r="B90" t="s">
        <v>141</v>
      </c>
      <c r="D90" s="158">
        <v>0</v>
      </c>
      <c r="E90" s="158">
        <v>0</v>
      </c>
      <c r="F90" s="158">
        <v>0</v>
      </c>
      <c r="G90">
        <f t="shared" si="10"/>
        <v>0</v>
      </c>
      <c r="I90" s="22">
        <f t="shared" si="11"/>
        <v>0</v>
      </c>
      <c r="J90" s="6">
        <f>+IFR!AD90</f>
        <v>0</v>
      </c>
      <c r="K90" s="14">
        <f t="shared" si="17"/>
        <v>0.95</v>
      </c>
      <c r="L90" s="22">
        <f t="shared" si="12"/>
        <v>0</v>
      </c>
      <c r="M90" s="14">
        <v>1</v>
      </c>
      <c r="N90" s="14">
        <v>1</v>
      </c>
      <c r="P90" s="22">
        <f t="shared" si="13"/>
        <v>0</v>
      </c>
      <c r="R90" s="3">
        <f t="shared" si="18"/>
        <v>0</v>
      </c>
      <c r="T90" s="5">
        <f>+R90*(assessment!$J$275*assessment!$E$3)</f>
        <v>0</v>
      </c>
      <c r="V90" s="6">
        <f>+T90/payroll!F90</f>
        <v>0</v>
      </c>
      <c r="X90" s="5">
        <f>IF(V90&lt;$X$2,T90, +payroll!F90 * $X$2)</f>
        <v>0</v>
      </c>
      <c r="Z90" s="5">
        <f t="shared" si="14"/>
        <v>0</v>
      </c>
      <c r="AB90" t="e">
        <f t="shared" si="15"/>
        <v>#DIV/0!</v>
      </c>
    </row>
    <row r="91" spans="1:28">
      <c r="A91" t="s">
        <v>142</v>
      </c>
      <c r="B91" t="s">
        <v>143</v>
      </c>
      <c r="D91" s="158">
        <v>177</v>
      </c>
      <c r="E91" s="158">
        <v>171</v>
      </c>
      <c r="F91" s="158">
        <v>137</v>
      </c>
      <c r="G91">
        <f t="shared" ref="G91:G96" si="19">SUM(D91:F91)</f>
        <v>485</v>
      </c>
      <c r="I91" s="22">
        <f t="shared" ref="I91:I96" si="20">AVERAGE(D91:F91)</f>
        <v>161.66666666666666</v>
      </c>
      <c r="J91" s="6">
        <f>+IFR!AD91</f>
        <v>1.3026587727168082E-2</v>
      </c>
      <c r="K91" s="14">
        <f t="shared" si="17"/>
        <v>0.95</v>
      </c>
      <c r="L91" s="22">
        <f t="shared" ref="L91:L96" si="21">+I91*K91</f>
        <v>153.58333333333331</v>
      </c>
      <c r="M91" s="14">
        <v>1</v>
      </c>
      <c r="N91" s="14">
        <v>1</v>
      </c>
      <c r="P91" s="22">
        <f t="shared" ref="P91:P96" si="22">+L91*M91*N91</f>
        <v>153.58333333333331</v>
      </c>
      <c r="R91" s="3">
        <f t="shared" ref="R91:R96" si="23">+P91/$P$267</f>
        <v>2.1969664458971697E-2</v>
      </c>
      <c r="T91" s="5">
        <f>+R91*(assessment!$J$275*assessment!$E$3)</f>
        <v>160535.11187184416</v>
      </c>
      <c r="V91" s="6">
        <f>+T91/payroll!F91</f>
        <v>3.5973183717458027E-4</v>
      </c>
      <c r="X91" s="5">
        <f>IF(V91&lt;$X$2,T91, +payroll!F91 * $X$2)</f>
        <v>160535.11187184416</v>
      </c>
      <c r="Z91" s="5">
        <f t="shared" ref="Z91:Z96" si="24">+T91-X91</f>
        <v>0</v>
      </c>
      <c r="AB91">
        <f t="shared" ref="AB91:AB96" si="25">+X91/T91</f>
        <v>1</v>
      </c>
    </row>
    <row r="92" spans="1:28">
      <c r="A92" t="s">
        <v>144</v>
      </c>
      <c r="B92" t="s">
        <v>488</v>
      </c>
      <c r="D92" s="158">
        <v>234</v>
      </c>
      <c r="E92" s="158">
        <v>256</v>
      </c>
      <c r="F92" s="158">
        <v>254</v>
      </c>
      <c r="G92">
        <f>SUM(D92:F92)</f>
        <v>744</v>
      </c>
      <c r="I92" s="22">
        <f>AVERAGE(D92:F92)</f>
        <v>248</v>
      </c>
      <c r="J92" s="6">
        <f>+IFR!AD92</f>
        <v>2.3639547061685178E-2</v>
      </c>
      <c r="K92" s="14">
        <f t="shared" si="17"/>
        <v>0.95</v>
      </c>
      <c r="L92" s="22">
        <f>+I92*K92</f>
        <v>235.6</v>
      </c>
      <c r="M92" s="14">
        <v>1</v>
      </c>
      <c r="N92" s="14">
        <v>1</v>
      </c>
      <c r="P92" s="22">
        <f>+L92*M92*N92</f>
        <v>235.6</v>
      </c>
      <c r="R92" s="3">
        <f t="shared" si="23"/>
        <v>3.3701918262834939E-2</v>
      </c>
      <c r="T92" s="5">
        <f>+R92*(assessment!$J$275*assessment!$E$3)</f>
        <v>246264.17161371562</v>
      </c>
      <c r="V92" s="6">
        <f>+T92/payroll!F92</f>
        <v>6.0841433366336489E-4</v>
      </c>
      <c r="X92" s="5">
        <f>IF(V92&lt;$X$2,T92, +payroll!F92 * $X$2)</f>
        <v>246264.17161371562</v>
      </c>
      <c r="Z92" s="5">
        <f>+T92-X92</f>
        <v>0</v>
      </c>
      <c r="AB92">
        <f>+X92/T92</f>
        <v>1</v>
      </c>
    </row>
    <row r="93" spans="1:28">
      <c r="A93" t="s">
        <v>145</v>
      </c>
      <c r="B93" t="s">
        <v>146</v>
      </c>
      <c r="D93" s="158">
        <v>0</v>
      </c>
      <c r="E93" s="158">
        <v>1</v>
      </c>
      <c r="F93" s="158">
        <v>0</v>
      </c>
      <c r="G93">
        <f>SUM(D93:F93)</f>
        <v>1</v>
      </c>
      <c r="I93" s="22">
        <f>AVERAGE(D93:F93)</f>
        <v>0.33333333333333331</v>
      </c>
      <c r="J93" s="6">
        <f>+IFR!AD93</f>
        <v>3.3333333333333335E-3</v>
      </c>
      <c r="K93" s="14">
        <f t="shared" si="17"/>
        <v>0.95</v>
      </c>
      <c r="L93" s="22">
        <f>+I93*K93</f>
        <v>0.31666666666666665</v>
      </c>
      <c r="M93" s="14">
        <v>1</v>
      </c>
      <c r="N93" s="14">
        <v>1</v>
      </c>
      <c r="P93" s="22">
        <f>+L93*M93*N93</f>
        <v>0.31666666666666665</v>
      </c>
      <c r="R93" s="3">
        <f t="shared" si="23"/>
        <v>4.5298277234993194E-5</v>
      </c>
      <c r="T93" s="5">
        <f>+R93*(assessment!$J$275*assessment!$E$3)</f>
        <v>331.00023066359626</v>
      </c>
      <c r="V93" s="6">
        <f>+T93/payroll!F93</f>
        <v>4.0965882085619408E-4</v>
      </c>
      <c r="X93" s="5">
        <f>IF(V93&lt;$X$2,T93, +payroll!F93 * $X$2)</f>
        <v>331.00023066359626</v>
      </c>
      <c r="Z93" s="5">
        <f>+T93-X93</f>
        <v>0</v>
      </c>
      <c r="AB93">
        <f>+X93/T93</f>
        <v>1</v>
      </c>
    </row>
    <row r="94" spans="1:28">
      <c r="A94" t="s">
        <v>487</v>
      </c>
      <c r="B94" t="s">
        <v>492</v>
      </c>
      <c r="D94" s="158">
        <v>727</v>
      </c>
      <c r="E94" s="158">
        <v>729</v>
      </c>
      <c r="F94" s="158">
        <v>771</v>
      </c>
      <c r="G94">
        <f t="shared" si="19"/>
        <v>2227</v>
      </c>
      <c r="I94" s="22">
        <f t="shared" si="20"/>
        <v>742.33333333333337</v>
      </c>
      <c r="J94" s="6">
        <f>+IFR!AD94</f>
        <v>6.293930300201156E-2</v>
      </c>
      <c r="K94" s="14">
        <f t="shared" si="17"/>
        <v>1</v>
      </c>
      <c r="L94" s="22">
        <f t="shared" si="21"/>
        <v>742.33333333333337</v>
      </c>
      <c r="M94" s="14">
        <v>1</v>
      </c>
      <c r="N94" s="14">
        <v>1</v>
      </c>
      <c r="P94" s="22">
        <f t="shared" si="22"/>
        <v>742.33333333333337</v>
      </c>
      <c r="R94" s="3">
        <f t="shared" si="23"/>
        <v>0.10618869831824194</v>
      </c>
      <c r="T94" s="5">
        <f>+R94*(assessment!$J$275*assessment!$E$3)</f>
        <v>775934.22493455664</v>
      </c>
      <c r="V94" s="6">
        <f>+T94/payroll!F94</f>
        <v>1.6820994288695155E-3</v>
      </c>
      <c r="X94" s="5">
        <f>IF(V94&lt;$X$2,T94, +payroll!F94 * $X$2)</f>
        <v>775934.22493455664</v>
      </c>
      <c r="Z94" s="5">
        <f t="shared" si="24"/>
        <v>0</v>
      </c>
      <c r="AB94">
        <f t="shared" si="25"/>
        <v>1</v>
      </c>
    </row>
    <row r="95" spans="1:28">
      <c r="A95" t="s">
        <v>485</v>
      </c>
      <c r="B95" t="s">
        <v>493</v>
      </c>
      <c r="D95" s="158">
        <v>28</v>
      </c>
      <c r="E95" s="158">
        <v>27</v>
      </c>
      <c r="F95" s="158">
        <v>23</v>
      </c>
      <c r="G95">
        <f t="shared" si="19"/>
        <v>78</v>
      </c>
      <c r="I95" s="22">
        <f t="shared" si="20"/>
        <v>26</v>
      </c>
      <c r="J95" s="6">
        <f>+IFR!AD95</f>
        <v>8.3394651948059603E-3</v>
      </c>
      <c r="K95" s="14">
        <f t="shared" si="17"/>
        <v>0.95</v>
      </c>
      <c r="L95" s="22">
        <f t="shared" si="21"/>
        <v>24.7</v>
      </c>
      <c r="M95" s="14">
        <v>1</v>
      </c>
      <c r="N95" s="14">
        <v>1</v>
      </c>
      <c r="P95" s="22">
        <f t="shared" si="22"/>
        <v>24.7</v>
      </c>
      <c r="R95" s="3">
        <f t="shared" si="23"/>
        <v>3.533265624329469E-3</v>
      </c>
      <c r="T95" s="5">
        <f>+R95*(assessment!$J$275*assessment!$E$3)</f>
        <v>25818.017991760506</v>
      </c>
      <c r="V95" s="6">
        <f>+T95/payroll!F95</f>
        <v>1.6717979026029654E-4</v>
      </c>
      <c r="X95" s="5">
        <f>IF(V95&lt;$X$2,T95, +payroll!F95 * $X$2)</f>
        <v>25818.017991760506</v>
      </c>
      <c r="Z95" s="5">
        <f t="shared" si="24"/>
        <v>0</v>
      </c>
      <c r="AB95">
        <f t="shared" si="25"/>
        <v>1</v>
      </c>
    </row>
    <row r="96" spans="1:28">
      <c r="A96" t="s">
        <v>486</v>
      </c>
      <c r="B96" t="s">
        <v>494</v>
      </c>
      <c r="D96" s="158">
        <v>2003</v>
      </c>
      <c r="E96" s="158">
        <v>1590</v>
      </c>
      <c r="F96" s="158">
        <v>1495</v>
      </c>
      <c r="G96">
        <f t="shared" si="19"/>
        <v>5088</v>
      </c>
      <c r="I96" s="22">
        <f t="shared" si="20"/>
        <v>1696</v>
      </c>
      <c r="J96" s="6">
        <f>+IFR!AD96</f>
        <v>9.8771556099869359E-2</v>
      </c>
      <c r="K96" s="14">
        <f t="shared" si="17"/>
        <v>1.05</v>
      </c>
      <c r="L96" s="22">
        <f t="shared" si="21"/>
        <v>1780.8000000000002</v>
      </c>
      <c r="M96" s="14">
        <v>1</v>
      </c>
      <c r="N96" s="14">
        <v>1</v>
      </c>
      <c r="P96" s="22">
        <f t="shared" si="22"/>
        <v>1780.8000000000002</v>
      </c>
      <c r="R96" s="3">
        <f t="shared" si="23"/>
        <v>0.25473843821076597</v>
      </c>
      <c r="T96" s="5">
        <f>+R96*(assessment!$J$275*assessment!$E$3)</f>
        <v>1861405.9287338913</v>
      </c>
      <c r="V96" s="6">
        <f>+T96/payroll!F96</f>
        <v>3.3893083737217074E-3</v>
      </c>
      <c r="X96" s="5">
        <f>IF(V96&lt;$X$2,T96, +payroll!F96 * $X$2)</f>
        <v>1861405.9287338913</v>
      </c>
      <c r="Z96" s="5">
        <f t="shared" si="24"/>
        <v>0</v>
      </c>
      <c r="AB96">
        <f t="shared" si="25"/>
        <v>1</v>
      </c>
    </row>
    <row r="97" spans="1:28">
      <c r="A97" t="s">
        <v>511</v>
      </c>
      <c r="B97" t="s">
        <v>553</v>
      </c>
      <c r="D97" s="158">
        <v>0</v>
      </c>
      <c r="E97" s="158">
        <v>0</v>
      </c>
      <c r="F97" s="158">
        <v>0</v>
      </c>
      <c r="G97">
        <f>SUM(D97:F97)</f>
        <v>0</v>
      </c>
      <c r="I97" s="22">
        <f>AVERAGE(D97:F97)</f>
        <v>0</v>
      </c>
      <c r="J97" s="6">
        <f>+IFR!AD97</f>
        <v>0</v>
      </c>
      <c r="K97" s="14">
        <f t="shared" si="17"/>
        <v>0.95</v>
      </c>
      <c r="L97" s="22">
        <f>+I97*K97</f>
        <v>0</v>
      </c>
      <c r="M97" s="14">
        <v>1</v>
      </c>
      <c r="N97" s="14">
        <v>1</v>
      </c>
      <c r="P97" s="22">
        <f>+L97*M97*N97</f>
        <v>0</v>
      </c>
      <c r="R97" s="3">
        <f t="shared" ref="R97:R128" si="26">+P97/$P$267</f>
        <v>0</v>
      </c>
      <c r="T97" s="5">
        <f>+R97*(assessment!$J$275*assessment!$E$3)</f>
        <v>0</v>
      </c>
      <c r="V97" s="6">
        <f>+T97/payroll!F97</f>
        <v>0</v>
      </c>
      <c r="X97" s="5">
        <f>IF(V97&lt;$X$2,T97, +payroll!F97 * $X$2)</f>
        <v>0</v>
      </c>
      <c r="Z97" s="5">
        <f>+T97-X97</f>
        <v>0</v>
      </c>
      <c r="AB97" t="e">
        <f>+X97/T97</f>
        <v>#DIV/0!</v>
      </c>
    </row>
    <row r="98" spans="1:28">
      <c r="A98" t="s">
        <v>147</v>
      </c>
      <c r="B98" t="s">
        <v>148</v>
      </c>
      <c r="D98" s="158">
        <v>11</v>
      </c>
      <c r="E98" s="158">
        <v>12</v>
      </c>
      <c r="F98" s="158">
        <v>12</v>
      </c>
      <c r="G98">
        <f t="shared" si="10"/>
        <v>35</v>
      </c>
      <c r="I98" s="22">
        <f t="shared" si="11"/>
        <v>11.666666666666666</v>
      </c>
      <c r="J98" s="6">
        <f>+IFR!AD98</f>
        <v>2.0248169514450638E-2</v>
      </c>
      <c r="K98" s="14">
        <f t="shared" si="17"/>
        <v>0.95</v>
      </c>
      <c r="L98" s="22">
        <f t="shared" si="12"/>
        <v>11.083333333333332</v>
      </c>
      <c r="M98" s="14">
        <v>1</v>
      </c>
      <c r="N98" s="14">
        <v>1</v>
      </c>
      <c r="P98" s="22">
        <f t="shared" si="13"/>
        <v>11.083333333333332</v>
      </c>
      <c r="R98" s="3">
        <f t="shared" si="26"/>
        <v>1.5854397032247615E-3</v>
      </c>
      <c r="T98" s="5">
        <f>+R98*(assessment!$J$275*assessment!$E$3)</f>
        <v>11585.008073225867</v>
      </c>
      <c r="V98" s="6">
        <f>+T98/payroll!F98</f>
        <v>4.073384919827476E-4</v>
      </c>
      <c r="X98" s="5">
        <f>IF(V98&lt;$X$2,T98, +payroll!F98 * $X$2)</f>
        <v>11585.008073225867</v>
      </c>
      <c r="Z98" s="5">
        <f t="shared" si="14"/>
        <v>0</v>
      </c>
      <c r="AB98">
        <f t="shared" si="15"/>
        <v>1</v>
      </c>
    </row>
    <row r="99" spans="1:28">
      <c r="A99" t="s">
        <v>149</v>
      </c>
      <c r="B99" t="s">
        <v>150</v>
      </c>
      <c r="D99" s="158">
        <v>1</v>
      </c>
      <c r="E99" s="158">
        <v>4</v>
      </c>
      <c r="F99" s="158">
        <v>4</v>
      </c>
      <c r="G99">
        <f t="shared" si="10"/>
        <v>9</v>
      </c>
      <c r="I99" s="22">
        <f t="shared" si="11"/>
        <v>3</v>
      </c>
      <c r="J99" s="6">
        <f>+IFR!AD99</f>
        <v>2.6001863392071497E-2</v>
      </c>
      <c r="K99" s="14">
        <f t="shared" si="17"/>
        <v>0.95</v>
      </c>
      <c r="L99" s="22">
        <f t="shared" si="12"/>
        <v>2.8499999999999996</v>
      </c>
      <c r="M99" s="14">
        <v>1</v>
      </c>
      <c r="N99" s="14">
        <v>1</v>
      </c>
      <c r="P99" s="22">
        <f t="shared" si="13"/>
        <v>2.8499999999999996</v>
      </c>
      <c r="R99" s="3">
        <f t="shared" si="26"/>
        <v>4.0768449511493869E-4</v>
      </c>
      <c r="T99" s="5">
        <f>+R99*(assessment!$J$275*assessment!$E$3)</f>
        <v>2979.0020759723657</v>
      </c>
      <c r="V99" s="6">
        <f>+T99/payroll!F99</f>
        <v>4.5780860823309462E-4</v>
      </c>
      <c r="X99" s="5">
        <f>IF(V99&lt;$X$2,T99, +payroll!F99 * $X$2)</f>
        <v>2979.0020759723657</v>
      </c>
      <c r="Z99" s="5">
        <f t="shared" si="14"/>
        <v>0</v>
      </c>
      <c r="AB99">
        <f t="shared" si="15"/>
        <v>1</v>
      </c>
    </row>
    <row r="100" spans="1:28">
      <c r="A100" t="s">
        <v>151</v>
      </c>
      <c r="B100" t="s">
        <v>152</v>
      </c>
      <c r="D100" s="158">
        <v>0</v>
      </c>
      <c r="E100" s="158">
        <v>0</v>
      </c>
      <c r="F100" s="158">
        <v>1</v>
      </c>
      <c r="G100">
        <f t="shared" si="10"/>
        <v>1</v>
      </c>
      <c r="I100" s="22">
        <f t="shared" si="11"/>
        <v>0.33333333333333331</v>
      </c>
      <c r="J100" s="6">
        <f>+IFR!AD100</f>
        <v>5.0000000000000001E-3</v>
      </c>
      <c r="K100" s="14">
        <f t="shared" si="17"/>
        <v>0.95</v>
      </c>
      <c r="L100" s="22">
        <f t="shared" si="12"/>
        <v>0.31666666666666665</v>
      </c>
      <c r="M100" s="14">
        <v>1</v>
      </c>
      <c r="N100" s="14">
        <v>1</v>
      </c>
      <c r="P100" s="22">
        <f t="shared" si="13"/>
        <v>0.31666666666666665</v>
      </c>
      <c r="R100" s="3">
        <f t="shared" si="26"/>
        <v>4.5298277234993194E-5</v>
      </c>
      <c r="T100" s="5">
        <f>+R100*(assessment!$J$275*assessment!$E$3)</f>
        <v>331.00023066359626</v>
      </c>
      <c r="V100" s="6">
        <f>+T100/payroll!F100</f>
        <v>3.7637611572989278E-4</v>
      </c>
      <c r="X100" s="5">
        <f>IF(V100&lt;$X$2,T100, +payroll!F100 * $X$2)</f>
        <v>331.00023066359626</v>
      </c>
      <c r="Z100" s="5">
        <f t="shared" si="14"/>
        <v>0</v>
      </c>
      <c r="AB100">
        <f t="shared" si="15"/>
        <v>1</v>
      </c>
    </row>
    <row r="101" spans="1:28">
      <c r="A101" t="s">
        <v>153</v>
      </c>
      <c r="B101" t="s">
        <v>154</v>
      </c>
      <c r="D101" s="158">
        <v>5</v>
      </c>
      <c r="E101" s="158">
        <v>2</v>
      </c>
      <c r="F101" s="158">
        <v>2</v>
      </c>
      <c r="G101">
        <f t="shared" si="10"/>
        <v>9</v>
      </c>
      <c r="I101" s="22">
        <f t="shared" si="11"/>
        <v>3</v>
      </c>
      <c r="J101" s="6">
        <f>+IFR!AD101</f>
        <v>8.2374957189210243E-3</v>
      </c>
      <c r="K101" s="14">
        <f t="shared" ref="K101:K133" si="27">IF(+J101&lt;$E$270,$I$270,IF(J101&gt;$E$272,$I$272,$I$271))</f>
        <v>0.95</v>
      </c>
      <c r="L101" s="22">
        <f t="shared" si="12"/>
        <v>2.8499999999999996</v>
      </c>
      <c r="M101" s="14">
        <v>1</v>
      </c>
      <c r="N101" s="14">
        <v>1</v>
      </c>
      <c r="P101" s="22">
        <f t="shared" si="13"/>
        <v>2.8499999999999996</v>
      </c>
      <c r="R101" s="3">
        <f t="shared" si="26"/>
        <v>4.0768449511493869E-4</v>
      </c>
      <c r="T101" s="5">
        <f>+R101*(assessment!$J$275*assessment!$E$3)</f>
        <v>2979.0020759723657</v>
      </c>
      <c r="V101" s="6">
        <f>+T101/payroll!F101</f>
        <v>1.4875295410807937E-4</v>
      </c>
      <c r="X101" s="5">
        <f>IF(V101&lt;$X$2,T101, +payroll!F101 * $X$2)</f>
        <v>2979.0020759723657</v>
      </c>
      <c r="Z101" s="5">
        <f t="shared" si="14"/>
        <v>0</v>
      </c>
      <c r="AB101">
        <f t="shared" si="15"/>
        <v>1</v>
      </c>
    </row>
    <row r="102" spans="1:28">
      <c r="A102" t="s">
        <v>155</v>
      </c>
      <c r="B102" t="s">
        <v>480</v>
      </c>
      <c r="D102" s="158">
        <v>16</v>
      </c>
      <c r="E102" s="158">
        <v>13</v>
      </c>
      <c r="F102" s="158">
        <v>12</v>
      </c>
      <c r="G102">
        <f t="shared" si="10"/>
        <v>41</v>
      </c>
      <c r="I102" s="22">
        <f t="shared" si="11"/>
        <v>13.666666666666666</v>
      </c>
      <c r="J102" s="6">
        <f>+IFR!AD102</f>
        <v>4.8928895970810531E-3</v>
      </c>
      <c r="K102" s="14">
        <f t="shared" si="27"/>
        <v>0.95</v>
      </c>
      <c r="L102" s="22">
        <f t="shared" si="12"/>
        <v>12.983333333333333</v>
      </c>
      <c r="M102" s="14">
        <v>1</v>
      </c>
      <c r="N102" s="14">
        <v>1</v>
      </c>
      <c r="P102" s="22">
        <f t="shared" si="13"/>
        <v>12.983333333333333</v>
      </c>
      <c r="R102" s="3">
        <f t="shared" si="26"/>
        <v>1.8572293666347208E-3</v>
      </c>
      <c r="T102" s="5">
        <f>+R102*(assessment!$J$275*assessment!$E$3)</f>
        <v>13571.009457207445</v>
      </c>
      <c r="V102" s="6">
        <f>+T102/payroll!F102</f>
        <v>8.9936808584788685E-5</v>
      </c>
      <c r="X102" s="5">
        <f>IF(V102&lt;$X$2,T102, +payroll!F102 * $X$2)</f>
        <v>13571.009457207445</v>
      </c>
      <c r="Z102" s="5">
        <f t="shared" si="14"/>
        <v>0</v>
      </c>
      <c r="AB102">
        <f t="shared" si="15"/>
        <v>1</v>
      </c>
    </row>
    <row r="103" spans="1:28">
      <c r="A103" t="s">
        <v>156</v>
      </c>
      <c r="B103" t="s">
        <v>543</v>
      </c>
      <c r="D103" s="158">
        <v>0</v>
      </c>
      <c r="E103" s="158">
        <v>0</v>
      </c>
      <c r="F103" s="158">
        <v>0</v>
      </c>
      <c r="G103">
        <f>SUM(D103:F103)</f>
        <v>0</v>
      </c>
      <c r="I103" s="22">
        <f>AVERAGE(D103:F103)</f>
        <v>0</v>
      </c>
      <c r="J103" s="6">
        <f>+IFR!AD103</f>
        <v>0</v>
      </c>
      <c r="K103" s="14">
        <f t="shared" si="27"/>
        <v>0.95</v>
      </c>
      <c r="L103" s="22">
        <f>+I103*K103</f>
        <v>0</v>
      </c>
      <c r="M103" s="14">
        <v>1</v>
      </c>
      <c r="N103" s="14">
        <v>1</v>
      </c>
      <c r="P103" s="22">
        <f>+L103*M103*N103</f>
        <v>0</v>
      </c>
      <c r="R103" s="3">
        <f t="shared" si="26"/>
        <v>0</v>
      </c>
      <c r="T103" s="5">
        <f>+R103*(assessment!$J$275*assessment!$E$3)</f>
        <v>0</v>
      </c>
      <c r="V103" s="6">
        <f>+T103/payroll!F103</f>
        <v>0</v>
      </c>
      <c r="X103" s="5">
        <f>IF(V103&lt;$X$2,T103, +payroll!F103 * $X$2)</f>
        <v>0</v>
      </c>
      <c r="Z103" s="5">
        <f>+T103-X103</f>
        <v>0</v>
      </c>
      <c r="AB103" t="e">
        <f>+X103/T103</f>
        <v>#DIV/0!</v>
      </c>
    </row>
    <row r="104" spans="1:28">
      <c r="A104" t="s">
        <v>514</v>
      </c>
      <c r="B104" t="s">
        <v>515</v>
      </c>
      <c r="D104" s="158">
        <v>11</v>
      </c>
      <c r="E104" s="158">
        <v>9</v>
      </c>
      <c r="F104" s="158">
        <v>7</v>
      </c>
      <c r="I104" s="22">
        <f>AVERAGE(D104:F104)</f>
        <v>9</v>
      </c>
      <c r="J104" s="6">
        <f>+IFR!AD104</f>
        <v>1.2987424874623657E-2</v>
      </c>
      <c r="K104" s="14">
        <f t="shared" si="27"/>
        <v>0.95</v>
      </c>
      <c r="L104" s="22">
        <f>+I104*K104</f>
        <v>8.5499999999999989</v>
      </c>
      <c r="M104" s="14">
        <v>1</v>
      </c>
      <c r="N104" s="14">
        <v>1</v>
      </c>
      <c r="P104" s="22">
        <f>+L104*M104*N104</f>
        <v>8.5499999999999989</v>
      </c>
      <c r="R104" s="3">
        <f t="shared" si="26"/>
        <v>1.2230534853448162E-3</v>
      </c>
      <c r="T104" s="5">
        <f>+R104*(assessment!$J$275*assessment!$E$3)</f>
        <v>8937.0062279170979</v>
      </c>
      <c r="V104" s="6">
        <f>+T104/payroll!F104</f>
        <v>2.72672215226101E-4</v>
      </c>
      <c r="X104" s="5">
        <f>IF(V104&lt;$X$2,T104, +payroll!F104 * $X$2)</f>
        <v>8937.0062279170979</v>
      </c>
      <c r="Z104" s="5">
        <f>+T104-X104</f>
        <v>0</v>
      </c>
      <c r="AB104">
        <f>+X104/T104</f>
        <v>1</v>
      </c>
    </row>
    <row r="105" spans="1:28">
      <c r="A105" t="s">
        <v>560</v>
      </c>
      <c r="B105" t="s">
        <v>561</v>
      </c>
      <c r="D105" s="158">
        <v>591</v>
      </c>
      <c r="E105" s="158">
        <v>573</v>
      </c>
      <c r="F105" s="158">
        <v>427</v>
      </c>
      <c r="G105">
        <f t="shared" ref="G105:G167" si="28">SUM(D105:F105)</f>
        <v>1591</v>
      </c>
      <c r="I105" s="22">
        <f t="shared" ref="I105:I168" si="29">AVERAGE(D105:F105)</f>
        <v>530.33333333333337</v>
      </c>
      <c r="J105" s="6">
        <f>+IFR!AD105</f>
        <v>0.17875057262133631</v>
      </c>
      <c r="K105" s="14">
        <f t="shared" si="27"/>
        <v>1.05</v>
      </c>
      <c r="L105" s="22">
        <f t="shared" ref="L105:L168" si="30">+I105*K105</f>
        <v>556.85</v>
      </c>
      <c r="M105" s="14">
        <v>1</v>
      </c>
      <c r="N105" s="14">
        <v>1</v>
      </c>
      <c r="P105" s="22">
        <f t="shared" ref="P105:P167" si="31">+L105*M105*N105</f>
        <v>556.85</v>
      </c>
      <c r="R105" s="3">
        <f t="shared" si="26"/>
        <v>7.9655828457808303E-2</v>
      </c>
      <c r="T105" s="5">
        <f>+R105*(assessment!$J$275*assessment!$E$3)</f>
        <v>582055.19508954813</v>
      </c>
      <c r="V105" s="6">
        <f>+T105/payroll!F105</f>
        <v>4.8264717770285896E-3</v>
      </c>
      <c r="X105" s="5">
        <f>IF(V105&lt;$X$2,T105, +payroll!F105 * $X$2)</f>
        <v>582055.19508954813</v>
      </c>
      <c r="Z105" s="5">
        <f t="shared" ref="Z105:Z167" si="32">+T105-X105</f>
        <v>0</v>
      </c>
      <c r="AB105">
        <f t="shared" ref="AB105:AB167" si="33">+X105/T105</f>
        <v>1</v>
      </c>
    </row>
    <row r="106" spans="1:28">
      <c r="A106" t="s">
        <v>157</v>
      </c>
      <c r="B106" t="s">
        <v>158</v>
      </c>
      <c r="D106" s="158">
        <v>2016</v>
      </c>
      <c r="E106" s="158">
        <v>1991</v>
      </c>
      <c r="F106" s="158">
        <v>1746</v>
      </c>
      <c r="G106">
        <f t="shared" si="28"/>
        <v>5753</v>
      </c>
      <c r="I106" s="22">
        <f t="shared" si="29"/>
        <v>1917.6666666666667</v>
      </c>
      <c r="J106" s="6">
        <f>+IFR!AD106</f>
        <v>4.9167253597269867E-2</v>
      </c>
      <c r="K106" s="14">
        <f t="shared" si="27"/>
        <v>1</v>
      </c>
      <c r="L106" s="22">
        <f t="shared" si="30"/>
        <v>1917.6666666666667</v>
      </c>
      <c r="M106" s="14">
        <v>1</v>
      </c>
      <c r="N106" s="14">
        <v>1</v>
      </c>
      <c r="P106" s="22">
        <f t="shared" si="31"/>
        <v>1917.6666666666667</v>
      </c>
      <c r="R106" s="3">
        <f t="shared" si="26"/>
        <v>0.27431683045570088</v>
      </c>
      <c r="T106" s="5">
        <f>+R106*(assessment!$J$275*assessment!$E$3)</f>
        <v>2004467.7126396515</v>
      </c>
      <c r="V106" s="6">
        <f>+T106/payroll!F106</f>
        <v>1.4788485760755647E-3</v>
      </c>
      <c r="X106" s="5">
        <f>IF(V106&lt;$X$2,T106, +payroll!F106 * $X$2)</f>
        <v>2004467.7126396515</v>
      </c>
      <c r="Z106" s="5">
        <f t="shared" si="32"/>
        <v>0</v>
      </c>
      <c r="AB106">
        <f t="shared" si="33"/>
        <v>1</v>
      </c>
    </row>
    <row r="107" spans="1:28">
      <c r="A107" t="s">
        <v>519</v>
      </c>
      <c r="B107" t="s">
        <v>518</v>
      </c>
      <c r="D107" s="158">
        <v>13</v>
      </c>
      <c r="E107" s="158">
        <v>8</v>
      </c>
      <c r="F107" s="158">
        <v>22</v>
      </c>
      <c r="I107" s="22">
        <f>AVERAGE(D107:F107)</f>
        <v>14.333333333333334</v>
      </c>
      <c r="J107" s="6">
        <f>+IFR!AD107</f>
        <v>1.5587758236475143E-2</v>
      </c>
      <c r="K107" s="14">
        <f t="shared" si="27"/>
        <v>0.95</v>
      </c>
      <c r="L107" s="22">
        <f>+I107*K107</f>
        <v>13.616666666666667</v>
      </c>
      <c r="M107" s="14">
        <v>1</v>
      </c>
      <c r="N107" s="14">
        <v>1</v>
      </c>
      <c r="P107" s="22">
        <f>+L107*M107*N107</f>
        <v>13.616666666666667</v>
      </c>
      <c r="R107" s="3">
        <f t="shared" si="26"/>
        <v>1.9478259211047075E-3</v>
      </c>
      <c r="T107" s="5">
        <f>+R107*(assessment!$J$275*assessment!$E$3)</f>
        <v>14233.009918534639</v>
      </c>
      <c r="V107" s="6">
        <f>+T107/payroll!F107</f>
        <v>2.8581706676651913E-4</v>
      </c>
      <c r="X107" s="5">
        <f>IF(V107&lt;$X$2,T107, +payroll!F107 * $X$2)</f>
        <v>14233.009918534639</v>
      </c>
      <c r="Z107" s="5">
        <f>+T107-X107</f>
        <v>0</v>
      </c>
      <c r="AB107">
        <f>+X107/T107</f>
        <v>1</v>
      </c>
    </row>
    <row r="108" spans="1:28">
      <c r="A108" t="s">
        <v>159</v>
      </c>
      <c r="B108" t="s">
        <v>160</v>
      </c>
      <c r="D108" s="158">
        <v>5</v>
      </c>
      <c r="E108" s="158">
        <v>3</v>
      </c>
      <c r="F108" s="158">
        <v>3</v>
      </c>
      <c r="G108">
        <f t="shared" si="28"/>
        <v>11</v>
      </c>
      <c r="I108" s="22">
        <f t="shared" si="29"/>
        <v>3.6666666666666665</v>
      </c>
      <c r="J108" s="6">
        <f>+IFR!AD108</f>
        <v>4.380713883318294E-3</v>
      </c>
      <c r="K108" s="14">
        <f t="shared" si="27"/>
        <v>0.95</v>
      </c>
      <c r="L108" s="22">
        <f t="shared" si="30"/>
        <v>3.4833333333333329</v>
      </c>
      <c r="M108" s="14">
        <v>1</v>
      </c>
      <c r="N108" s="14">
        <v>1</v>
      </c>
      <c r="P108" s="22">
        <f t="shared" si="31"/>
        <v>3.4833333333333329</v>
      </c>
      <c r="R108" s="3">
        <f t="shared" si="26"/>
        <v>4.9828104958492508E-4</v>
      </c>
      <c r="T108" s="5">
        <f>+R108*(assessment!$J$275*assessment!$E$3)</f>
        <v>3641.0025372995583</v>
      </c>
      <c r="V108" s="6">
        <f>+T108/payroll!F108</f>
        <v>6.6224953887744232E-5</v>
      </c>
      <c r="X108" s="5">
        <f>IF(V108&lt;$X$2,T108, +payroll!F108 * $X$2)</f>
        <v>3641.0025372995583</v>
      </c>
      <c r="Z108" s="5">
        <f t="shared" si="32"/>
        <v>0</v>
      </c>
      <c r="AB108">
        <f t="shared" si="33"/>
        <v>1</v>
      </c>
    </row>
    <row r="109" spans="1:28">
      <c r="A109" t="s">
        <v>161</v>
      </c>
      <c r="B109" t="s">
        <v>162</v>
      </c>
      <c r="D109" s="158">
        <v>22</v>
      </c>
      <c r="E109" s="158">
        <v>23</v>
      </c>
      <c r="F109" s="158">
        <v>21</v>
      </c>
      <c r="G109">
        <f t="shared" si="28"/>
        <v>66</v>
      </c>
      <c r="I109" s="22">
        <f t="shared" si="29"/>
        <v>22</v>
      </c>
      <c r="J109" s="6">
        <f>+IFR!AD109</f>
        <v>1.5781273925659315E-2</v>
      </c>
      <c r="K109" s="14">
        <f t="shared" si="27"/>
        <v>0.95</v>
      </c>
      <c r="L109" s="22">
        <f t="shared" si="30"/>
        <v>20.9</v>
      </c>
      <c r="M109" s="14">
        <v>1</v>
      </c>
      <c r="N109" s="14">
        <v>1</v>
      </c>
      <c r="P109" s="22">
        <f t="shared" si="31"/>
        <v>20.9</v>
      </c>
      <c r="R109" s="3">
        <f t="shared" si="26"/>
        <v>2.9896862975095505E-3</v>
      </c>
      <c r="T109" s="5">
        <f>+R109*(assessment!$J$275*assessment!$E$3)</f>
        <v>21846.015223797349</v>
      </c>
      <c r="V109" s="6">
        <f>+T109/payroll!F109</f>
        <v>2.6464471280860155E-4</v>
      </c>
      <c r="X109" s="5">
        <f>IF(V109&lt;$X$2,T109, +payroll!F109 * $X$2)</f>
        <v>21846.015223797349</v>
      </c>
      <c r="Z109" s="5">
        <f t="shared" si="32"/>
        <v>0</v>
      </c>
      <c r="AB109">
        <f t="shared" si="33"/>
        <v>1</v>
      </c>
    </row>
    <row r="110" spans="1:28">
      <c r="A110" t="s">
        <v>163</v>
      </c>
      <c r="B110" t="s">
        <v>164</v>
      </c>
      <c r="D110" s="158">
        <v>37</v>
      </c>
      <c r="E110" s="158">
        <v>23</v>
      </c>
      <c r="F110" s="158">
        <v>44</v>
      </c>
      <c r="G110">
        <f t="shared" si="28"/>
        <v>104</v>
      </c>
      <c r="I110" s="22">
        <f t="shared" si="29"/>
        <v>34.666666666666664</v>
      </c>
      <c r="J110" s="6">
        <f>+IFR!AD110</f>
        <v>2.1460796654636793E-2</v>
      </c>
      <c r="K110" s="14">
        <f t="shared" si="27"/>
        <v>0.95</v>
      </c>
      <c r="L110" s="22">
        <f t="shared" si="30"/>
        <v>32.93333333333333</v>
      </c>
      <c r="M110" s="14">
        <v>1</v>
      </c>
      <c r="N110" s="14">
        <v>1</v>
      </c>
      <c r="P110" s="22">
        <f t="shared" si="31"/>
        <v>32.93333333333333</v>
      </c>
      <c r="R110" s="3">
        <f t="shared" si="26"/>
        <v>4.7110208324392918E-3</v>
      </c>
      <c r="T110" s="5">
        <f>+R110*(assessment!$J$275*assessment!$E$3)</f>
        <v>34424.023989014007</v>
      </c>
      <c r="V110" s="6">
        <f>+T110/payroll!F110</f>
        <v>5.0306889356192808E-4</v>
      </c>
      <c r="X110" s="5">
        <f>IF(V110&lt;$X$2,T110, +payroll!F110 * $X$2)</f>
        <v>34424.023989014007</v>
      </c>
      <c r="Z110" s="5">
        <f t="shared" si="32"/>
        <v>0</v>
      </c>
      <c r="AB110">
        <f t="shared" si="33"/>
        <v>1</v>
      </c>
    </row>
    <row r="111" spans="1:28">
      <c r="A111" t="s">
        <v>165</v>
      </c>
      <c r="B111" t="s">
        <v>166</v>
      </c>
      <c r="D111" s="158">
        <v>91</v>
      </c>
      <c r="E111" s="158">
        <v>115</v>
      </c>
      <c r="F111" s="158">
        <v>89</v>
      </c>
      <c r="G111">
        <f t="shared" si="28"/>
        <v>295</v>
      </c>
      <c r="I111" s="22">
        <f t="shared" si="29"/>
        <v>98.333333333333329</v>
      </c>
      <c r="J111" s="6">
        <f>+IFR!AD111</f>
        <v>1.5785843965437262E-2</v>
      </c>
      <c r="K111" s="14">
        <f t="shared" si="27"/>
        <v>0.95</v>
      </c>
      <c r="L111" s="22">
        <f t="shared" si="30"/>
        <v>93.416666666666657</v>
      </c>
      <c r="M111" s="14">
        <v>1</v>
      </c>
      <c r="N111" s="14">
        <v>1</v>
      </c>
      <c r="P111" s="22">
        <f t="shared" si="31"/>
        <v>93.416666666666657</v>
      </c>
      <c r="R111" s="3">
        <f t="shared" si="26"/>
        <v>1.3362991784322991E-2</v>
      </c>
      <c r="T111" s="5">
        <f>+R111*(assessment!$J$275*assessment!$E$3)</f>
        <v>97645.068045760883</v>
      </c>
      <c r="V111" s="6">
        <f>+T111/payroll!F111</f>
        <v>2.480812370126095E-4</v>
      </c>
      <c r="X111" s="5">
        <f>IF(V111&lt;$X$2,T111, +payroll!F111 * $X$2)</f>
        <v>97645.068045760883</v>
      </c>
      <c r="Z111" s="5">
        <f t="shared" si="32"/>
        <v>0</v>
      </c>
      <c r="AB111">
        <f t="shared" si="33"/>
        <v>1</v>
      </c>
    </row>
    <row r="112" spans="1:28">
      <c r="A112" t="s">
        <v>167</v>
      </c>
      <c r="B112" t="s">
        <v>168</v>
      </c>
      <c r="D112" s="158">
        <v>44</v>
      </c>
      <c r="E112" s="158">
        <v>27</v>
      </c>
      <c r="F112" s="158">
        <v>26</v>
      </c>
      <c r="G112">
        <f t="shared" si="28"/>
        <v>97</v>
      </c>
      <c r="I112" s="22">
        <f t="shared" si="29"/>
        <v>32.333333333333336</v>
      </c>
      <c r="J112" s="6">
        <f>+IFR!AD112</f>
        <v>1.7222246116166694E-2</v>
      </c>
      <c r="K112" s="14">
        <f t="shared" si="27"/>
        <v>0.95</v>
      </c>
      <c r="L112" s="22">
        <f t="shared" si="30"/>
        <v>30.716666666666669</v>
      </c>
      <c r="M112" s="14">
        <v>1</v>
      </c>
      <c r="N112" s="14">
        <v>1</v>
      </c>
      <c r="P112" s="22">
        <f t="shared" si="31"/>
        <v>30.716666666666669</v>
      </c>
      <c r="R112" s="3">
        <f t="shared" si="26"/>
        <v>4.3939328917943403E-3</v>
      </c>
      <c r="T112" s="5">
        <f>+R112*(assessment!$J$275*assessment!$E$3)</f>
        <v>32107.022374368837</v>
      </c>
      <c r="V112" s="6">
        <f>+T112/payroll!F112</f>
        <v>3.5196715269461906E-4</v>
      </c>
      <c r="X112" s="5">
        <f>IF(V112&lt;$X$2,T112, +payroll!F112 * $X$2)</f>
        <v>32107.022374368837</v>
      </c>
      <c r="Z112" s="5">
        <f t="shared" si="32"/>
        <v>0</v>
      </c>
      <c r="AB112">
        <f t="shared" si="33"/>
        <v>1</v>
      </c>
    </row>
    <row r="113" spans="1:28">
      <c r="A113" t="s">
        <v>169</v>
      </c>
      <c r="B113" t="s">
        <v>170</v>
      </c>
      <c r="D113" s="158">
        <v>87</v>
      </c>
      <c r="E113" s="158">
        <v>110</v>
      </c>
      <c r="F113" s="158">
        <v>109</v>
      </c>
      <c r="G113">
        <f t="shared" si="28"/>
        <v>306</v>
      </c>
      <c r="I113" s="22">
        <f t="shared" si="29"/>
        <v>102</v>
      </c>
      <c r="J113" s="6">
        <f>+IFR!AD113</f>
        <v>1.7017868182352791E-2</v>
      </c>
      <c r="K113" s="14">
        <f t="shared" si="27"/>
        <v>0.95</v>
      </c>
      <c r="L113" s="22">
        <f t="shared" si="30"/>
        <v>96.899999999999991</v>
      </c>
      <c r="M113" s="14">
        <v>1</v>
      </c>
      <c r="N113" s="14">
        <v>1</v>
      </c>
      <c r="P113" s="22">
        <f t="shared" si="31"/>
        <v>96.899999999999991</v>
      </c>
      <c r="R113" s="3">
        <f t="shared" si="26"/>
        <v>1.3861272833907916E-2</v>
      </c>
      <c r="T113" s="5">
        <f>+R113*(assessment!$J$275*assessment!$E$3)</f>
        <v>101286.07058306043</v>
      </c>
      <c r="V113" s="6">
        <f>+T113/payroll!F113</f>
        <v>3.2183987879519387E-4</v>
      </c>
      <c r="X113" s="5">
        <f>IF(V113&lt;$X$2,T113, +payroll!F113 * $X$2)</f>
        <v>101286.07058306043</v>
      </c>
      <c r="Z113" s="5">
        <f t="shared" si="32"/>
        <v>0</v>
      </c>
      <c r="AB113">
        <f t="shared" si="33"/>
        <v>1</v>
      </c>
    </row>
    <row r="114" spans="1:28">
      <c r="A114" t="s">
        <v>171</v>
      </c>
      <c r="B114" t="s">
        <v>172</v>
      </c>
      <c r="D114" s="158">
        <v>24</v>
      </c>
      <c r="E114" s="158">
        <v>20</v>
      </c>
      <c r="F114" s="158">
        <v>21</v>
      </c>
      <c r="G114">
        <f t="shared" si="28"/>
        <v>65</v>
      </c>
      <c r="I114" s="22">
        <f t="shared" si="29"/>
        <v>21.666666666666668</v>
      </c>
      <c r="J114" s="6">
        <f>+IFR!AD114</f>
        <v>1.5638724969959227E-2</v>
      </c>
      <c r="K114" s="14">
        <f t="shared" si="27"/>
        <v>0.95</v>
      </c>
      <c r="L114" s="22">
        <f t="shared" si="30"/>
        <v>20.583333333333332</v>
      </c>
      <c r="M114" s="14">
        <v>1</v>
      </c>
      <c r="N114" s="14">
        <v>1</v>
      </c>
      <c r="P114" s="22">
        <f t="shared" si="31"/>
        <v>20.583333333333332</v>
      </c>
      <c r="R114" s="3">
        <f t="shared" si="26"/>
        <v>2.9443880202745572E-3</v>
      </c>
      <c r="T114" s="5">
        <f>+R114*(assessment!$J$275*assessment!$E$3)</f>
        <v>21515.014993133751</v>
      </c>
      <c r="V114" s="6">
        <f>+T114/payroll!F114</f>
        <v>2.8590829294643054E-4</v>
      </c>
      <c r="X114" s="5">
        <f>IF(V114&lt;$X$2,T114, +payroll!F114 * $X$2)</f>
        <v>21515.014993133751</v>
      </c>
      <c r="Z114" s="5">
        <f t="shared" si="32"/>
        <v>0</v>
      </c>
      <c r="AB114">
        <f t="shared" si="33"/>
        <v>1</v>
      </c>
    </row>
    <row r="115" spans="1:28">
      <c r="A115" t="s">
        <v>173</v>
      </c>
      <c r="B115" t="s">
        <v>174</v>
      </c>
      <c r="D115" s="158">
        <v>18</v>
      </c>
      <c r="E115" s="158">
        <v>14</v>
      </c>
      <c r="F115" s="158">
        <v>11</v>
      </c>
      <c r="G115">
        <f t="shared" si="28"/>
        <v>43</v>
      </c>
      <c r="I115" s="22">
        <f t="shared" si="29"/>
        <v>14.333333333333334</v>
      </c>
      <c r="J115" s="6">
        <f>+IFR!AD115</f>
        <v>1.736797815490037E-2</v>
      </c>
      <c r="K115" s="14">
        <f t="shared" si="27"/>
        <v>0.95</v>
      </c>
      <c r="L115" s="22">
        <f t="shared" si="30"/>
        <v>13.616666666666667</v>
      </c>
      <c r="M115" s="14">
        <v>1</v>
      </c>
      <c r="N115" s="14">
        <v>1</v>
      </c>
      <c r="P115" s="22">
        <f t="shared" si="31"/>
        <v>13.616666666666667</v>
      </c>
      <c r="R115" s="3">
        <f t="shared" si="26"/>
        <v>1.9478259211047075E-3</v>
      </c>
      <c r="T115" s="5">
        <f>+R115*(assessment!$J$275*assessment!$E$3)</f>
        <v>14233.009918534639</v>
      </c>
      <c r="V115" s="6">
        <f>+T115/payroll!F115</f>
        <v>3.8192408637349067E-4</v>
      </c>
      <c r="X115" s="5">
        <f>IF(V115&lt;$X$2,T115, +payroll!F115 * $X$2)</f>
        <v>14233.009918534639</v>
      </c>
      <c r="Z115" s="5">
        <f t="shared" si="32"/>
        <v>0</v>
      </c>
      <c r="AB115">
        <f t="shared" si="33"/>
        <v>1</v>
      </c>
    </row>
    <row r="116" spans="1:28">
      <c r="A116" t="s">
        <v>175</v>
      </c>
      <c r="B116" t="s">
        <v>176</v>
      </c>
      <c r="D116" s="158">
        <v>3</v>
      </c>
      <c r="E116" s="158">
        <v>3</v>
      </c>
      <c r="F116" s="158">
        <v>14</v>
      </c>
      <c r="G116">
        <f t="shared" si="28"/>
        <v>20</v>
      </c>
      <c r="I116" s="22">
        <f t="shared" si="29"/>
        <v>6.666666666666667</v>
      </c>
      <c r="J116" s="6">
        <f>+IFR!AD116</f>
        <v>8.9111847039717116E-3</v>
      </c>
      <c r="K116" s="14">
        <f t="shared" si="27"/>
        <v>0.95</v>
      </c>
      <c r="L116" s="22">
        <f t="shared" si="30"/>
        <v>6.333333333333333</v>
      </c>
      <c r="M116" s="14">
        <v>1</v>
      </c>
      <c r="N116" s="14">
        <v>1</v>
      </c>
      <c r="P116" s="22">
        <f t="shared" si="31"/>
        <v>6.333333333333333</v>
      </c>
      <c r="R116" s="3">
        <f t="shared" si="26"/>
        <v>9.0596554469986388E-4</v>
      </c>
      <c r="T116" s="5">
        <f>+R116*(assessment!$J$275*assessment!$E$3)</f>
        <v>6620.0046132719244</v>
      </c>
      <c r="V116" s="6">
        <f>+T116/payroll!F116</f>
        <v>1.5755713137399104E-4</v>
      </c>
      <c r="X116" s="5">
        <f>IF(V116&lt;$X$2,T116, +payroll!F116 * $X$2)</f>
        <v>6620.0046132719244</v>
      </c>
      <c r="Z116" s="5">
        <f t="shared" si="32"/>
        <v>0</v>
      </c>
      <c r="AB116">
        <f t="shared" si="33"/>
        <v>1</v>
      </c>
    </row>
    <row r="117" spans="1:28">
      <c r="A117" t="s">
        <v>177</v>
      </c>
      <c r="B117" t="s">
        <v>544</v>
      </c>
      <c r="D117" s="174">
        <v>55</v>
      </c>
      <c r="E117" s="174">
        <v>61</v>
      </c>
      <c r="F117" s="174">
        <v>52</v>
      </c>
      <c r="G117">
        <f t="shared" si="28"/>
        <v>168</v>
      </c>
      <c r="I117" s="22">
        <f t="shared" si="29"/>
        <v>56</v>
      </c>
      <c r="J117" s="6">
        <f>+IFR!AD117</f>
        <v>1.4165576746349292E-2</v>
      </c>
      <c r="K117" s="14">
        <f t="shared" si="27"/>
        <v>0.95</v>
      </c>
      <c r="L117" s="22">
        <f t="shared" si="30"/>
        <v>53.199999999999996</v>
      </c>
      <c r="M117" s="14">
        <v>1</v>
      </c>
      <c r="N117" s="14">
        <v>1</v>
      </c>
      <c r="P117" s="22">
        <f t="shared" si="31"/>
        <v>53.199999999999996</v>
      </c>
      <c r="R117" s="3">
        <f t="shared" si="26"/>
        <v>7.6101105754788562E-3</v>
      </c>
      <c r="T117" s="5">
        <f>+R117*(assessment!$J$275*assessment!$E$3)</f>
        <v>55608.038751484164</v>
      </c>
      <c r="V117" s="6">
        <f>+T117/payroll!F117</f>
        <v>2.2365933173806819E-4</v>
      </c>
      <c r="X117" s="5">
        <f>IF(V117&lt;$X$2,T117, +payroll!F117 * $X$2)</f>
        <v>55608.038751484164</v>
      </c>
      <c r="Z117" s="5">
        <f t="shared" si="32"/>
        <v>0</v>
      </c>
      <c r="AB117">
        <f t="shared" si="33"/>
        <v>1</v>
      </c>
    </row>
    <row r="118" spans="1:28">
      <c r="A118" t="s">
        <v>178</v>
      </c>
      <c r="B118" t="s">
        <v>179</v>
      </c>
      <c r="D118" s="158">
        <v>79</v>
      </c>
      <c r="E118" s="158">
        <v>66</v>
      </c>
      <c r="F118" s="158">
        <v>47</v>
      </c>
      <c r="G118">
        <f t="shared" si="28"/>
        <v>192</v>
      </c>
      <c r="I118" s="22">
        <f t="shared" si="29"/>
        <v>64</v>
      </c>
      <c r="J118" s="6">
        <f>+IFR!AD118</f>
        <v>1.1428874202585112E-2</v>
      </c>
      <c r="K118" s="14">
        <f t="shared" si="27"/>
        <v>0.95</v>
      </c>
      <c r="L118" s="22">
        <f t="shared" si="30"/>
        <v>60.8</v>
      </c>
      <c r="M118" s="14">
        <v>1</v>
      </c>
      <c r="N118" s="14">
        <v>1</v>
      </c>
      <c r="P118" s="22">
        <f t="shared" si="31"/>
        <v>60.8</v>
      </c>
      <c r="R118" s="3">
        <f t="shared" si="26"/>
        <v>8.6972692291186933E-3</v>
      </c>
      <c r="T118" s="5">
        <f>+R118*(assessment!$J$275*assessment!$E$3)</f>
        <v>63552.044287410477</v>
      </c>
      <c r="V118" s="6">
        <f>+T118/payroll!F118</f>
        <v>2.4300163939759299E-4</v>
      </c>
      <c r="X118" s="5">
        <f>IF(V118&lt;$X$2,T118, +payroll!F118 * $X$2)</f>
        <v>63552.044287410477</v>
      </c>
      <c r="Z118" s="5">
        <f t="shared" si="32"/>
        <v>0</v>
      </c>
      <c r="AB118">
        <f t="shared" si="33"/>
        <v>1</v>
      </c>
    </row>
    <row r="119" spans="1:28">
      <c r="A119" t="s">
        <v>180</v>
      </c>
      <c r="B119" t="s">
        <v>181</v>
      </c>
      <c r="D119" s="158">
        <v>25</v>
      </c>
      <c r="E119" s="158">
        <v>14</v>
      </c>
      <c r="F119" s="158">
        <v>24</v>
      </c>
      <c r="G119">
        <f t="shared" si="28"/>
        <v>63</v>
      </c>
      <c r="I119" s="22">
        <f t="shared" si="29"/>
        <v>21</v>
      </c>
      <c r="J119" s="6">
        <f>+IFR!AD119</f>
        <v>9.6186985909558417E-3</v>
      </c>
      <c r="K119" s="14">
        <f t="shared" si="27"/>
        <v>0.95</v>
      </c>
      <c r="L119" s="22">
        <f t="shared" si="30"/>
        <v>19.95</v>
      </c>
      <c r="M119" s="14">
        <v>1</v>
      </c>
      <c r="N119" s="14">
        <v>1</v>
      </c>
      <c r="P119" s="22">
        <f t="shared" si="31"/>
        <v>19.95</v>
      </c>
      <c r="R119" s="3">
        <f t="shared" si="26"/>
        <v>2.8537914658045712E-3</v>
      </c>
      <c r="T119" s="5">
        <f>+R119*(assessment!$J$275*assessment!$E$3)</f>
        <v>20853.014531806562</v>
      </c>
      <c r="V119" s="6">
        <f>+T119/payroll!F119</f>
        <v>1.8122957195736714E-4</v>
      </c>
      <c r="X119" s="5">
        <f>IF(V119&lt;$X$2,T119, +payroll!F119 * $X$2)</f>
        <v>20853.014531806562</v>
      </c>
      <c r="Z119" s="5">
        <f t="shared" si="32"/>
        <v>0</v>
      </c>
      <c r="AB119">
        <f t="shared" si="33"/>
        <v>1</v>
      </c>
    </row>
    <row r="120" spans="1:28">
      <c r="A120" t="s">
        <v>182</v>
      </c>
      <c r="B120" s="37" t="s">
        <v>569</v>
      </c>
      <c r="D120" s="158">
        <v>72</v>
      </c>
      <c r="E120" s="158">
        <v>72</v>
      </c>
      <c r="F120" s="158">
        <v>79</v>
      </c>
      <c r="G120">
        <f t="shared" si="28"/>
        <v>223</v>
      </c>
      <c r="I120" s="22">
        <f t="shared" si="29"/>
        <v>74.333333333333329</v>
      </c>
      <c r="J120" s="6">
        <f>+IFR!AD120</f>
        <v>1.8380461288786735E-2</v>
      </c>
      <c r="K120" s="14">
        <f t="shared" si="27"/>
        <v>0.95</v>
      </c>
      <c r="L120" s="22">
        <f t="shared" si="30"/>
        <v>70.61666666666666</v>
      </c>
      <c r="M120" s="14">
        <v>1</v>
      </c>
      <c r="N120" s="14">
        <v>1</v>
      </c>
      <c r="P120" s="22">
        <f t="shared" si="31"/>
        <v>70.61666666666666</v>
      </c>
      <c r="R120" s="3">
        <f t="shared" si="26"/>
        <v>1.0101515823403481E-2</v>
      </c>
      <c r="T120" s="5">
        <f>+R120*(assessment!$J$275*assessment!$E$3)</f>
        <v>73813.051437981951</v>
      </c>
      <c r="V120" s="6">
        <f>+T120/payroll!F120</f>
        <v>3.5531033929811154E-4</v>
      </c>
      <c r="X120" s="5">
        <f>IF(V120&lt;$X$2,T120, +payroll!F120 * $X$2)</f>
        <v>73813.051437981951</v>
      </c>
      <c r="Z120" s="5">
        <f t="shared" si="32"/>
        <v>0</v>
      </c>
      <c r="AB120">
        <f t="shared" si="33"/>
        <v>1</v>
      </c>
    </row>
    <row r="121" spans="1:28">
      <c r="A121" t="s">
        <v>183</v>
      </c>
      <c r="B121" t="s">
        <v>184</v>
      </c>
      <c r="D121" s="158">
        <v>25</v>
      </c>
      <c r="E121" s="158">
        <v>37</v>
      </c>
      <c r="F121" s="158">
        <v>16</v>
      </c>
      <c r="G121">
        <f t="shared" si="28"/>
        <v>78</v>
      </c>
      <c r="I121" s="22">
        <f t="shared" si="29"/>
        <v>26</v>
      </c>
      <c r="J121" s="6">
        <f>+IFR!AD121</f>
        <v>1.7061871115272371E-2</v>
      </c>
      <c r="K121" s="14">
        <f t="shared" si="27"/>
        <v>0.95</v>
      </c>
      <c r="L121" s="22">
        <f t="shared" si="30"/>
        <v>24.7</v>
      </c>
      <c r="M121" s="14">
        <v>1</v>
      </c>
      <c r="N121" s="14">
        <v>1</v>
      </c>
      <c r="P121" s="22">
        <f t="shared" si="31"/>
        <v>24.7</v>
      </c>
      <c r="R121" s="3">
        <f t="shared" si="26"/>
        <v>3.533265624329469E-3</v>
      </c>
      <c r="T121" s="5">
        <f>+R121*(assessment!$J$275*assessment!$E$3)</f>
        <v>25818.017991760506</v>
      </c>
      <c r="V121" s="6">
        <f>+T121/payroll!F121</f>
        <v>3.0073538908987192E-4</v>
      </c>
      <c r="X121" s="5">
        <f>IF(V121&lt;$X$2,T121, +payroll!F121 * $X$2)</f>
        <v>25818.017991760506</v>
      </c>
      <c r="Z121" s="5">
        <f t="shared" si="32"/>
        <v>0</v>
      </c>
      <c r="AB121">
        <f t="shared" si="33"/>
        <v>1</v>
      </c>
    </row>
    <row r="122" spans="1:28">
      <c r="A122" t="s">
        <v>185</v>
      </c>
      <c r="B122" t="s">
        <v>186</v>
      </c>
      <c r="D122" s="158">
        <v>8</v>
      </c>
      <c r="E122" s="158">
        <v>1</v>
      </c>
      <c r="F122" s="158">
        <v>13</v>
      </c>
      <c r="G122">
        <f t="shared" si="28"/>
        <v>22</v>
      </c>
      <c r="I122" s="22">
        <f t="shared" si="29"/>
        <v>7.333333333333333</v>
      </c>
      <c r="J122" s="6">
        <f>+IFR!AD122</f>
        <v>1.6296772613604165E-2</v>
      </c>
      <c r="K122" s="14">
        <f t="shared" si="27"/>
        <v>0.95</v>
      </c>
      <c r="L122" s="22">
        <f t="shared" si="30"/>
        <v>6.9666666666666659</v>
      </c>
      <c r="M122" s="14">
        <v>1</v>
      </c>
      <c r="N122" s="14">
        <v>1</v>
      </c>
      <c r="P122" s="22">
        <f t="shared" si="31"/>
        <v>6.9666666666666659</v>
      </c>
      <c r="R122" s="3">
        <f t="shared" si="26"/>
        <v>9.9656209916985017E-4</v>
      </c>
      <c r="T122" s="5">
        <f>+R122*(assessment!$J$275*assessment!$E$3)</f>
        <v>7282.0050745991166</v>
      </c>
      <c r="V122" s="6">
        <f>+T122/payroll!F122</f>
        <v>3.4634780448363536E-4</v>
      </c>
      <c r="X122" s="5">
        <f>IF(V122&lt;$X$2,T122, +payroll!F122 * $X$2)</f>
        <v>7282.0050745991166</v>
      </c>
      <c r="Z122" s="5">
        <f t="shared" si="32"/>
        <v>0</v>
      </c>
      <c r="AB122">
        <f t="shared" si="33"/>
        <v>1</v>
      </c>
    </row>
    <row r="123" spans="1:28">
      <c r="A123" t="s">
        <v>187</v>
      </c>
      <c r="B123" t="s">
        <v>545</v>
      </c>
      <c r="D123" s="158">
        <v>0</v>
      </c>
      <c r="E123" s="158">
        <v>0</v>
      </c>
      <c r="F123" s="158">
        <v>0</v>
      </c>
      <c r="G123">
        <f t="shared" si="28"/>
        <v>0</v>
      </c>
      <c r="I123" s="22">
        <f t="shared" si="29"/>
        <v>0</v>
      </c>
      <c r="J123" s="6">
        <f>+IFR!AD123</f>
        <v>0</v>
      </c>
      <c r="K123" s="14">
        <f t="shared" si="27"/>
        <v>0.95</v>
      </c>
      <c r="L123" s="22">
        <f t="shared" si="30"/>
        <v>0</v>
      </c>
      <c r="M123" s="14">
        <v>1</v>
      </c>
      <c r="N123" s="14">
        <v>1</v>
      </c>
      <c r="P123" s="22">
        <f t="shared" si="31"/>
        <v>0</v>
      </c>
      <c r="R123" s="3">
        <f t="shared" si="26"/>
        <v>0</v>
      </c>
      <c r="T123" s="5">
        <f>+R123*(assessment!$J$275*assessment!$E$3)</f>
        <v>0</v>
      </c>
      <c r="V123" s="6">
        <f>+T123/payroll!F123</f>
        <v>0</v>
      </c>
      <c r="X123" s="5">
        <f>IF(V123&lt;$X$2,T123, +payroll!F123 * $X$2)</f>
        <v>0</v>
      </c>
      <c r="Z123" s="5">
        <f t="shared" si="32"/>
        <v>0</v>
      </c>
      <c r="AB123" t="e">
        <f t="shared" si="33"/>
        <v>#DIV/0!</v>
      </c>
    </row>
    <row r="124" spans="1:28">
      <c r="A124" t="s">
        <v>188</v>
      </c>
      <c r="B124" t="s">
        <v>189</v>
      </c>
      <c r="D124" s="158">
        <v>18</v>
      </c>
      <c r="E124" s="158">
        <v>14</v>
      </c>
      <c r="F124" s="158">
        <v>18</v>
      </c>
      <c r="G124">
        <f t="shared" si="28"/>
        <v>50</v>
      </c>
      <c r="I124" s="22">
        <f t="shared" si="29"/>
        <v>16.666666666666668</v>
      </c>
      <c r="J124" s="6">
        <f>+IFR!AD124</f>
        <v>1.8128388875970708E-2</v>
      </c>
      <c r="K124" s="14">
        <f t="shared" si="27"/>
        <v>0.95</v>
      </c>
      <c r="L124" s="22">
        <f t="shared" si="30"/>
        <v>15.833333333333334</v>
      </c>
      <c r="M124" s="14">
        <v>1</v>
      </c>
      <c r="N124" s="14">
        <v>1</v>
      </c>
      <c r="P124" s="22">
        <f t="shared" si="31"/>
        <v>15.833333333333334</v>
      </c>
      <c r="R124" s="3">
        <f t="shared" si="26"/>
        <v>2.2649138617496598E-3</v>
      </c>
      <c r="T124" s="5">
        <f>+R124*(assessment!$J$275*assessment!$E$3)</f>
        <v>16550.011533179812</v>
      </c>
      <c r="V124" s="6">
        <f>+T124/payroll!F124</f>
        <v>3.2556506108277002E-4</v>
      </c>
      <c r="X124" s="5">
        <f>IF(V124&lt;$X$2,T124, +payroll!F124 * $X$2)</f>
        <v>16550.011533179812</v>
      </c>
      <c r="Z124" s="5">
        <f t="shared" si="32"/>
        <v>0</v>
      </c>
      <c r="AB124">
        <f t="shared" si="33"/>
        <v>1</v>
      </c>
    </row>
    <row r="125" spans="1:28">
      <c r="A125" t="s">
        <v>190</v>
      </c>
      <c r="B125" t="s">
        <v>191</v>
      </c>
      <c r="D125" s="158">
        <v>30</v>
      </c>
      <c r="E125" s="158">
        <v>21</v>
      </c>
      <c r="F125" s="158">
        <v>16</v>
      </c>
      <c r="G125">
        <f t="shared" si="28"/>
        <v>67</v>
      </c>
      <c r="I125" s="22">
        <f t="shared" si="29"/>
        <v>22.333333333333332</v>
      </c>
      <c r="J125" s="6">
        <f>+IFR!AD125</f>
        <v>1.3356237429091387E-2</v>
      </c>
      <c r="K125" s="14">
        <f t="shared" si="27"/>
        <v>0.95</v>
      </c>
      <c r="L125" s="22">
        <f t="shared" si="30"/>
        <v>21.216666666666665</v>
      </c>
      <c r="M125" s="14">
        <v>1</v>
      </c>
      <c r="N125" s="14">
        <v>1</v>
      </c>
      <c r="P125" s="22">
        <f t="shared" si="31"/>
        <v>21.216666666666665</v>
      </c>
      <c r="R125" s="3">
        <f t="shared" si="26"/>
        <v>3.0349845747445437E-3</v>
      </c>
      <c r="T125" s="5">
        <f>+R125*(assessment!$J$275*assessment!$E$3)</f>
        <v>22177.015454460947</v>
      </c>
      <c r="V125" s="6">
        <f>+T125/payroll!F125</f>
        <v>1.8568219847375217E-4</v>
      </c>
      <c r="X125" s="5">
        <f>IF(V125&lt;$X$2,T125, +payroll!F125 * $X$2)</f>
        <v>22177.015454460947</v>
      </c>
      <c r="Z125" s="5">
        <f t="shared" si="32"/>
        <v>0</v>
      </c>
      <c r="AB125">
        <f t="shared" si="33"/>
        <v>1</v>
      </c>
    </row>
    <row r="126" spans="1:28">
      <c r="A126" t="s">
        <v>192</v>
      </c>
      <c r="B126" t="s">
        <v>546</v>
      </c>
      <c r="D126" s="158">
        <v>7</v>
      </c>
      <c r="E126" s="158">
        <v>3</v>
      </c>
      <c r="F126" s="158">
        <v>2</v>
      </c>
      <c r="G126">
        <f t="shared" si="28"/>
        <v>12</v>
      </c>
      <c r="I126" s="22">
        <f t="shared" si="29"/>
        <v>4</v>
      </c>
      <c r="J126" s="6">
        <f>+IFR!AD126</f>
        <v>7.6649218083192057E-3</v>
      </c>
      <c r="K126" s="14">
        <f t="shared" si="27"/>
        <v>0.95</v>
      </c>
      <c r="L126" s="22">
        <f t="shared" si="30"/>
        <v>3.8</v>
      </c>
      <c r="M126" s="14">
        <v>1</v>
      </c>
      <c r="N126" s="14">
        <v>1</v>
      </c>
      <c r="P126" s="22">
        <f t="shared" si="31"/>
        <v>3.8</v>
      </c>
      <c r="R126" s="3">
        <f t="shared" si="26"/>
        <v>5.4357932681991833E-4</v>
      </c>
      <c r="T126" s="5">
        <f>+R126*(assessment!$J$275*assessment!$E$3)</f>
        <v>3972.0027679631548</v>
      </c>
      <c r="V126" s="6">
        <f>+T126/payroll!F126</f>
        <v>1.7410135330233942E-4</v>
      </c>
      <c r="X126" s="5">
        <f>IF(V126&lt;$X$2,T126, +payroll!F126 * $X$2)</f>
        <v>3972.0027679631548</v>
      </c>
      <c r="Z126" s="5">
        <f t="shared" si="32"/>
        <v>0</v>
      </c>
      <c r="AB126">
        <f t="shared" si="33"/>
        <v>1</v>
      </c>
    </row>
    <row r="127" spans="1:28">
      <c r="A127" t="s">
        <v>481</v>
      </c>
      <c r="B127" t="s">
        <v>482</v>
      </c>
      <c r="D127" s="158">
        <v>1</v>
      </c>
      <c r="E127" s="158">
        <v>3</v>
      </c>
      <c r="F127" s="158">
        <v>1</v>
      </c>
      <c r="I127" s="22">
        <f>AVERAGE(D127:F127)</f>
        <v>1.6666666666666667</v>
      </c>
      <c r="J127" s="6">
        <f>+IFR!AD127</f>
        <v>5.0766868121477201E-3</v>
      </c>
      <c r="K127" s="14">
        <f t="shared" si="27"/>
        <v>0.95</v>
      </c>
      <c r="L127" s="22">
        <f>+I127*K127</f>
        <v>1.5833333333333333</v>
      </c>
      <c r="M127" s="14">
        <v>1</v>
      </c>
      <c r="N127" s="14">
        <v>1</v>
      </c>
      <c r="P127" s="22">
        <f>+L127*M127*N127</f>
        <v>1.5833333333333333</v>
      </c>
      <c r="R127" s="3">
        <f t="shared" si="26"/>
        <v>2.2649138617496597E-4</v>
      </c>
      <c r="T127" s="5">
        <f>+R127*(assessment!$J$275*assessment!$E$3)</f>
        <v>1655.0011533179811</v>
      </c>
      <c r="V127" s="6">
        <f>+T127/payroll!F127</f>
        <v>8.6937409270800814E-5</v>
      </c>
      <c r="X127" s="5">
        <f>IF(V127&lt;$X$2,T127, +payroll!F127 * $X$2)</f>
        <v>1655.0011533179811</v>
      </c>
      <c r="Z127" s="5">
        <f>+T127-X127</f>
        <v>0</v>
      </c>
      <c r="AB127">
        <f>+X127/T127</f>
        <v>1</v>
      </c>
    </row>
    <row r="128" spans="1:28">
      <c r="A128" t="s">
        <v>193</v>
      </c>
      <c r="B128" t="s">
        <v>505</v>
      </c>
      <c r="D128" s="158">
        <v>26</v>
      </c>
      <c r="E128" s="158">
        <v>26</v>
      </c>
      <c r="F128" s="158">
        <v>19</v>
      </c>
      <c r="G128">
        <f t="shared" si="28"/>
        <v>71</v>
      </c>
      <c r="I128" s="22">
        <f t="shared" si="29"/>
        <v>23.666666666666668</v>
      </c>
      <c r="J128" s="6">
        <f>+IFR!AD128</f>
        <v>6.0407295141515278E-2</v>
      </c>
      <c r="K128" s="14">
        <f t="shared" si="27"/>
        <v>1</v>
      </c>
      <c r="L128" s="22">
        <f t="shared" si="30"/>
        <v>23.666666666666668</v>
      </c>
      <c r="M128" s="14">
        <v>1</v>
      </c>
      <c r="N128" s="14">
        <v>1</v>
      </c>
      <c r="P128" s="22">
        <f t="shared" si="31"/>
        <v>23.666666666666668</v>
      </c>
      <c r="R128" s="3">
        <f t="shared" si="26"/>
        <v>3.3854501933521233E-3</v>
      </c>
      <c r="T128" s="5">
        <f>+R128*(assessment!$J$275*assessment!$E$3)</f>
        <v>24737.91197591088</v>
      </c>
      <c r="V128" s="6">
        <f>+T128/payroll!F128</f>
        <v>1.4817999200541728E-3</v>
      </c>
      <c r="X128" s="5">
        <f>IF(V128&lt;$X$2,T128, +payroll!F128 * $X$2)</f>
        <v>24737.91197591088</v>
      </c>
      <c r="Z128" s="5">
        <f t="shared" si="32"/>
        <v>0</v>
      </c>
      <c r="AB128">
        <f t="shared" si="33"/>
        <v>1</v>
      </c>
    </row>
    <row r="129" spans="1:28">
      <c r="A129" t="s">
        <v>194</v>
      </c>
      <c r="B129" t="s">
        <v>195</v>
      </c>
      <c r="D129" s="158">
        <v>25</v>
      </c>
      <c r="E129" s="158">
        <v>30</v>
      </c>
      <c r="F129" s="158">
        <v>25</v>
      </c>
      <c r="G129">
        <f t="shared" si="28"/>
        <v>80</v>
      </c>
      <c r="I129" s="22">
        <f t="shared" si="29"/>
        <v>26.666666666666668</v>
      </c>
      <c r="J129" s="6">
        <f>+IFR!AD129</f>
        <v>5.8251780331601943E-2</v>
      </c>
      <c r="K129" s="14">
        <f t="shared" si="27"/>
        <v>1</v>
      </c>
      <c r="L129" s="22">
        <f t="shared" si="30"/>
        <v>26.666666666666668</v>
      </c>
      <c r="M129" s="14">
        <v>1</v>
      </c>
      <c r="N129" s="14">
        <v>1</v>
      </c>
      <c r="P129" s="22">
        <f t="shared" si="31"/>
        <v>26.666666666666668</v>
      </c>
      <c r="R129" s="3">
        <f t="shared" ref="R129:R161" si="34">+P129/$P$267</f>
        <v>3.8145917671573216E-3</v>
      </c>
      <c r="T129" s="5">
        <f>+R129*(assessment!$J$275*assessment!$E$3)</f>
        <v>27873.703634829155</v>
      </c>
      <c r="V129" s="6">
        <f>+T129/payroll!F129</f>
        <v>1.4668895789694178E-3</v>
      </c>
      <c r="X129" s="5">
        <f>IF(V129&lt;$X$2,T129, +payroll!F129 * $X$2)</f>
        <v>27873.703634829155</v>
      </c>
      <c r="Z129" s="5">
        <f t="shared" si="32"/>
        <v>0</v>
      </c>
      <c r="AB129">
        <f t="shared" si="33"/>
        <v>1</v>
      </c>
    </row>
    <row r="130" spans="1:28">
      <c r="A130" t="s">
        <v>557</v>
      </c>
      <c r="B130" t="s">
        <v>558</v>
      </c>
      <c r="D130" s="158">
        <v>3</v>
      </c>
      <c r="E130" s="158">
        <v>1</v>
      </c>
      <c r="F130" s="158">
        <v>0</v>
      </c>
      <c r="G130">
        <f>SUM(D130:F130)</f>
        <v>4</v>
      </c>
      <c r="I130" s="22">
        <f>AVERAGE(D130:F130)</f>
        <v>1.3333333333333333</v>
      </c>
      <c r="J130" s="6">
        <f>+IFR!AD130</f>
        <v>6.8629779702855014E-3</v>
      </c>
      <c r="K130" s="14">
        <f t="shared" si="27"/>
        <v>0.95</v>
      </c>
      <c r="L130" s="22">
        <f>+I130*K130</f>
        <v>1.2666666666666666</v>
      </c>
      <c r="M130" s="14">
        <v>1</v>
      </c>
      <c r="N130" s="14">
        <v>1</v>
      </c>
      <c r="P130" s="22">
        <f>+L130*M130*N130</f>
        <v>1.2666666666666666</v>
      </c>
      <c r="R130" s="3">
        <f t="shared" si="34"/>
        <v>1.8119310893997278E-4</v>
      </c>
      <c r="T130" s="5">
        <f>+R130*(assessment!$J$275*assessment!$E$3)</f>
        <v>1324.000922654385</v>
      </c>
      <c r="V130" s="6">
        <f>+T130/payroll!F130</f>
        <v>1.3321186706671131E-4</v>
      </c>
      <c r="X130" s="5">
        <f>IF(V130&lt;$X$2,T130, +payroll!F130 * $X$2)</f>
        <v>1324.000922654385</v>
      </c>
      <c r="Z130" s="5">
        <f>+T130-X130</f>
        <v>0</v>
      </c>
      <c r="AB130">
        <f>+X130/T130</f>
        <v>1</v>
      </c>
    </row>
    <row r="131" spans="1:28" s="102" customFormat="1">
      <c r="A131" s="104" t="s">
        <v>582</v>
      </c>
      <c r="B131" s="104" t="s">
        <v>578</v>
      </c>
      <c r="D131" s="176">
        <v>38</v>
      </c>
      <c r="E131" s="176">
        <v>37</v>
      </c>
      <c r="F131" s="176">
        <v>52</v>
      </c>
      <c r="G131" s="102">
        <f>SUM(D131:F131)</f>
        <v>127</v>
      </c>
      <c r="I131" s="22">
        <f>AVERAGE(D131:F131)</f>
        <v>42.333333333333336</v>
      </c>
      <c r="J131" s="124">
        <f>+IFR!AD131</f>
        <v>3.1847607220425227E-2</v>
      </c>
      <c r="K131" s="14">
        <f t="shared" si="27"/>
        <v>0.95</v>
      </c>
      <c r="L131" s="22">
        <f>+I131*K131</f>
        <v>40.216666666666669</v>
      </c>
      <c r="M131" s="14">
        <v>1</v>
      </c>
      <c r="N131" s="14">
        <v>1</v>
      </c>
      <c r="P131" s="22">
        <f>+L131*M131*N131</f>
        <v>40.216666666666669</v>
      </c>
      <c r="R131" s="123">
        <f>+P131/$P$267</f>
        <v>5.752881208844136E-3</v>
      </c>
      <c r="T131" s="5">
        <f>+R131*(assessment!$J$275*assessment!$E$3)</f>
        <v>42037.029294276726</v>
      </c>
      <c r="V131" s="124">
        <f>+T131/payroll!F131</f>
        <v>4.5156612371723387E-4</v>
      </c>
      <c r="X131" s="5">
        <f>IF(V131&lt;$X$2,T131, +payroll!F131 * $X$2)</f>
        <v>42037.029294276726</v>
      </c>
      <c r="Z131" s="5">
        <f>+T131-X131</f>
        <v>0</v>
      </c>
      <c r="AB131" s="102">
        <f>+X131/T131</f>
        <v>1</v>
      </c>
    </row>
    <row r="132" spans="1:28">
      <c r="A132" t="s">
        <v>196</v>
      </c>
      <c r="B132" t="s">
        <v>197</v>
      </c>
      <c r="D132" s="158">
        <v>2</v>
      </c>
      <c r="E132" s="158">
        <v>1</v>
      </c>
      <c r="F132" s="158">
        <v>0</v>
      </c>
      <c r="G132">
        <f t="shared" si="28"/>
        <v>3</v>
      </c>
      <c r="I132" s="22">
        <f t="shared" si="29"/>
        <v>1</v>
      </c>
      <c r="J132" s="6">
        <f>+IFR!AD132</f>
        <v>2.5761917630608673E-3</v>
      </c>
      <c r="K132" s="14">
        <f t="shared" si="27"/>
        <v>0.95</v>
      </c>
      <c r="L132" s="22">
        <f t="shared" si="30"/>
        <v>0.95</v>
      </c>
      <c r="M132" s="14">
        <v>1</v>
      </c>
      <c r="N132" s="14">
        <v>1</v>
      </c>
      <c r="P132" s="22">
        <f t="shared" si="31"/>
        <v>0.95</v>
      </c>
      <c r="R132" s="3">
        <f t="shared" si="34"/>
        <v>1.3589483170497958E-4</v>
      </c>
      <c r="T132" s="5">
        <f>+R132*(assessment!$J$275*assessment!$E$3)</f>
        <v>993.00069199078871</v>
      </c>
      <c r="V132" s="6">
        <f>+T132/payroll!F132</f>
        <v>6.5135194977224313E-5</v>
      </c>
      <c r="X132" s="5">
        <f>IF(V132&lt;$X$2,T132, +payroll!F132 * $X$2)</f>
        <v>993.00069199078871</v>
      </c>
      <c r="Z132" s="5">
        <f t="shared" si="32"/>
        <v>0</v>
      </c>
      <c r="AB132">
        <f t="shared" si="33"/>
        <v>1</v>
      </c>
    </row>
    <row r="133" spans="1:28">
      <c r="A133" t="s">
        <v>198</v>
      </c>
      <c r="B133" t="s">
        <v>547</v>
      </c>
      <c r="D133" s="158">
        <v>2</v>
      </c>
      <c r="E133" s="158">
        <v>0</v>
      </c>
      <c r="F133" s="158">
        <v>0</v>
      </c>
      <c r="G133">
        <f t="shared" si="28"/>
        <v>2</v>
      </c>
      <c r="I133" s="22">
        <f t="shared" si="29"/>
        <v>0.66666666666666663</v>
      </c>
      <c r="J133" s="6">
        <f>+IFR!AD133</f>
        <v>3.3333333333333335E-3</v>
      </c>
      <c r="K133" s="14">
        <f t="shared" si="27"/>
        <v>0.95</v>
      </c>
      <c r="L133" s="22">
        <f t="shared" si="30"/>
        <v>0.6333333333333333</v>
      </c>
      <c r="M133" s="14">
        <v>1</v>
      </c>
      <c r="N133" s="14">
        <v>1</v>
      </c>
      <c r="P133" s="22">
        <f t="shared" si="31"/>
        <v>0.6333333333333333</v>
      </c>
      <c r="R133" s="3">
        <f t="shared" si="34"/>
        <v>9.0596554469986388E-5</v>
      </c>
      <c r="T133" s="5">
        <f>+R133*(assessment!$J$275*assessment!$E$3)</f>
        <v>662.00046132719251</v>
      </c>
      <c r="V133" s="6">
        <f>+T133/payroll!F133</f>
        <v>8.8274943965227154E-5</v>
      </c>
      <c r="X133" s="5">
        <f>IF(V133&lt;$X$2,T133, +payroll!F133 * $X$2)</f>
        <v>662.00046132719251</v>
      </c>
      <c r="Z133" s="5">
        <f t="shared" si="32"/>
        <v>0</v>
      </c>
      <c r="AB133">
        <f t="shared" si="33"/>
        <v>1</v>
      </c>
    </row>
    <row r="134" spans="1:28">
      <c r="A134" t="s">
        <v>199</v>
      </c>
      <c r="B134" t="s">
        <v>200</v>
      </c>
      <c r="D134" s="158">
        <v>12</v>
      </c>
      <c r="E134" s="158">
        <v>15</v>
      </c>
      <c r="F134" s="158">
        <v>14</v>
      </c>
      <c r="G134">
        <f t="shared" si="28"/>
        <v>41</v>
      </c>
      <c r="I134" s="22">
        <f t="shared" si="29"/>
        <v>13.666666666666666</v>
      </c>
      <c r="J134" s="6">
        <f>+IFR!AD134</f>
        <v>1.3877405479896543E-2</v>
      </c>
      <c r="K134" s="14">
        <f t="shared" ref="K134:K165" si="35">IF(+J134&lt;$E$270,$I$270,IF(J134&gt;$E$272,$I$272,$I$271))</f>
        <v>0.95</v>
      </c>
      <c r="L134" s="22">
        <f t="shared" si="30"/>
        <v>12.983333333333333</v>
      </c>
      <c r="M134" s="14">
        <v>1</v>
      </c>
      <c r="N134" s="14">
        <v>1</v>
      </c>
      <c r="P134" s="22">
        <f t="shared" si="31"/>
        <v>12.983333333333333</v>
      </c>
      <c r="R134" s="3">
        <f t="shared" si="34"/>
        <v>1.8572293666347208E-3</v>
      </c>
      <c r="T134" s="5">
        <f>+R134*(assessment!$J$275*assessment!$E$3)</f>
        <v>13571.009457207445</v>
      </c>
      <c r="V134" s="6">
        <f>+T134/payroll!F134</f>
        <v>2.3433739753417096E-4</v>
      </c>
      <c r="X134" s="5">
        <f>IF(V134&lt;$X$2,T134, +payroll!F134 * $X$2)</f>
        <v>13571.009457207445</v>
      </c>
      <c r="Z134" s="5">
        <f t="shared" si="32"/>
        <v>0</v>
      </c>
      <c r="AB134">
        <f t="shared" si="33"/>
        <v>1</v>
      </c>
    </row>
    <row r="135" spans="1:28">
      <c r="A135" t="s">
        <v>201</v>
      </c>
      <c r="B135" t="s">
        <v>548</v>
      </c>
      <c r="D135" s="158">
        <v>1</v>
      </c>
      <c r="E135" s="158">
        <v>4</v>
      </c>
      <c r="F135" s="158">
        <v>1</v>
      </c>
      <c r="G135">
        <f t="shared" si="28"/>
        <v>6</v>
      </c>
      <c r="I135" s="22">
        <f t="shared" si="29"/>
        <v>2</v>
      </c>
      <c r="J135" s="6">
        <f>+IFR!AD135</f>
        <v>1.137374851356888E-2</v>
      </c>
      <c r="K135" s="14">
        <f t="shared" si="35"/>
        <v>0.95</v>
      </c>
      <c r="L135" s="22">
        <f t="shared" si="30"/>
        <v>1.9</v>
      </c>
      <c r="M135" s="14">
        <v>1</v>
      </c>
      <c r="N135" s="14">
        <v>1</v>
      </c>
      <c r="P135" s="22">
        <f t="shared" si="31"/>
        <v>1.9</v>
      </c>
      <c r="R135" s="3">
        <f t="shared" si="34"/>
        <v>2.7178966340995917E-4</v>
      </c>
      <c r="T135" s="5">
        <f>+R135*(assessment!$J$275*assessment!$E$3)</f>
        <v>1986.0013839815774</v>
      </c>
      <c r="V135" s="6">
        <f>+T135/payroll!F135</f>
        <v>2.4183181677156089E-4</v>
      </c>
      <c r="X135" s="5">
        <f>IF(V135&lt;$X$2,T135, +payroll!F135 * $X$2)</f>
        <v>1986.0013839815774</v>
      </c>
      <c r="Z135" s="5">
        <f t="shared" si="32"/>
        <v>0</v>
      </c>
      <c r="AB135">
        <f t="shared" si="33"/>
        <v>1</v>
      </c>
    </row>
    <row r="136" spans="1:28">
      <c r="A136" t="s">
        <v>202</v>
      </c>
      <c r="B136" t="s">
        <v>549</v>
      </c>
      <c r="D136" s="158">
        <v>2</v>
      </c>
      <c r="E136" s="158">
        <v>4</v>
      </c>
      <c r="F136" s="158">
        <v>3</v>
      </c>
      <c r="G136">
        <f t="shared" si="28"/>
        <v>9</v>
      </c>
      <c r="I136" s="22">
        <f t="shared" si="29"/>
        <v>3</v>
      </c>
      <c r="J136" s="6">
        <f>+IFR!AD136</f>
        <v>1.4095578831959221E-2</v>
      </c>
      <c r="K136" s="14">
        <f t="shared" si="35"/>
        <v>0.95</v>
      </c>
      <c r="L136" s="22">
        <f t="shared" si="30"/>
        <v>2.8499999999999996</v>
      </c>
      <c r="M136" s="14">
        <v>1</v>
      </c>
      <c r="N136" s="14">
        <v>1</v>
      </c>
      <c r="P136" s="22">
        <f t="shared" si="31"/>
        <v>2.8499999999999996</v>
      </c>
      <c r="R136" s="3">
        <f t="shared" si="34"/>
        <v>4.0768449511493869E-4</v>
      </c>
      <c r="T136" s="5">
        <f>+R136*(assessment!$J$275*assessment!$E$3)</f>
        <v>2979.0020759723657</v>
      </c>
      <c r="V136" s="6">
        <f>+T136/payroll!F136</f>
        <v>2.9347871330805846E-4</v>
      </c>
      <c r="X136" s="5">
        <f>IF(V136&lt;$X$2,T136, +payroll!F136 * $X$2)</f>
        <v>2979.0020759723657</v>
      </c>
      <c r="Z136" s="5">
        <f t="shared" si="32"/>
        <v>0</v>
      </c>
      <c r="AB136">
        <f t="shared" si="33"/>
        <v>1</v>
      </c>
    </row>
    <row r="137" spans="1:28">
      <c r="A137" t="s">
        <v>203</v>
      </c>
      <c r="B137" t="s">
        <v>506</v>
      </c>
      <c r="D137" s="158">
        <v>3</v>
      </c>
      <c r="E137" s="158">
        <v>2</v>
      </c>
      <c r="F137" s="158">
        <v>4</v>
      </c>
      <c r="G137">
        <f t="shared" si="28"/>
        <v>9</v>
      </c>
      <c r="I137" s="22">
        <f t="shared" si="29"/>
        <v>3</v>
      </c>
      <c r="J137" s="6">
        <f>+IFR!AD137</f>
        <v>1.4680614880672913E-2</v>
      </c>
      <c r="K137" s="14">
        <f t="shared" si="35"/>
        <v>0.95</v>
      </c>
      <c r="L137" s="22">
        <f t="shared" si="30"/>
        <v>2.8499999999999996</v>
      </c>
      <c r="M137" s="14">
        <v>1</v>
      </c>
      <c r="N137" s="14">
        <v>1</v>
      </c>
      <c r="P137" s="22">
        <f t="shared" si="31"/>
        <v>2.8499999999999996</v>
      </c>
      <c r="R137" s="3">
        <f t="shared" si="34"/>
        <v>4.0768449511493869E-4</v>
      </c>
      <c r="T137" s="5">
        <f>+R137*(assessment!$J$275*assessment!$E$3)</f>
        <v>2979.0020759723657</v>
      </c>
      <c r="V137" s="6">
        <f>+T137/payroll!F137</f>
        <v>2.911545609786243E-4</v>
      </c>
      <c r="X137" s="5">
        <f>IF(V137&lt;$X$2,T137, +payroll!F137 * $X$2)</f>
        <v>2979.0020759723657</v>
      </c>
      <c r="Z137" s="5">
        <f t="shared" si="32"/>
        <v>0</v>
      </c>
      <c r="AB137">
        <f t="shared" si="33"/>
        <v>1</v>
      </c>
    </row>
    <row r="138" spans="1:28">
      <c r="A138" t="s">
        <v>204</v>
      </c>
      <c r="B138" t="s">
        <v>550</v>
      </c>
      <c r="D138" s="158">
        <v>101</v>
      </c>
      <c r="E138" s="158">
        <v>112</v>
      </c>
      <c r="F138" s="158">
        <v>98</v>
      </c>
      <c r="G138">
        <f t="shared" si="28"/>
        <v>311</v>
      </c>
      <c r="I138" s="22">
        <f t="shared" si="29"/>
        <v>103.66666666666667</v>
      </c>
      <c r="J138" s="6">
        <f>+IFR!AD138</f>
        <v>3.5125757194791128E-2</v>
      </c>
      <c r="K138" s="14">
        <f t="shared" si="35"/>
        <v>1</v>
      </c>
      <c r="L138" s="22">
        <f t="shared" si="30"/>
        <v>103.66666666666667</v>
      </c>
      <c r="M138" s="14">
        <v>1</v>
      </c>
      <c r="N138" s="14">
        <v>1</v>
      </c>
      <c r="P138" s="22">
        <f t="shared" si="31"/>
        <v>103.66666666666667</v>
      </c>
      <c r="R138" s="3">
        <f t="shared" si="34"/>
        <v>1.4829225494824088E-2</v>
      </c>
      <c r="T138" s="5">
        <f>+R138*(assessment!$J$275*assessment!$E$3)</f>
        <v>108359.02288039835</v>
      </c>
      <c r="V138" s="6">
        <f>+T138/payroll!F138</f>
        <v>7.9673213120104208E-4</v>
      </c>
      <c r="X138" s="5">
        <f>IF(V138&lt;$X$2,T138, +payroll!F138 * $X$2)</f>
        <v>108359.02288039835</v>
      </c>
      <c r="Z138" s="5">
        <f t="shared" si="32"/>
        <v>0</v>
      </c>
      <c r="AB138">
        <f t="shared" si="33"/>
        <v>1</v>
      </c>
    </row>
    <row r="139" spans="1:28">
      <c r="A139" t="s">
        <v>205</v>
      </c>
      <c r="B139" t="s">
        <v>206</v>
      </c>
      <c r="D139" s="158">
        <v>2</v>
      </c>
      <c r="E139" s="158">
        <v>3</v>
      </c>
      <c r="F139" s="158">
        <v>3</v>
      </c>
      <c r="G139">
        <f t="shared" si="28"/>
        <v>8</v>
      </c>
      <c r="I139" s="22">
        <f t="shared" si="29"/>
        <v>2.6666666666666665</v>
      </c>
      <c r="J139" s="6">
        <f>+IFR!AD139</f>
        <v>1.6218796135760057E-2</v>
      </c>
      <c r="K139" s="14">
        <f t="shared" si="35"/>
        <v>0.95</v>
      </c>
      <c r="L139" s="22">
        <f t="shared" si="30"/>
        <v>2.5333333333333332</v>
      </c>
      <c r="M139" s="14">
        <v>1</v>
      </c>
      <c r="N139" s="14">
        <v>1</v>
      </c>
      <c r="P139" s="22">
        <f t="shared" si="31"/>
        <v>2.5333333333333332</v>
      </c>
      <c r="R139" s="3">
        <f t="shared" si="34"/>
        <v>3.6238621787994555E-4</v>
      </c>
      <c r="T139" s="5">
        <f>+R139*(assessment!$J$275*assessment!$E$3)</f>
        <v>2648.00184530877</v>
      </c>
      <c r="V139" s="6">
        <f>+T139/payroll!F139</f>
        <v>3.2503011808340506E-4</v>
      </c>
      <c r="X139" s="5">
        <f>IF(V139&lt;$X$2,T139, +payroll!F139 * $X$2)</f>
        <v>2648.00184530877</v>
      </c>
      <c r="Z139" s="5">
        <f t="shared" si="32"/>
        <v>0</v>
      </c>
      <c r="AB139">
        <f t="shared" si="33"/>
        <v>1</v>
      </c>
    </row>
    <row r="140" spans="1:28">
      <c r="A140" t="s">
        <v>207</v>
      </c>
      <c r="B140" t="s">
        <v>208</v>
      </c>
      <c r="D140" s="158">
        <v>8</v>
      </c>
      <c r="E140" s="158">
        <v>4</v>
      </c>
      <c r="F140" s="158">
        <v>12</v>
      </c>
      <c r="G140">
        <f t="shared" si="28"/>
        <v>24</v>
      </c>
      <c r="I140" s="22">
        <f t="shared" si="29"/>
        <v>8</v>
      </c>
      <c r="J140" s="6">
        <f>+IFR!AD140</f>
        <v>4.8194277084638276E-2</v>
      </c>
      <c r="K140" s="14">
        <f t="shared" si="35"/>
        <v>1</v>
      </c>
      <c r="L140" s="22">
        <f t="shared" si="30"/>
        <v>8</v>
      </c>
      <c r="M140" s="14">
        <v>1</v>
      </c>
      <c r="N140" s="14">
        <v>1</v>
      </c>
      <c r="P140" s="22">
        <f t="shared" si="31"/>
        <v>8</v>
      </c>
      <c r="R140" s="3">
        <f t="shared" si="34"/>
        <v>1.1443775301471966E-3</v>
      </c>
      <c r="T140" s="5">
        <f>+R140*(assessment!$J$275*assessment!$E$3)</f>
        <v>8362.1110904487468</v>
      </c>
      <c r="V140" s="6">
        <f>+T140/payroll!F140</f>
        <v>1.0995727617984557E-3</v>
      </c>
      <c r="X140" s="5">
        <f>IF(V140&lt;$X$2,T140, +payroll!F140 * $X$2)</f>
        <v>8362.1110904487468</v>
      </c>
      <c r="Z140" s="5">
        <f t="shared" si="32"/>
        <v>0</v>
      </c>
      <c r="AB140">
        <f t="shared" si="33"/>
        <v>1</v>
      </c>
    </row>
    <row r="141" spans="1:28">
      <c r="A141" t="s">
        <v>209</v>
      </c>
      <c r="B141" t="s">
        <v>210</v>
      </c>
      <c r="D141" s="158">
        <v>0</v>
      </c>
      <c r="E141" s="158">
        <v>0</v>
      </c>
      <c r="F141" s="158">
        <v>0</v>
      </c>
      <c r="G141">
        <f t="shared" si="28"/>
        <v>0</v>
      </c>
      <c r="I141" s="22">
        <f t="shared" si="29"/>
        <v>0</v>
      </c>
      <c r="J141" s="6">
        <f>+IFR!AD141</f>
        <v>0</v>
      </c>
      <c r="K141" s="14">
        <f t="shared" si="35"/>
        <v>0.95</v>
      </c>
      <c r="L141" s="22">
        <f t="shared" si="30"/>
        <v>0</v>
      </c>
      <c r="M141" s="14">
        <v>1</v>
      </c>
      <c r="N141" s="14">
        <v>1</v>
      </c>
      <c r="P141" s="22">
        <f>+L141*M141*N141</f>
        <v>0</v>
      </c>
      <c r="R141" s="3">
        <f>+P141/$P$267</f>
        <v>0</v>
      </c>
      <c r="T141" s="5">
        <f>+R141*(assessment!$J$275*assessment!$E$3)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32"/>
        <v>0</v>
      </c>
      <c r="AB141" t="e">
        <f>+X141/T141</f>
        <v>#DIV/0!</v>
      </c>
    </row>
    <row r="142" spans="1:28">
      <c r="A142" t="s">
        <v>211</v>
      </c>
      <c r="B142" t="s">
        <v>462</v>
      </c>
      <c r="D142" s="158">
        <v>0</v>
      </c>
      <c r="E142" s="158">
        <v>0</v>
      </c>
      <c r="F142" s="158">
        <v>0</v>
      </c>
      <c r="G142">
        <f t="shared" si="28"/>
        <v>0</v>
      </c>
      <c r="I142" s="22">
        <f t="shared" si="29"/>
        <v>0</v>
      </c>
      <c r="J142" s="6">
        <f>+IFR!AD142</f>
        <v>0</v>
      </c>
      <c r="K142" s="14">
        <f t="shared" si="35"/>
        <v>0.95</v>
      </c>
      <c r="L142" s="22">
        <f t="shared" si="30"/>
        <v>0</v>
      </c>
      <c r="M142" s="14">
        <v>1</v>
      </c>
      <c r="N142" s="14">
        <v>1</v>
      </c>
      <c r="P142" s="22">
        <f t="shared" si="31"/>
        <v>0</v>
      </c>
      <c r="R142" s="3">
        <f t="shared" si="34"/>
        <v>0</v>
      </c>
      <c r="T142" s="5">
        <f>+R142*(assessment!$J$275*assessment!$E$3)</f>
        <v>0</v>
      </c>
      <c r="V142" s="6">
        <f>+T142/payroll!F142</f>
        <v>0</v>
      </c>
      <c r="X142" s="5">
        <f>IF(V142&lt;$X$2,T142, +payroll!F142 * $X$2)</f>
        <v>0</v>
      </c>
      <c r="Z142" s="5">
        <f t="shared" si="32"/>
        <v>0</v>
      </c>
      <c r="AB142" t="e">
        <f t="shared" si="33"/>
        <v>#DIV/0!</v>
      </c>
    </row>
    <row r="143" spans="1:28" hidden="1" outlineLevel="1">
      <c r="A143" t="s">
        <v>212</v>
      </c>
      <c r="B143" t="s">
        <v>213</v>
      </c>
      <c r="D143" s="158">
        <v>1</v>
      </c>
      <c r="E143" s="158">
        <v>0</v>
      </c>
      <c r="F143" s="158">
        <v>0</v>
      </c>
      <c r="G143">
        <f t="shared" si="28"/>
        <v>1</v>
      </c>
      <c r="I143" s="22">
        <f t="shared" si="29"/>
        <v>0.33333333333333331</v>
      </c>
      <c r="J143" s="6">
        <f>+IFR!AD143</f>
        <v>1.6666666666666668E-3</v>
      </c>
      <c r="K143" s="14">
        <f t="shared" si="35"/>
        <v>0.95</v>
      </c>
      <c r="L143" s="22">
        <f t="shared" si="30"/>
        <v>0.31666666666666665</v>
      </c>
      <c r="M143" s="14">
        <v>1</v>
      </c>
      <c r="N143" s="14">
        <v>1</v>
      </c>
      <c r="P143" s="22">
        <f t="shared" si="31"/>
        <v>0.31666666666666665</v>
      </c>
      <c r="R143" s="3">
        <f t="shared" si="34"/>
        <v>4.5298277234993194E-5</v>
      </c>
      <c r="T143" s="5">
        <f>+R143*(assessment!$J$275*assessment!$E$3)</f>
        <v>331.00023066359626</v>
      </c>
      <c r="V143" s="6">
        <f>+T143/payroll!F143</f>
        <v>3.8757964148902784E-4</v>
      </c>
      <c r="X143" s="5">
        <f>IF(V143&lt;$X$2,T143, +payroll!F143 * $X$2)</f>
        <v>331.00023066359626</v>
      </c>
      <c r="Z143" s="5">
        <f t="shared" si="32"/>
        <v>0</v>
      </c>
      <c r="AB143">
        <f t="shared" si="33"/>
        <v>1</v>
      </c>
    </row>
    <row r="144" spans="1:28" hidden="1" outlineLevel="1">
      <c r="A144" t="s">
        <v>214</v>
      </c>
      <c r="B144" t="s">
        <v>215</v>
      </c>
      <c r="D144" s="158">
        <v>0</v>
      </c>
      <c r="E144" s="158">
        <v>0</v>
      </c>
      <c r="F144" s="158">
        <v>0</v>
      </c>
      <c r="G144">
        <f t="shared" si="28"/>
        <v>0</v>
      </c>
      <c r="I144" s="22">
        <f t="shared" si="29"/>
        <v>0</v>
      </c>
      <c r="J144" s="6">
        <f>+IFR!AD144</f>
        <v>0</v>
      </c>
      <c r="K144" s="14">
        <f t="shared" si="35"/>
        <v>0.95</v>
      </c>
      <c r="L144" s="22">
        <f t="shared" si="30"/>
        <v>0</v>
      </c>
      <c r="M144" s="14">
        <v>1</v>
      </c>
      <c r="N144" s="14">
        <v>1</v>
      </c>
      <c r="P144" s="22">
        <f t="shared" si="31"/>
        <v>0</v>
      </c>
      <c r="R144" s="3">
        <f t="shared" si="34"/>
        <v>0</v>
      </c>
      <c r="T144" s="5">
        <f>+R144*(assessment!$J$275*assessment!$E$3)</f>
        <v>0</v>
      </c>
      <c r="V144" s="6">
        <f>+T144/payroll!F144</f>
        <v>0</v>
      </c>
      <c r="X144" s="5">
        <f>IF(V144&lt;$X$2,T144, +payroll!F144 * $X$2)</f>
        <v>0</v>
      </c>
      <c r="Z144" s="5">
        <f t="shared" si="32"/>
        <v>0</v>
      </c>
      <c r="AB144" t="e">
        <f t="shared" si="33"/>
        <v>#DIV/0!</v>
      </c>
    </row>
    <row r="145" spans="1:28" hidden="1" outlineLevel="1">
      <c r="A145" t="s">
        <v>216</v>
      </c>
      <c r="B145" t="s">
        <v>217</v>
      </c>
      <c r="D145" s="158">
        <v>0</v>
      </c>
      <c r="E145" s="158">
        <v>0</v>
      </c>
      <c r="F145" s="158">
        <v>1</v>
      </c>
      <c r="G145">
        <f t="shared" si="28"/>
        <v>1</v>
      </c>
      <c r="I145" s="22">
        <f t="shared" si="29"/>
        <v>0.33333333333333331</v>
      </c>
      <c r="J145" s="6">
        <f>+IFR!AD145</f>
        <v>5.0000000000000001E-3</v>
      </c>
      <c r="K145" s="14">
        <f t="shared" si="35"/>
        <v>0.95</v>
      </c>
      <c r="L145" s="22">
        <f t="shared" si="30"/>
        <v>0.31666666666666665</v>
      </c>
      <c r="M145" s="14">
        <v>1</v>
      </c>
      <c r="N145" s="14">
        <v>1</v>
      </c>
      <c r="P145" s="22">
        <f t="shared" si="31"/>
        <v>0.31666666666666665</v>
      </c>
      <c r="R145" s="3">
        <f t="shared" si="34"/>
        <v>4.5298277234993194E-5</v>
      </c>
      <c r="T145" s="5">
        <f>+R145*(assessment!$J$275*assessment!$E$3)</f>
        <v>331.00023066359626</v>
      </c>
      <c r="V145" s="6">
        <f>+T145/payroll!F145</f>
        <v>2.5916024498229073E-4</v>
      </c>
      <c r="X145" s="5">
        <f>IF(V145&lt;$X$2,T145, +payroll!F145 * $X$2)</f>
        <v>331.00023066359626</v>
      </c>
      <c r="Z145" s="5">
        <f t="shared" si="32"/>
        <v>0</v>
      </c>
      <c r="AB145">
        <f t="shared" si="33"/>
        <v>1</v>
      </c>
    </row>
    <row r="146" spans="1:28" hidden="1" outlineLevel="1">
      <c r="A146" t="s">
        <v>509</v>
      </c>
      <c r="B146" t="s">
        <v>507</v>
      </c>
      <c r="D146" s="158">
        <v>1</v>
      </c>
      <c r="E146" s="158">
        <v>0</v>
      </c>
      <c r="F146" s="158">
        <v>0</v>
      </c>
      <c r="G146">
        <f>SUM(D146:F146)</f>
        <v>1</v>
      </c>
      <c r="I146" s="22">
        <f>AVERAGE(D146:F146)</f>
        <v>0.33333333333333331</v>
      </c>
      <c r="J146" s="6">
        <f>+IFR!AD146</f>
        <v>1.6666666666666668E-3</v>
      </c>
      <c r="K146" s="14">
        <f t="shared" si="35"/>
        <v>0.95</v>
      </c>
      <c r="L146" s="22">
        <f>+I146*K146</f>
        <v>0.31666666666666665</v>
      </c>
      <c r="M146" s="14">
        <v>1</v>
      </c>
      <c r="N146" s="14">
        <v>1</v>
      </c>
      <c r="P146" s="22">
        <f>+L146*M146*N146</f>
        <v>0.31666666666666665</v>
      </c>
      <c r="R146" s="3">
        <f t="shared" si="34"/>
        <v>4.5298277234993194E-5</v>
      </c>
      <c r="T146" s="5">
        <f>+R146*(assessment!$J$275*assessment!$E$3)</f>
        <v>331.00023066359626</v>
      </c>
      <c r="V146" s="6">
        <f>+T146/payroll!F146</f>
        <v>3.2952460790869152E-4</v>
      </c>
      <c r="X146" s="5">
        <f>IF(V146&lt;$X$2,T146, +payroll!F146 * $X$2)</f>
        <v>331.00023066359626</v>
      </c>
      <c r="Z146" s="5">
        <f>+T146-X146</f>
        <v>0</v>
      </c>
      <c r="AB146">
        <f>+X146/T146</f>
        <v>1</v>
      </c>
    </row>
    <row r="147" spans="1:28" hidden="1" outlineLevel="1">
      <c r="A147" t="s">
        <v>218</v>
      </c>
      <c r="B147" t="s">
        <v>219</v>
      </c>
      <c r="D147" s="158">
        <v>2</v>
      </c>
      <c r="E147" s="158">
        <v>0</v>
      </c>
      <c r="F147" s="158">
        <v>1</v>
      </c>
      <c r="G147">
        <f t="shared" si="28"/>
        <v>3</v>
      </c>
      <c r="I147" s="22">
        <f t="shared" si="29"/>
        <v>1</v>
      </c>
      <c r="J147" s="6">
        <f>+IFR!AD147</f>
        <v>8.3333333333333332E-3</v>
      </c>
      <c r="K147" s="14">
        <f t="shared" si="35"/>
        <v>0.95</v>
      </c>
      <c r="L147" s="22">
        <f t="shared" si="30"/>
        <v>0.95</v>
      </c>
      <c r="M147" s="14">
        <v>1</v>
      </c>
      <c r="N147" s="14">
        <v>1</v>
      </c>
      <c r="P147" s="22">
        <f t="shared" si="31"/>
        <v>0.95</v>
      </c>
      <c r="R147" s="3">
        <f t="shared" si="34"/>
        <v>1.3589483170497958E-4</v>
      </c>
      <c r="T147" s="5">
        <f>+R147*(assessment!$J$275*assessment!$E$3)</f>
        <v>993.00069199078871</v>
      </c>
      <c r="V147" s="6">
        <f>+T147/payroll!F147</f>
        <v>6.6973642195640513E-4</v>
      </c>
      <c r="X147" s="5">
        <f>IF(V147&lt;$X$2,T147, +payroll!F147 * $X$2)</f>
        <v>993.00069199078871</v>
      </c>
      <c r="Z147" s="5">
        <f t="shared" si="32"/>
        <v>0</v>
      </c>
      <c r="AB147">
        <f t="shared" si="33"/>
        <v>1</v>
      </c>
    </row>
    <row r="148" spans="1:28" hidden="1" outlineLevel="1">
      <c r="A148" t="s">
        <v>220</v>
      </c>
      <c r="B148" t="s">
        <v>221</v>
      </c>
      <c r="D148" s="158">
        <v>0</v>
      </c>
      <c r="E148" s="158">
        <v>0</v>
      </c>
      <c r="F148" s="158">
        <v>0</v>
      </c>
      <c r="G148">
        <f t="shared" si="28"/>
        <v>0</v>
      </c>
      <c r="I148" s="22">
        <f t="shared" si="29"/>
        <v>0</v>
      </c>
      <c r="J148" s="6">
        <f>+IFR!AD148</f>
        <v>0</v>
      </c>
      <c r="K148" s="14">
        <f t="shared" si="35"/>
        <v>0.95</v>
      </c>
      <c r="L148" s="22">
        <f t="shared" si="30"/>
        <v>0</v>
      </c>
      <c r="M148" s="14">
        <v>1</v>
      </c>
      <c r="N148" s="14">
        <v>1</v>
      </c>
      <c r="P148" s="22">
        <f t="shared" si="31"/>
        <v>0</v>
      </c>
      <c r="R148" s="3">
        <f t="shared" si="34"/>
        <v>0</v>
      </c>
      <c r="T148" s="5">
        <f>+R148*(assessment!$J$275*assessment!$E$3)</f>
        <v>0</v>
      </c>
      <c r="V148" s="6">
        <f>+T148/payroll!F148</f>
        <v>0</v>
      </c>
      <c r="X148" s="5">
        <f>IF(V148&lt;$X$2,T148, +payroll!F148 * $X$2)</f>
        <v>0</v>
      </c>
      <c r="Z148" s="5">
        <f t="shared" si="32"/>
        <v>0</v>
      </c>
      <c r="AB148" t="e">
        <f t="shared" si="33"/>
        <v>#DIV/0!</v>
      </c>
    </row>
    <row r="149" spans="1:28" hidden="1" outlineLevel="1">
      <c r="A149" t="s">
        <v>222</v>
      </c>
      <c r="B149" t="s">
        <v>223</v>
      </c>
      <c r="D149" s="158">
        <v>1</v>
      </c>
      <c r="E149" s="158">
        <v>1</v>
      </c>
      <c r="F149" s="158">
        <v>1</v>
      </c>
      <c r="G149">
        <f t="shared" si="28"/>
        <v>3</v>
      </c>
      <c r="I149" s="22">
        <f t="shared" si="29"/>
        <v>1</v>
      </c>
      <c r="J149" s="6">
        <f>+IFR!AD149</f>
        <v>0.01</v>
      </c>
      <c r="K149" s="14">
        <f t="shared" si="35"/>
        <v>0.95</v>
      </c>
      <c r="L149" s="22">
        <f t="shared" si="30"/>
        <v>0.95</v>
      </c>
      <c r="M149" s="14">
        <v>1</v>
      </c>
      <c r="N149" s="14">
        <v>1</v>
      </c>
      <c r="P149" s="22">
        <f t="shared" si="31"/>
        <v>0.95</v>
      </c>
      <c r="R149" s="3">
        <f t="shared" si="34"/>
        <v>1.3589483170497958E-4</v>
      </c>
      <c r="T149" s="5">
        <f>+R149*(assessment!$J$275*assessment!$E$3)</f>
        <v>993.00069199078871</v>
      </c>
      <c r="V149" s="6">
        <f>+T149/payroll!F149</f>
        <v>3.304645373681981E-4</v>
      </c>
      <c r="X149" s="5">
        <f>IF(V149&lt;$X$2,T149, +payroll!F149 * $X$2)</f>
        <v>993.00069199078871</v>
      </c>
      <c r="Z149" s="5">
        <f t="shared" si="32"/>
        <v>0</v>
      </c>
      <c r="AB149">
        <f t="shared" si="33"/>
        <v>1</v>
      </c>
    </row>
    <row r="150" spans="1:28" hidden="1" outlineLevel="1">
      <c r="A150" t="s">
        <v>224</v>
      </c>
      <c r="B150" t="s">
        <v>225</v>
      </c>
      <c r="D150" s="158">
        <v>12</v>
      </c>
      <c r="E150" s="158">
        <v>6</v>
      </c>
      <c r="F150" s="158">
        <v>12</v>
      </c>
      <c r="G150">
        <f t="shared" si="28"/>
        <v>30</v>
      </c>
      <c r="I150" s="22">
        <f t="shared" si="29"/>
        <v>10</v>
      </c>
      <c r="J150" s="6">
        <f>+IFR!AD150</f>
        <v>2.191401846520771E-2</v>
      </c>
      <c r="K150" s="14">
        <f t="shared" si="35"/>
        <v>0.95</v>
      </c>
      <c r="L150" s="22">
        <f t="shared" si="30"/>
        <v>9.5</v>
      </c>
      <c r="M150" s="14">
        <v>1</v>
      </c>
      <c r="N150" s="14">
        <v>1</v>
      </c>
      <c r="P150" s="22">
        <f t="shared" si="31"/>
        <v>9.5</v>
      </c>
      <c r="R150" s="3">
        <f t="shared" si="34"/>
        <v>1.3589483170497957E-3</v>
      </c>
      <c r="T150" s="5">
        <f>+R150*(assessment!$J$275*assessment!$E$3)</f>
        <v>9930.0069199078862</v>
      </c>
      <c r="V150" s="6">
        <f>+T150/payroll!F150</f>
        <v>5.8119568585795589E-4</v>
      </c>
      <c r="X150" s="5">
        <f>IF(V150&lt;$X$2,T150, +payroll!F150 * $X$2)</f>
        <v>9930.0069199078862</v>
      </c>
      <c r="Z150" s="5">
        <f t="shared" si="32"/>
        <v>0</v>
      </c>
      <c r="AB150">
        <f t="shared" si="33"/>
        <v>1</v>
      </c>
    </row>
    <row r="151" spans="1:28" hidden="1" outlineLevel="1">
      <c r="A151" t="s">
        <v>226</v>
      </c>
      <c r="B151" t="s">
        <v>227</v>
      </c>
      <c r="D151" s="158">
        <v>2</v>
      </c>
      <c r="E151" s="158">
        <v>2</v>
      </c>
      <c r="F151" s="158">
        <v>4</v>
      </c>
      <c r="G151">
        <f t="shared" si="28"/>
        <v>8</v>
      </c>
      <c r="I151" s="22">
        <f t="shared" si="29"/>
        <v>2.6666666666666665</v>
      </c>
      <c r="J151" s="6">
        <f>+IFR!AD151</f>
        <v>0.03</v>
      </c>
      <c r="K151" s="14">
        <f t="shared" si="35"/>
        <v>0.95</v>
      </c>
      <c r="L151" s="22">
        <f t="shared" si="30"/>
        <v>2.5333333333333332</v>
      </c>
      <c r="M151" s="14">
        <v>1</v>
      </c>
      <c r="N151" s="14">
        <v>1</v>
      </c>
      <c r="P151" s="22">
        <f t="shared" si="31"/>
        <v>2.5333333333333332</v>
      </c>
      <c r="R151" s="3">
        <f t="shared" si="34"/>
        <v>3.6238621787994555E-4</v>
      </c>
      <c r="T151" s="5">
        <f>+R151*(assessment!$J$275*assessment!$E$3)</f>
        <v>2648.00184530877</v>
      </c>
      <c r="V151" s="6">
        <f>+T151/payroll!F151</f>
        <v>9.4776231851738E-4</v>
      </c>
      <c r="X151" s="5">
        <f>IF(V151&lt;$X$2,T151, +payroll!F151 * $X$2)</f>
        <v>2648.00184530877</v>
      </c>
      <c r="Z151" s="5">
        <f t="shared" si="32"/>
        <v>0</v>
      </c>
      <c r="AB151">
        <f t="shared" si="33"/>
        <v>1</v>
      </c>
    </row>
    <row r="152" spans="1:28" hidden="1" outlineLevel="1">
      <c r="A152" t="s">
        <v>228</v>
      </c>
      <c r="B152" t="s">
        <v>229</v>
      </c>
      <c r="D152" s="158">
        <v>3</v>
      </c>
      <c r="E152" s="158">
        <v>0</v>
      </c>
      <c r="F152" s="158">
        <v>1</v>
      </c>
      <c r="G152">
        <f t="shared" si="28"/>
        <v>4</v>
      </c>
      <c r="I152" s="22">
        <f t="shared" si="29"/>
        <v>1.3333333333333333</v>
      </c>
      <c r="J152" s="6">
        <f>+IFR!AD152</f>
        <v>0.01</v>
      </c>
      <c r="K152" s="14">
        <f t="shared" si="35"/>
        <v>0.95</v>
      </c>
      <c r="L152" s="22">
        <f t="shared" si="30"/>
        <v>1.2666666666666666</v>
      </c>
      <c r="M152" s="14">
        <v>1</v>
      </c>
      <c r="N152" s="14">
        <v>1</v>
      </c>
      <c r="P152" s="22">
        <f t="shared" si="31"/>
        <v>1.2666666666666666</v>
      </c>
      <c r="R152" s="3">
        <f t="shared" si="34"/>
        <v>1.8119310893997278E-4</v>
      </c>
      <c r="T152" s="5">
        <f>+R152*(assessment!$J$275*assessment!$E$3)</f>
        <v>1324.000922654385</v>
      </c>
      <c r="V152" s="6">
        <f>+T152/payroll!F152</f>
        <v>4.6967166026306119E-4</v>
      </c>
      <c r="X152" s="5">
        <f>IF(V152&lt;$X$2,T152, +payroll!F152 * $X$2)</f>
        <v>1324.000922654385</v>
      </c>
      <c r="Z152" s="5">
        <f t="shared" si="32"/>
        <v>0</v>
      </c>
      <c r="AB152">
        <f t="shared" si="33"/>
        <v>1</v>
      </c>
    </row>
    <row r="153" spans="1:28" hidden="1" outlineLevel="1">
      <c r="A153" t="s">
        <v>230</v>
      </c>
      <c r="B153" t="s">
        <v>231</v>
      </c>
      <c r="D153" s="158">
        <v>0</v>
      </c>
      <c r="E153" s="158">
        <v>0</v>
      </c>
      <c r="F153" s="158">
        <v>0</v>
      </c>
      <c r="G153">
        <f t="shared" si="28"/>
        <v>0</v>
      </c>
      <c r="I153" s="22">
        <f t="shared" si="29"/>
        <v>0</v>
      </c>
      <c r="J153" s="6">
        <f>+IFR!AD153</f>
        <v>0</v>
      </c>
      <c r="K153" s="14">
        <f t="shared" si="35"/>
        <v>0.95</v>
      </c>
      <c r="L153" s="22">
        <f t="shared" si="30"/>
        <v>0</v>
      </c>
      <c r="M153" s="14">
        <v>1</v>
      </c>
      <c r="N153" s="14">
        <v>1</v>
      </c>
      <c r="P153" s="22">
        <f t="shared" si="31"/>
        <v>0</v>
      </c>
      <c r="R153" s="3">
        <f t="shared" si="34"/>
        <v>0</v>
      </c>
      <c r="T153" s="5">
        <f>+R153*(assessment!$J$275*assessment!$E$3)</f>
        <v>0</v>
      </c>
      <c r="V153" s="6">
        <f>+T153/payroll!F153</f>
        <v>0</v>
      </c>
      <c r="X153" s="5">
        <f>IF(V153&lt;$X$2,T153, +payroll!F153 * $X$2)</f>
        <v>0</v>
      </c>
      <c r="Z153" s="5">
        <f t="shared" si="32"/>
        <v>0</v>
      </c>
      <c r="AB153" t="e">
        <f t="shared" si="33"/>
        <v>#DIV/0!</v>
      </c>
    </row>
    <row r="154" spans="1:28" hidden="1" outlineLevel="1">
      <c r="A154" t="s">
        <v>232</v>
      </c>
      <c r="B154" t="s">
        <v>233</v>
      </c>
      <c r="D154" s="158">
        <v>0</v>
      </c>
      <c r="E154" s="158">
        <v>0</v>
      </c>
      <c r="F154" s="158">
        <v>1</v>
      </c>
      <c r="G154">
        <f t="shared" si="28"/>
        <v>1</v>
      </c>
      <c r="I154" s="22">
        <f t="shared" si="29"/>
        <v>0.33333333333333331</v>
      </c>
      <c r="J154" s="6">
        <f>+IFR!AD154</f>
        <v>5.0000000000000001E-3</v>
      </c>
      <c r="K154" s="14">
        <f t="shared" si="35"/>
        <v>0.95</v>
      </c>
      <c r="L154" s="22">
        <f t="shared" si="30"/>
        <v>0.31666666666666665</v>
      </c>
      <c r="M154" s="14">
        <v>1</v>
      </c>
      <c r="N154" s="14">
        <v>1</v>
      </c>
      <c r="P154" s="22">
        <f t="shared" si="31"/>
        <v>0.31666666666666665</v>
      </c>
      <c r="R154" s="3">
        <f t="shared" si="34"/>
        <v>4.5298277234993194E-5</v>
      </c>
      <c r="T154" s="5">
        <f>+R154*(assessment!$J$275*assessment!$E$3)</f>
        <v>331.00023066359626</v>
      </c>
      <c r="V154" s="6">
        <f>+T154/payroll!F154</f>
        <v>5.9046783334052604E-4</v>
      </c>
      <c r="X154" s="5">
        <f>IF(V154&lt;$X$2,T154, +payroll!F154 * $X$2)</f>
        <v>331.00023066359626</v>
      </c>
      <c r="Z154" s="5">
        <f t="shared" si="32"/>
        <v>0</v>
      </c>
      <c r="AB154">
        <f t="shared" si="33"/>
        <v>1</v>
      </c>
    </row>
    <row r="155" spans="1:28" hidden="1" outlineLevel="1">
      <c r="A155" t="s">
        <v>234</v>
      </c>
      <c r="B155" t="s">
        <v>235</v>
      </c>
      <c r="D155" s="158">
        <v>0</v>
      </c>
      <c r="E155" s="158">
        <v>0</v>
      </c>
      <c r="F155" s="158">
        <v>0</v>
      </c>
      <c r="G155">
        <f t="shared" si="28"/>
        <v>0</v>
      </c>
      <c r="I155" s="22">
        <f t="shared" si="29"/>
        <v>0</v>
      </c>
      <c r="J155" s="6">
        <f>+IFR!AD155</f>
        <v>0</v>
      </c>
      <c r="K155" s="14">
        <f t="shared" si="35"/>
        <v>0.95</v>
      </c>
      <c r="L155" s="22">
        <f t="shared" si="30"/>
        <v>0</v>
      </c>
      <c r="M155" s="14">
        <v>1</v>
      </c>
      <c r="N155" s="14">
        <v>1</v>
      </c>
      <c r="P155" s="22">
        <f t="shared" si="31"/>
        <v>0</v>
      </c>
      <c r="R155" s="3">
        <f t="shared" si="34"/>
        <v>0</v>
      </c>
      <c r="T155" s="5">
        <f>+R155*(assessment!$J$275*assessment!$E$3)</f>
        <v>0</v>
      </c>
      <c r="V155" s="6">
        <f>+T155/payroll!F155</f>
        <v>0</v>
      </c>
      <c r="X155" s="5">
        <f>IF(V155&lt;$X$2,T155, +payroll!F155 * $X$2)</f>
        <v>0</v>
      </c>
      <c r="Z155" s="5">
        <f t="shared" si="32"/>
        <v>0</v>
      </c>
      <c r="AB155" t="e">
        <f t="shared" si="33"/>
        <v>#DIV/0!</v>
      </c>
    </row>
    <row r="156" spans="1:28" hidden="1" outlineLevel="1">
      <c r="A156" t="s">
        <v>236</v>
      </c>
      <c r="B156" t="s">
        <v>237</v>
      </c>
      <c r="D156" s="158">
        <v>1</v>
      </c>
      <c r="E156" s="158">
        <v>1</v>
      </c>
      <c r="F156" s="158">
        <v>0</v>
      </c>
      <c r="G156">
        <f t="shared" si="28"/>
        <v>2</v>
      </c>
      <c r="I156" s="22">
        <f t="shared" si="29"/>
        <v>0.66666666666666663</v>
      </c>
      <c r="J156" s="6">
        <f>+IFR!AD156</f>
        <v>5.0000000000000001E-3</v>
      </c>
      <c r="K156" s="14">
        <f t="shared" si="35"/>
        <v>0.95</v>
      </c>
      <c r="L156" s="22">
        <f t="shared" si="30"/>
        <v>0.6333333333333333</v>
      </c>
      <c r="M156" s="14">
        <v>1</v>
      </c>
      <c r="N156" s="14">
        <v>1</v>
      </c>
      <c r="P156" s="22">
        <f t="shared" si="31"/>
        <v>0.6333333333333333</v>
      </c>
      <c r="R156" s="3">
        <f t="shared" si="34"/>
        <v>9.0596554469986388E-5</v>
      </c>
      <c r="T156" s="5">
        <f>+R156*(assessment!$J$275*assessment!$E$3)</f>
        <v>662.00046132719251</v>
      </c>
      <c r="V156" s="6">
        <f>+T156/payroll!F156</f>
        <v>1.7199874623155282E-4</v>
      </c>
      <c r="X156" s="5">
        <f>IF(V156&lt;$X$2,T156, +payroll!F156 * $X$2)</f>
        <v>662.00046132719251</v>
      </c>
      <c r="Z156" s="5">
        <f t="shared" si="32"/>
        <v>0</v>
      </c>
      <c r="AB156">
        <f t="shared" si="33"/>
        <v>1</v>
      </c>
    </row>
    <row r="157" spans="1:28" hidden="1" outlineLevel="1">
      <c r="A157" t="s">
        <v>238</v>
      </c>
      <c r="B157" t="s">
        <v>239</v>
      </c>
      <c r="D157" s="158">
        <v>1</v>
      </c>
      <c r="E157" s="158">
        <v>4</v>
      </c>
      <c r="F157" s="158">
        <v>0</v>
      </c>
      <c r="G157">
        <f t="shared" si="28"/>
        <v>5</v>
      </c>
      <c r="I157" s="22">
        <f t="shared" si="29"/>
        <v>1.6666666666666667</v>
      </c>
      <c r="J157" s="6">
        <f>+IFR!AD157</f>
        <v>1.1093088222041995E-2</v>
      </c>
      <c r="K157" s="14">
        <f t="shared" si="35"/>
        <v>0.95</v>
      </c>
      <c r="L157" s="22">
        <f t="shared" si="30"/>
        <v>1.5833333333333333</v>
      </c>
      <c r="M157" s="14">
        <v>1</v>
      </c>
      <c r="N157" s="14">
        <v>1</v>
      </c>
      <c r="P157" s="22">
        <f t="shared" si="31"/>
        <v>1.5833333333333333</v>
      </c>
      <c r="R157" s="3">
        <f t="shared" si="34"/>
        <v>2.2649138617496597E-4</v>
      </c>
      <c r="T157" s="5">
        <f>+R157*(assessment!$J$275*assessment!$E$3)</f>
        <v>1655.0011533179811</v>
      </c>
      <c r="V157" s="6">
        <f>+T157/payroll!F157</f>
        <v>2.895578969257339E-4</v>
      </c>
      <c r="X157" s="5">
        <f>IF(V157&lt;$X$2,T157, +payroll!F157 * $X$2)</f>
        <v>1655.0011533179811</v>
      </c>
      <c r="Z157" s="5">
        <f t="shared" si="32"/>
        <v>0</v>
      </c>
      <c r="AB157">
        <f t="shared" si="33"/>
        <v>1</v>
      </c>
    </row>
    <row r="158" spans="1:28" hidden="1" outlineLevel="1">
      <c r="A158" t="s">
        <v>240</v>
      </c>
      <c r="B158" t="s">
        <v>241</v>
      </c>
      <c r="D158" s="158">
        <v>2</v>
      </c>
      <c r="E158" s="158">
        <v>1</v>
      </c>
      <c r="F158" s="158">
        <v>0</v>
      </c>
      <c r="G158">
        <f t="shared" si="28"/>
        <v>3</v>
      </c>
      <c r="I158" s="22">
        <f t="shared" si="29"/>
        <v>1</v>
      </c>
      <c r="J158" s="6">
        <f>+IFR!AD158</f>
        <v>6.6666666666666671E-3</v>
      </c>
      <c r="K158" s="14">
        <f t="shared" si="35"/>
        <v>0.95</v>
      </c>
      <c r="L158" s="22">
        <f t="shared" si="30"/>
        <v>0.95</v>
      </c>
      <c r="M158" s="14">
        <v>1</v>
      </c>
      <c r="N158" s="14">
        <v>1</v>
      </c>
      <c r="P158" s="22">
        <f t="shared" si="31"/>
        <v>0.95</v>
      </c>
      <c r="R158" s="3">
        <f t="shared" si="34"/>
        <v>1.3589483170497958E-4</v>
      </c>
      <c r="T158" s="5">
        <f>+R158*(assessment!$J$275*assessment!$E$3)</f>
        <v>993.00069199078871</v>
      </c>
      <c r="V158" s="6">
        <f>+T158/payroll!F158</f>
        <v>1.675931998305833E-3</v>
      </c>
      <c r="X158" s="5">
        <f>IF(V158&lt;$X$2,T158, +payroll!F158 * $X$2)</f>
        <v>993.00069199078871</v>
      </c>
      <c r="Z158" s="5">
        <f t="shared" si="32"/>
        <v>0</v>
      </c>
      <c r="AB158">
        <f t="shared" si="33"/>
        <v>1</v>
      </c>
    </row>
    <row r="159" spans="1:28" hidden="1" outlineLevel="1">
      <c r="A159" t="s">
        <v>242</v>
      </c>
      <c r="B159" t="s">
        <v>243</v>
      </c>
      <c r="D159" s="158">
        <v>0</v>
      </c>
      <c r="E159" s="158">
        <v>0</v>
      </c>
      <c r="F159" s="158">
        <v>0</v>
      </c>
      <c r="G159">
        <f t="shared" si="28"/>
        <v>0</v>
      </c>
      <c r="I159" s="22">
        <f t="shared" si="29"/>
        <v>0</v>
      </c>
      <c r="J159" s="6">
        <f>+IFR!AD159</f>
        <v>0</v>
      </c>
      <c r="K159" s="14">
        <f t="shared" si="35"/>
        <v>0.95</v>
      </c>
      <c r="L159" s="22">
        <f t="shared" si="30"/>
        <v>0</v>
      </c>
      <c r="M159" s="14">
        <v>1</v>
      </c>
      <c r="N159" s="14">
        <v>1</v>
      </c>
      <c r="P159" s="22">
        <f t="shared" si="31"/>
        <v>0</v>
      </c>
      <c r="R159" s="3">
        <f t="shared" si="34"/>
        <v>0</v>
      </c>
      <c r="T159" s="5">
        <f>+R159*(assessment!$J$275*assessment!$E$3)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32"/>
        <v>0</v>
      </c>
      <c r="AB159" t="e">
        <f t="shared" si="33"/>
        <v>#DIV/0!</v>
      </c>
    </row>
    <row r="160" spans="1:28" hidden="1" outlineLevel="1">
      <c r="A160" t="s">
        <v>244</v>
      </c>
      <c r="B160" t="s">
        <v>245</v>
      </c>
      <c r="D160" s="158">
        <v>0</v>
      </c>
      <c r="E160" s="158">
        <v>0</v>
      </c>
      <c r="F160" s="158">
        <v>0</v>
      </c>
      <c r="G160">
        <f t="shared" si="28"/>
        <v>0</v>
      </c>
      <c r="I160" s="22">
        <f t="shared" si="29"/>
        <v>0</v>
      </c>
      <c r="J160" s="6">
        <f>+IFR!AD160</f>
        <v>0</v>
      </c>
      <c r="K160" s="14">
        <f t="shared" si="35"/>
        <v>0.95</v>
      </c>
      <c r="L160" s="22">
        <f t="shared" si="30"/>
        <v>0</v>
      </c>
      <c r="M160" s="14">
        <v>1</v>
      </c>
      <c r="N160" s="14">
        <v>1</v>
      </c>
      <c r="P160" s="22">
        <f t="shared" si="31"/>
        <v>0</v>
      </c>
      <c r="R160" s="3">
        <f t="shared" si="34"/>
        <v>0</v>
      </c>
      <c r="T160" s="5">
        <f>+R160*(assessment!$J$275*assessment!$E$3)</f>
        <v>0</v>
      </c>
      <c r="V160" s="6">
        <f>+T160/payroll!F160</f>
        <v>0</v>
      </c>
      <c r="X160" s="5">
        <f>IF(V160&lt;$X$2,T160, +payroll!F160 * $X$2)</f>
        <v>0</v>
      </c>
      <c r="Z160" s="5">
        <f t="shared" si="32"/>
        <v>0</v>
      </c>
      <c r="AB160" t="e">
        <f t="shared" si="33"/>
        <v>#DIV/0!</v>
      </c>
    </row>
    <row r="161" spans="1:28" hidden="1" outlineLevel="1">
      <c r="A161" t="s">
        <v>246</v>
      </c>
      <c r="B161" t="s">
        <v>247</v>
      </c>
      <c r="D161" s="158">
        <v>0</v>
      </c>
      <c r="E161" s="158">
        <v>0</v>
      </c>
      <c r="F161" s="158">
        <v>1</v>
      </c>
      <c r="G161">
        <f t="shared" si="28"/>
        <v>1</v>
      </c>
      <c r="I161" s="22">
        <f t="shared" si="29"/>
        <v>0.33333333333333331</v>
      </c>
      <c r="J161" s="6">
        <f>+IFR!AD161</f>
        <v>5.0000000000000001E-3</v>
      </c>
      <c r="K161" s="14">
        <f t="shared" si="35"/>
        <v>0.95</v>
      </c>
      <c r="L161" s="22">
        <f t="shared" si="30"/>
        <v>0.31666666666666665</v>
      </c>
      <c r="M161" s="14">
        <v>1</v>
      </c>
      <c r="N161" s="14">
        <v>1</v>
      </c>
      <c r="P161" s="22">
        <f t="shared" si="31"/>
        <v>0.31666666666666665</v>
      </c>
      <c r="R161" s="3">
        <f t="shared" si="34"/>
        <v>4.5298277234993194E-5</v>
      </c>
      <c r="T161" s="5">
        <f>+R161*(assessment!$J$275*assessment!$E$3)</f>
        <v>331.00023066359626</v>
      </c>
      <c r="V161" s="6">
        <f>+T161/payroll!F161</f>
        <v>7.5741721722528128E-5</v>
      </c>
      <c r="X161" s="5">
        <f>IF(V161&lt;$X$2,T161, +payroll!F161 * $X$2)</f>
        <v>331.00023066359626</v>
      </c>
      <c r="Z161" s="5">
        <f t="shared" si="32"/>
        <v>0</v>
      </c>
      <c r="AB161">
        <f t="shared" si="33"/>
        <v>1</v>
      </c>
    </row>
    <row r="162" spans="1:28" hidden="1" outlineLevel="1">
      <c r="A162" t="s">
        <v>248</v>
      </c>
      <c r="B162" t="s">
        <v>249</v>
      </c>
      <c r="D162" s="158">
        <v>0</v>
      </c>
      <c r="E162" s="158">
        <v>0</v>
      </c>
      <c r="F162" s="158">
        <v>0</v>
      </c>
      <c r="G162">
        <f t="shared" si="28"/>
        <v>0</v>
      </c>
      <c r="I162" s="22">
        <f t="shared" si="29"/>
        <v>0</v>
      </c>
      <c r="J162" s="6">
        <f>+IFR!AD162</f>
        <v>0</v>
      </c>
      <c r="K162" s="14">
        <f t="shared" si="35"/>
        <v>0.95</v>
      </c>
      <c r="L162" s="22">
        <f t="shared" si="30"/>
        <v>0</v>
      </c>
      <c r="M162" s="14">
        <v>1</v>
      </c>
      <c r="N162" s="14">
        <v>1</v>
      </c>
      <c r="P162" s="22">
        <f t="shared" si="31"/>
        <v>0</v>
      </c>
      <c r="R162" s="3">
        <f t="shared" ref="R162:R167" si="36">+P162/$P$267</f>
        <v>0</v>
      </c>
      <c r="T162" s="5">
        <f>+R162*(assessment!$J$275*assessment!$E$3)</f>
        <v>0</v>
      </c>
      <c r="V162" s="6">
        <f>+T162/payroll!F162</f>
        <v>0</v>
      </c>
      <c r="X162" s="5">
        <f>IF(V162&lt;$X$2,T162, +payroll!F162 * $X$2)</f>
        <v>0</v>
      </c>
      <c r="Z162" s="5">
        <f t="shared" si="32"/>
        <v>0</v>
      </c>
      <c r="AB162" t="e">
        <f t="shared" si="33"/>
        <v>#DIV/0!</v>
      </c>
    </row>
    <row r="163" spans="1:28" hidden="1" outlineLevel="1">
      <c r="A163" t="s">
        <v>250</v>
      </c>
      <c r="B163" t="s">
        <v>251</v>
      </c>
      <c r="D163" s="158">
        <v>0</v>
      </c>
      <c r="E163" s="158">
        <v>0</v>
      </c>
      <c r="F163" s="158">
        <v>0</v>
      </c>
      <c r="G163">
        <f t="shared" si="28"/>
        <v>0</v>
      </c>
      <c r="I163" s="22">
        <f t="shared" si="29"/>
        <v>0</v>
      </c>
      <c r="J163" s="6">
        <f>+IFR!AD163</f>
        <v>0</v>
      </c>
      <c r="K163" s="14">
        <f t="shared" si="35"/>
        <v>0.95</v>
      </c>
      <c r="L163" s="22">
        <f t="shared" si="30"/>
        <v>0</v>
      </c>
      <c r="M163" s="14">
        <v>1</v>
      </c>
      <c r="N163" s="14">
        <v>1</v>
      </c>
      <c r="P163" s="22">
        <f t="shared" si="31"/>
        <v>0</v>
      </c>
      <c r="R163" s="3">
        <f t="shared" si="36"/>
        <v>0</v>
      </c>
      <c r="T163" s="5">
        <f>+R163*(assessment!$J$275*assessment!$E$3)</f>
        <v>0</v>
      </c>
      <c r="V163" s="6">
        <f>+T163/payroll!F163</f>
        <v>0</v>
      </c>
      <c r="X163" s="5">
        <f>IF(V163&lt;$X$2,T163, +payroll!F163 * $X$2)</f>
        <v>0</v>
      </c>
      <c r="Z163" s="5">
        <f t="shared" si="32"/>
        <v>0</v>
      </c>
      <c r="AB163" t="e">
        <f t="shared" si="33"/>
        <v>#DIV/0!</v>
      </c>
    </row>
    <row r="164" spans="1:28" hidden="1" outlineLevel="1">
      <c r="A164" t="s">
        <v>252</v>
      </c>
      <c r="B164" t="s">
        <v>253</v>
      </c>
      <c r="D164" s="158">
        <v>0</v>
      </c>
      <c r="E164" s="158">
        <v>0</v>
      </c>
      <c r="F164" s="158">
        <v>0</v>
      </c>
      <c r="G164">
        <f t="shared" si="28"/>
        <v>0</v>
      </c>
      <c r="I164" s="22">
        <f t="shared" si="29"/>
        <v>0</v>
      </c>
      <c r="J164" s="6">
        <f>+IFR!AD164</f>
        <v>0</v>
      </c>
      <c r="K164" s="14">
        <f t="shared" si="35"/>
        <v>0.95</v>
      </c>
      <c r="L164" s="22">
        <f t="shared" si="30"/>
        <v>0</v>
      </c>
      <c r="M164" s="14">
        <v>1</v>
      </c>
      <c r="N164" s="14">
        <v>1</v>
      </c>
      <c r="P164" s="22">
        <f t="shared" si="31"/>
        <v>0</v>
      </c>
      <c r="R164" s="3">
        <f t="shared" si="36"/>
        <v>0</v>
      </c>
      <c r="T164" s="5">
        <f>+R164*(assessment!$J$275*assessment!$E$3)</f>
        <v>0</v>
      </c>
      <c r="V164" s="6">
        <f>+T164/payroll!F164</f>
        <v>0</v>
      </c>
      <c r="X164" s="5">
        <f>IF(V164&lt;$X$2,T164, +payroll!F164 * $X$2)</f>
        <v>0</v>
      </c>
      <c r="Z164" s="5">
        <f t="shared" si="32"/>
        <v>0</v>
      </c>
      <c r="AB164" t="e">
        <f t="shared" si="33"/>
        <v>#DIV/0!</v>
      </c>
    </row>
    <row r="165" spans="1:28" hidden="1" outlineLevel="1">
      <c r="A165" t="s">
        <v>500</v>
      </c>
      <c r="B165" t="s">
        <v>501</v>
      </c>
      <c r="D165" s="158">
        <v>0</v>
      </c>
      <c r="E165" s="158">
        <v>0</v>
      </c>
      <c r="F165" s="158">
        <v>0</v>
      </c>
      <c r="G165">
        <f>SUM(D165:F165)</f>
        <v>0</v>
      </c>
      <c r="I165" s="22">
        <f>AVERAGE(D165:F165)</f>
        <v>0</v>
      </c>
      <c r="J165" s="6">
        <f>+IFR!AD165</f>
        <v>0</v>
      </c>
      <c r="K165" s="14">
        <f t="shared" si="35"/>
        <v>0.95</v>
      </c>
      <c r="L165" s="22">
        <f>+I165*K165</f>
        <v>0</v>
      </c>
      <c r="M165" s="14">
        <v>1</v>
      </c>
      <c r="N165" s="14">
        <v>1</v>
      </c>
      <c r="P165" s="22">
        <f>+L165*M165*N165</f>
        <v>0</v>
      </c>
      <c r="R165" s="3">
        <f t="shared" si="36"/>
        <v>0</v>
      </c>
      <c r="T165" s="5">
        <f>+R165*(assessment!$J$275*assessment!$E$3)</f>
        <v>0</v>
      </c>
      <c r="V165" s="6">
        <f>+T165/payroll!F165</f>
        <v>0</v>
      </c>
      <c r="X165" s="5">
        <f>IF(V165&lt;$X$2,T165, +payroll!F165 * $X$2)</f>
        <v>0</v>
      </c>
      <c r="Z165" s="5">
        <f>+T165-X165</f>
        <v>0</v>
      </c>
      <c r="AB165" t="e">
        <f t="shared" si="33"/>
        <v>#DIV/0!</v>
      </c>
    </row>
    <row r="166" spans="1:28" hidden="1" outlineLevel="1">
      <c r="A166" t="s">
        <v>254</v>
      </c>
      <c r="B166" t="s">
        <v>255</v>
      </c>
      <c r="D166" s="158">
        <v>6</v>
      </c>
      <c r="E166" s="158">
        <v>3</v>
      </c>
      <c r="F166" s="158">
        <v>8</v>
      </c>
      <c r="G166">
        <f t="shared" si="28"/>
        <v>17</v>
      </c>
      <c r="I166" s="22">
        <f t="shared" si="29"/>
        <v>5.666666666666667</v>
      </c>
      <c r="J166" s="6">
        <f>+IFR!AD166</f>
        <v>9.9092360921030284E-3</v>
      </c>
      <c r="K166" s="14">
        <f t="shared" ref="K166:K193" si="37">IF(+J166&lt;$E$270,$I$270,IF(J166&gt;$E$272,$I$272,$I$271))</f>
        <v>0.95</v>
      </c>
      <c r="L166" s="22">
        <f t="shared" si="30"/>
        <v>5.3833333333333337</v>
      </c>
      <c r="M166" s="14">
        <v>1</v>
      </c>
      <c r="N166" s="14">
        <v>1</v>
      </c>
      <c r="P166" s="22">
        <f t="shared" si="31"/>
        <v>5.3833333333333337</v>
      </c>
      <c r="R166" s="3">
        <f t="shared" si="36"/>
        <v>7.7007071299488436E-4</v>
      </c>
      <c r="T166" s="5">
        <f>+R166*(assessment!$J$275*assessment!$E$3)</f>
        <v>5627.0039212811362</v>
      </c>
      <c r="V166" s="6">
        <f>+T166/payroll!F166</f>
        <v>2.0112252016352592E-4</v>
      </c>
      <c r="X166" s="5">
        <f>IF(V166&lt;$X$2,T166, +payroll!F166 * $X$2)</f>
        <v>5627.0039212811362</v>
      </c>
      <c r="Z166" s="5">
        <f t="shared" si="32"/>
        <v>0</v>
      </c>
      <c r="AB166">
        <f t="shared" si="33"/>
        <v>1</v>
      </c>
    </row>
    <row r="167" spans="1:28" hidden="1" outlineLevel="1">
      <c r="A167" t="s">
        <v>256</v>
      </c>
      <c r="B167" t="s">
        <v>257</v>
      </c>
      <c r="D167" s="158">
        <v>0</v>
      </c>
      <c r="E167" s="158">
        <v>0</v>
      </c>
      <c r="F167" s="158">
        <v>0</v>
      </c>
      <c r="G167">
        <f t="shared" si="28"/>
        <v>0</v>
      </c>
      <c r="I167" s="22">
        <f t="shared" si="29"/>
        <v>0</v>
      </c>
      <c r="J167" s="6">
        <f>+IFR!AD167</f>
        <v>0</v>
      </c>
      <c r="K167" s="14">
        <f t="shared" si="37"/>
        <v>0.95</v>
      </c>
      <c r="L167" s="22">
        <f t="shared" si="30"/>
        <v>0</v>
      </c>
      <c r="M167" s="14">
        <v>1</v>
      </c>
      <c r="N167" s="14">
        <v>1</v>
      </c>
      <c r="P167" s="22">
        <f t="shared" si="31"/>
        <v>0</v>
      </c>
      <c r="R167" s="3">
        <f t="shared" si="36"/>
        <v>0</v>
      </c>
      <c r="T167" s="5">
        <f>+R167*(assessment!$J$275*assessment!$E$3)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si="32"/>
        <v>0</v>
      </c>
      <c r="AB167" t="e">
        <f t="shared" si="33"/>
        <v>#DIV/0!</v>
      </c>
    </row>
    <row r="168" spans="1:28" hidden="1" outlineLevel="1">
      <c r="A168" t="s">
        <v>258</v>
      </c>
      <c r="B168" t="s">
        <v>259</v>
      </c>
      <c r="D168" s="158">
        <v>0</v>
      </c>
      <c r="E168" s="158">
        <v>0</v>
      </c>
      <c r="F168" s="158">
        <v>0</v>
      </c>
      <c r="G168">
        <f t="shared" ref="G168:G231" si="38">SUM(D168:F168)</f>
        <v>0</v>
      </c>
      <c r="I168" s="22">
        <f t="shared" si="29"/>
        <v>0</v>
      </c>
      <c r="J168" s="6">
        <f>+IFR!AD168</f>
        <v>0</v>
      </c>
      <c r="K168" s="14">
        <f t="shared" si="37"/>
        <v>0.95</v>
      </c>
      <c r="L168" s="22">
        <f t="shared" si="30"/>
        <v>0</v>
      </c>
      <c r="M168" s="14">
        <v>1</v>
      </c>
      <c r="N168" s="14">
        <v>1</v>
      </c>
      <c r="P168" s="22">
        <f t="shared" ref="P168:P231" si="39">+L168*M168*N168</f>
        <v>0</v>
      </c>
      <c r="R168" s="3">
        <f t="shared" ref="R168:R199" si="40">+P168/$P$267</f>
        <v>0</v>
      </c>
      <c r="T168" s="5">
        <f>+R168*(assessment!$J$275*assessment!$E$3)</f>
        <v>0</v>
      </c>
      <c r="V168" s="6">
        <f>+T168/payroll!F168</f>
        <v>0</v>
      </c>
      <c r="X168" s="5">
        <f>IF(V168&lt;$X$2,T168, +payroll!F168 * $X$2)</f>
        <v>0</v>
      </c>
      <c r="Z168" s="5">
        <f t="shared" ref="Z168:Z231" si="41">+T168-X168</f>
        <v>0</v>
      </c>
      <c r="AB168" t="e">
        <f t="shared" ref="AB168:AB231" si="42">+X168/T168</f>
        <v>#DIV/0!</v>
      </c>
    </row>
    <row r="169" spans="1:28" hidden="1" outlineLevel="1">
      <c r="A169" t="s">
        <v>260</v>
      </c>
      <c r="B169" t="s">
        <v>261</v>
      </c>
      <c r="D169" s="158">
        <v>1</v>
      </c>
      <c r="E169" s="158">
        <v>1</v>
      </c>
      <c r="F169" s="158">
        <v>0</v>
      </c>
      <c r="G169">
        <f t="shared" si="38"/>
        <v>2</v>
      </c>
      <c r="I169" s="22">
        <f t="shared" ref="I169:I232" si="43">AVERAGE(D169:F169)</f>
        <v>0.66666666666666663</v>
      </c>
      <c r="J169" s="6">
        <f>+IFR!AD169</f>
        <v>5.0000000000000001E-3</v>
      </c>
      <c r="K169" s="14">
        <f t="shared" si="37"/>
        <v>0.95</v>
      </c>
      <c r="L169" s="22">
        <f t="shared" ref="L169:L232" si="44">+I169*K169</f>
        <v>0.6333333333333333</v>
      </c>
      <c r="M169" s="14">
        <v>1</v>
      </c>
      <c r="N169" s="14">
        <v>1</v>
      </c>
      <c r="P169" s="22">
        <f t="shared" si="39"/>
        <v>0.6333333333333333</v>
      </c>
      <c r="R169" s="3">
        <f t="shared" si="40"/>
        <v>9.0596554469986388E-5</v>
      </c>
      <c r="T169" s="5">
        <f>+R169*(assessment!$J$275*assessment!$E$3)</f>
        <v>662.00046132719251</v>
      </c>
      <c r="V169" s="6">
        <f>+T169/payroll!F169</f>
        <v>1.9007506628052997E-4</v>
      </c>
      <c r="X169" s="5">
        <f>IF(V169&lt;$X$2,T169, +payroll!F169 * $X$2)</f>
        <v>662.00046132719251</v>
      </c>
      <c r="Z169" s="5">
        <f t="shared" si="41"/>
        <v>0</v>
      </c>
      <c r="AB169">
        <f t="shared" si="42"/>
        <v>1</v>
      </c>
    </row>
    <row r="170" spans="1:28" hidden="1" outlineLevel="1">
      <c r="A170" t="s">
        <v>262</v>
      </c>
      <c r="B170" t="s">
        <v>263</v>
      </c>
      <c r="D170" s="158">
        <v>0</v>
      </c>
      <c r="E170" s="158">
        <v>0</v>
      </c>
      <c r="F170" s="158">
        <v>0</v>
      </c>
      <c r="G170">
        <f t="shared" si="38"/>
        <v>0</v>
      </c>
      <c r="I170" s="22">
        <f t="shared" si="43"/>
        <v>0</v>
      </c>
      <c r="J170" s="6">
        <f>+IFR!AD170</f>
        <v>0</v>
      </c>
      <c r="K170" s="14">
        <f t="shared" si="37"/>
        <v>0.95</v>
      </c>
      <c r="L170" s="22">
        <f t="shared" si="44"/>
        <v>0</v>
      </c>
      <c r="M170" s="14">
        <v>1</v>
      </c>
      <c r="N170" s="14">
        <v>1</v>
      </c>
      <c r="P170" s="22">
        <f t="shared" si="39"/>
        <v>0</v>
      </c>
      <c r="R170" s="3">
        <f t="shared" si="40"/>
        <v>0</v>
      </c>
      <c r="T170" s="5">
        <f>+R170*(assessment!$J$275*assessment!$E$3)</f>
        <v>0</v>
      </c>
      <c r="V170" s="6">
        <f>+T170/payroll!F170</f>
        <v>0</v>
      </c>
      <c r="X170" s="5">
        <f>IF(V170&lt;$X$2,T170, +payroll!F170 * $X$2)</f>
        <v>0</v>
      </c>
      <c r="Z170" s="5">
        <f t="shared" si="41"/>
        <v>0</v>
      </c>
      <c r="AB170" t="e">
        <f t="shared" si="42"/>
        <v>#DIV/0!</v>
      </c>
    </row>
    <row r="171" spans="1:28" hidden="1" outlineLevel="1">
      <c r="A171" t="s">
        <v>264</v>
      </c>
      <c r="B171" t="s">
        <v>265</v>
      </c>
      <c r="D171" s="158">
        <v>0</v>
      </c>
      <c r="E171" s="158">
        <v>0</v>
      </c>
      <c r="F171" s="158">
        <v>2</v>
      </c>
      <c r="G171">
        <f t="shared" si="38"/>
        <v>2</v>
      </c>
      <c r="I171" s="22">
        <f t="shared" si="43"/>
        <v>0.66666666666666663</v>
      </c>
      <c r="J171" s="6">
        <f>+IFR!AD171</f>
        <v>0.01</v>
      </c>
      <c r="K171" s="14">
        <f t="shared" si="37"/>
        <v>0.95</v>
      </c>
      <c r="L171" s="22">
        <f t="shared" si="44"/>
        <v>0.6333333333333333</v>
      </c>
      <c r="M171" s="14">
        <v>1</v>
      </c>
      <c r="N171" s="14">
        <v>1</v>
      </c>
      <c r="P171" s="22">
        <f t="shared" si="39"/>
        <v>0.6333333333333333</v>
      </c>
      <c r="R171" s="3">
        <f t="shared" si="40"/>
        <v>9.0596554469986388E-5</v>
      </c>
      <c r="T171" s="5">
        <f>+R171*(assessment!$J$275*assessment!$E$3)</f>
        <v>662.00046132719251</v>
      </c>
      <c r="V171" s="6">
        <f>+T171/payroll!F171</f>
        <v>5.1391322947165528E-4</v>
      </c>
      <c r="X171" s="5">
        <f>IF(V171&lt;$X$2,T171, +payroll!F171 * $X$2)</f>
        <v>662.00046132719251</v>
      </c>
      <c r="Z171" s="5">
        <f t="shared" si="41"/>
        <v>0</v>
      </c>
      <c r="AB171">
        <f t="shared" si="42"/>
        <v>1</v>
      </c>
    </row>
    <row r="172" spans="1:28" hidden="1" outlineLevel="1">
      <c r="A172" t="s">
        <v>266</v>
      </c>
      <c r="B172" t="s">
        <v>267</v>
      </c>
      <c r="D172" s="158">
        <v>1</v>
      </c>
      <c r="E172" s="158">
        <v>0</v>
      </c>
      <c r="F172" s="158">
        <v>0</v>
      </c>
      <c r="G172">
        <f t="shared" si="38"/>
        <v>1</v>
      </c>
      <c r="I172" s="22">
        <f t="shared" si="43"/>
        <v>0.33333333333333331</v>
      </c>
      <c r="J172" s="6">
        <f>+IFR!AD172</f>
        <v>1.6666666666666668E-3</v>
      </c>
      <c r="K172" s="14">
        <f t="shared" si="37"/>
        <v>0.95</v>
      </c>
      <c r="L172" s="22">
        <f t="shared" si="44"/>
        <v>0.31666666666666665</v>
      </c>
      <c r="M172" s="14">
        <v>1</v>
      </c>
      <c r="N172" s="14">
        <v>1</v>
      </c>
      <c r="P172" s="22">
        <f t="shared" si="39"/>
        <v>0.31666666666666665</v>
      </c>
      <c r="R172" s="3">
        <f t="shared" si="40"/>
        <v>4.5298277234993194E-5</v>
      </c>
      <c r="T172" s="5">
        <f>+R172*(assessment!$J$275*assessment!$E$3)</f>
        <v>331.00023066359626</v>
      </c>
      <c r="V172" s="6">
        <f>+T172/payroll!F172</f>
        <v>2.5343569105232386E-4</v>
      </c>
      <c r="X172" s="5">
        <f>IF(V172&lt;$X$2,T172, +payroll!F172 * $X$2)</f>
        <v>331.00023066359626</v>
      </c>
      <c r="Z172" s="5">
        <f t="shared" si="41"/>
        <v>0</v>
      </c>
      <c r="AB172">
        <f t="shared" si="42"/>
        <v>1</v>
      </c>
    </row>
    <row r="173" spans="1:28" hidden="1" outlineLevel="1">
      <c r="A173" t="s">
        <v>268</v>
      </c>
      <c r="B173" t="s">
        <v>269</v>
      </c>
      <c r="D173" s="158">
        <v>9</v>
      </c>
      <c r="E173" s="158">
        <v>9</v>
      </c>
      <c r="F173" s="158">
        <v>10</v>
      </c>
      <c r="G173">
        <f t="shared" si="38"/>
        <v>28</v>
      </c>
      <c r="I173" s="22">
        <f t="shared" si="43"/>
        <v>9.3333333333333339</v>
      </c>
      <c r="J173" s="6">
        <f>+IFR!AD173</f>
        <v>4.2457577099011358E-2</v>
      </c>
      <c r="K173" s="14">
        <f t="shared" si="37"/>
        <v>1</v>
      </c>
      <c r="L173" s="22">
        <f t="shared" si="44"/>
        <v>9.3333333333333339</v>
      </c>
      <c r="M173" s="14">
        <v>1</v>
      </c>
      <c r="N173" s="14">
        <v>1</v>
      </c>
      <c r="P173" s="22">
        <f t="shared" si="39"/>
        <v>9.3333333333333339</v>
      </c>
      <c r="R173" s="3">
        <f t="shared" si="40"/>
        <v>1.3351071185050626E-3</v>
      </c>
      <c r="T173" s="5">
        <f>+R173*(assessment!$J$275*assessment!$E$3)</f>
        <v>9755.7962721902059</v>
      </c>
      <c r="V173" s="6">
        <f>+T173/payroll!F173</f>
        <v>1.1865198457295949E-3</v>
      </c>
      <c r="X173" s="5">
        <f>IF(V173&lt;$X$2,T173, +payroll!F173 * $X$2)</f>
        <v>9755.7962721902059</v>
      </c>
      <c r="Z173" s="5">
        <f t="shared" si="41"/>
        <v>0</v>
      </c>
      <c r="AB173">
        <f t="shared" si="42"/>
        <v>1</v>
      </c>
    </row>
    <row r="174" spans="1:28" hidden="1" outlineLevel="1">
      <c r="A174" t="s">
        <v>270</v>
      </c>
      <c r="B174" t="s">
        <v>271</v>
      </c>
      <c r="D174" s="158">
        <v>0</v>
      </c>
      <c r="E174" s="158">
        <v>0</v>
      </c>
      <c r="F174" s="158">
        <v>0</v>
      </c>
      <c r="G174">
        <f t="shared" si="38"/>
        <v>0</v>
      </c>
      <c r="I174" s="22">
        <f t="shared" si="43"/>
        <v>0</v>
      </c>
      <c r="J174" s="6">
        <f>+IFR!AD174</f>
        <v>0</v>
      </c>
      <c r="K174" s="14">
        <f t="shared" si="37"/>
        <v>0.95</v>
      </c>
      <c r="L174" s="22">
        <f t="shared" si="44"/>
        <v>0</v>
      </c>
      <c r="M174" s="14">
        <v>1</v>
      </c>
      <c r="N174" s="14">
        <v>1</v>
      </c>
      <c r="P174" s="22">
        <f t="shared" si="39"/>
        <v>0</v>
      </c>
      <c r="R174" s="3">
        <f t="shared" si="40"/>
        <v>0</v>
      </c>
      <c r="T174" s="5">
        <f>+R174*(assessment!$J$275*assessment!$E$3)</f>
        <v>0</v>
      </c>
      <c r="V174" s="6">
        <f>+T174/payroll!F174</f>
        <v>0</v>
      </c>
      <c r="X174" s="5">
        <f>IF(V174&lt;$X$2,T174, +payroll!F174 * $X$2)</f>
        <v>0</v>
      </c>
      <c r="Z174" s="5">
        <f t="shared" si="41"/>
        <v>0</v>
      </c>
      <c r="AB174" t="e">
        <f t="shared" si="42"/>
        <v>#DIV/0!</v>
      </c>
    </row>
    <row r="175" spans="1:28" hidden="1" outlineLevel="1">
      <c r="A175" t="s">
        <v>272</v>
      </c>
      <c r="B175" t="s">
        <v>273</v>
      </c>
      <c r="D175" s="158">
        <v>0</v>
      </c>
      <c r="E175" s="158">
        <v>0</v>
      </c>
      <c r="F175" s="158">
        <v>0</v>
      </c>
      <c r="G175">
        <f t="shared" si="38"/>
        <v>0</v>
      </c>
      <c r="I175" s="22">
        <f t="shared" si="43"/>
        <v>0</v>
      </c>
      <c r="J175" s="6">
        <f>+IFR!AD175</f>
        <v>0</v>
      </c>
      <c r="K175" s="14">
        <f t="shared" si="37"/>
        <v>0.95</v>
      </c>
      <c r="L175" s="22">
        <f t="shared" si="44"/>
        <v>0</v>
      </c>
      <c r="M175" s="14">
        <v>1</v>
      </c>
      <c r="N175" s="14">
        <v>1</v>
      </c>
      <c r="P175" s="22">
        <f t="shared" si="39"/>
        <v>0</v>
      </c>
      <c r="R175" s="3">
        <f t="shared" si="40"/>
        <v>0</v>
      </c>
      <c r="T175" s="5">
        <f>+R175*(assessment!$J$275*assessment!$E$3)</f>
        <v>0</v>
      </c>
      <c r="V175" s="6">
        <f>+T175/payroll!F175</f>
        <v>0</v>
      </c>
      <c r="X175" s="5">
        <f>IF(V175&lt;$X$2,T175, +payroll!F175 * $X$2)</f>
        <v>0</v>
      </c>
      <c r="Z175" s="5">
        <f t="shared" si="41"/>
        <v>0</v>
      </c>
      <c r="AB175" t="e">
        <f t="shared" si="42"/>
        <v>#DIV/0!</v>
      </c>
    </row>
    <row r="176" spans="1:28" hidden="1" outlineLevel="1">
      <c r="A176" t="s">
        <v>274</v>
      </c>
      <c r="B176" t="s">
        <v>275</v>
      </c>
      <c r="D176" s="158">
        <v>0</v>
      </c>
      <c r="E176" s="158">
        <v>0</v>
      </c>
      <c r="F176" s="158">
        <v>0</v>
      </c>
      <c r="G176">
        <f t="shared" si="38"/>
        <v>0</v>
      </c>
      <c r="I176" s="22">
        <f t="shared" si="43"/>
        <v>0</v>
      </c>
      <c r="J176" s="6">
        <f>+IFR!AD176</f>
        <v>0</v>
      </c>
      <c r="K176" s="14">
        <f t="shared" si="37"/>
        <v>0.95</v>
      </c>
      <c r="L176" s="22">
        <f t="shared" si="44"/>
        <v>0</v>
      </c>
      <c r="M176" s="14">
        <v>1</v>
      </c>
      <c r="N176" s="14">
        <v>1</v>
      </c>
      <c r="P176" s="22">
        <f t="shared" si="39"/>
        <v>0</v>
      </c>
      <c r="R176" s="3">
        <f t="shared" si="40"/>
        <v>0</v>
      </c>
      <c r="T176" s="5">
        <f>+R176*(assessment!$J$275*assessment!$E$3)</f>
        <v>0</v>
      </c>
      <c r="V176" s="6">
        <f>+T176/payroll!F176</f>
        <v>0</v>
      </c>
      <c r="X176" s="5">
        <f>IF(V176&lt;$X$2,T176, +payroll!F176 * $X$2)</f>
        <v>0</v>
      </c>
      <c r="Z176" s="5">
        <f t="shared" si="41"/>
        <v>0</v>
      </c>
      <c r="AB176" t="e">
        <f t="shared" si="42"/>
        <v>#DIV/0!</v>
      </c>
    </row>
    <row r="177" spans="1:28" hidden="1" outlineLevel="1">
      <c r="A177" t="s">
        <v>276</v>
      </c>
      <c r="B177" t="s">
        <v>277</v>
      </c>
      <c r="D177" s="158">
        <v>0</v>
      </c>
      <c r="E177" s="158">
        <v>0</v>
      </c>
      <c r="F177" s="158">
        <v>0</v>
      </c>
      <c r="G177">
        <f t="shared" si="38"/>
        <v>0</v>
      </c>
      <c r="I177" s="22">
        <f t="shared" si="43"/>
        <v>0</v>
      </c>
      <c r="J177" s="6">
        <f>+IFR!AD177</f>
        <v>0</v>
      </c>
      <c r="K177" s="14">
        <f t="shared" si="37"/>
        <v>0.95</v>
      </c>
      <c r="L177" s="22">
        <f t="shared" si="44"/>
        <v>0</v>
      </c>
      <c r="M177" s="14">
        <v>1</v>
      </c>
      <c r="N177" s="14">
        <v>1</v>
      </c>
      <c r="P177" s="22">
        <f t="shared" si="39"/>
        <v>0</v>
      </c>
      <c r="R177" s="3">
        <f t="shared" si="40"/>
        <v>0</v>
      </c>
      <c r="T177" s="5">
        <f>+R177*(assessment!$J$275*assessment!$E$3)</f>
        <v>0</v>
      </c>
      <c r="V177" s="6">
        <f>+T177/payroll!F177</f>
        <v>0</v>
      </c>
      <c r="X177" s="5">
        <f>IF(V177&lt;$X$2,T177, +payroll!F177 * $X$2)</f>
        <v>0</v>
      </c>
      <c r="Z177" s="5">
        <f t="shared" si="41"/>
        <v>0</v>
      </c>
      <c r="AB177" t="e">
        <f t="shared" si="42"/>
        <v>#DIV/0!</v>
      </c>
    </row>
    <row r="178" spans="1:28" hidden="1" outlineLevel="1">
      <c r="A178" t="s">
        <v>278</v>
      </c>
      <c r="B178" t="s">
        <v>279</v>
      </c>
      <c r="D178" s="158">
        <v>0</v>
      </c>
      <c r="E178" s="158">
        <v>0</v>
      </c>
      <c r="F178" s="158">
        <v>0</v>
      </c>
      <c r="G178">
        <f t="shared" si="38"/>
        <v>0</v>
      </c>
      <c r="I178" s="22">
        <f t="shared" si="43"/>
        <v>0</v>
      </c>
      <c r="J178" s="6">
        <f>+IFR!AD178</f>
        <v>0</v>
      </c>
      <c r="K178" s="14">
        <f t="shared" si="37"/>
        <v>0.95</v>
      </c>
      <c r="L178" s="22">
        <f t="shared" si="44"/>
        <v>0</v>
      </c>
      <c r="M178" s="14">
        <v>1</v>
      </c>
      <c r="N178" s="14">
        <v>1</v>
      </c>
      <c r="P178" s="22">
        <f t="shared" si="39"/>
        <v>0</v>
      </c>
      <c r="R178" s="3">
        <f t="shared" si="40"/>
        <v>0</v>
      </c>
      <c r="T178" s="5">
        <f>+R178*(assessment!$J$275*assessment!$E$3)</f>
        <v>0</v>
      </c>
      <c r="V178" s="6">
        <f>+T178/payroll!F178</f>
        <v>0</v>
      </c>
      <c r="X178" s="5">
        <f>IF(V178&lt;$X$2,T178, +payroll!F178 * $X$2)</f>
        <v>0</v>
      </c>
      <c r="Z178" s="5">
        <f t="shared" si="41"/>
        <v>0</v>
      </c>
      <c r="AB178" t="e">
        <f t="shared" si="42"/>
        <v>#DIV/0!</v>
      </c>
    </row>
    <row r="179" spans="1:28" hidden="1" outlineLevel="1">
      <c r="A179" t="s">
        <v>280</v>
      </c>
      <c r="B179" t="s">
        <v>281</v>
      </c>
      <c r="D179" s="158">
        <v>3</v>
      </c>
      <c r="E179" s="158">
        <v>1</v>
      </c>
      <c r="F179" s="158">
        <v>3</v>
      </c>
      <c r="G179">
        <f t="shared" si="38"/>
        <v>7</v>
      </c>
      <c r="I179" s="22">
        <f t="shared" si="43"/>
        <v>2.3333333333333335</v>
      </c>
      <c r="J179" s="6">
        <f>+IFR!AD179</f>
        <v>2.3333333333333334E-2</v>
      </c>
      <c r="K179" s="14">
        <f t="shared" si="37"/>
        <v>0.95</v>
      </c>
      <c r="L179" s="22">
        <f t="shared" si="44"/>
        <v>2.2166666666666668</v>
      </c>
      <c r="M179" s="14">
        <v>1</v>
      </c>
      <c r="N179" s="14">
        <v>1</v>
      </c>
      <c r="P179" s="22">
        <f t="shared" si="39"/>
        <v>2.2166666666666668</v>
      </c>
      <c r="R179" s="3">
        <f t="shared" si="40"/>
        <v>3.1708794064495236E-4</v>
      </c>
      <c r="T179" s="5">
        <f>+R179*(assessment!$J$275*assessment!$E$3)</f>
        <v>2317.0016146451735</v>
      </c>
      <c r="V179" s="6">
        <f>+T179/payroll!F179</f>
        <v>6.5653852381993222E-4</v>
      </c>
      <c r="X179" s="5">
        <f>IF(V179&lt;$X$2,T179, +payroll!F179 * $X$2)</f>
        <v>2317.0016146451735</v>
      </c>
      <c r="Z179" s="5">
        <f t="shared" si="41"/>
        <v>0</v>
      </c>
      <c r="AB179">
        <f t="shared" si="42"/>
        <v>1</v>
      </c>
    </row>
    <row r="180" spans="1:28" hidden="1" outlineLevel="1">
      <c r="A180" t="s">
        <v>282</v>
      </c>
      <c r="B180" t="s">
        <v>283</v>
      </c>
      <c r="D180" s="158">
        <v>1</v>
      </c>
      <c r="E180" s="158">
        <v>0</v>
      </c>
      <c r="F180" s="158">
        <v>2</v>
      </c>
      <c r="G180">
        <f t="shared" si="38"/>
        <v>3</v>
      </c>
      <c r="I180" s="22">
        <f t="shared" si="43"/>
        <v>1</v>
      </c>
      <c r="J180" s="6">
        <f>+IFR!AD180</f>
        <v>1.1666666666666665E-2</v>
      </c>
      <c r="K180" s="14">
        <f t="shared" si="37"/>
        <v>0.95</v>
      </c>
      <c r="L180" s="22">
        <f t="shared" si="44"/>
        <v>0.95</v>
      </c>
      <c r="M180" s="14">
        <v>1</v>
      </c>
      <c r="N180" s="14">
        <v>1</v>
      </c>
      <c r="P180" s="22">
        <f t="shared" si="39"/>
        <v>0.95</v>
      </c>
      <c r="R180" s="3">
        <f t="shared" si="40"/>
        <v>1.3589483170497958E-4</v>
      </c>
      <c r="T180" s="5">
        <f>+R180*(assessment!$J$275*assessment!$E$3)</f>
        <v>993.00069199078871</v>
      </c>
      <c r="V180" s="6">
        <f>+T180/payroll!F180</f>
        <v>5.3277415297611308E-4</v>
      </c>
      <c r="X180" s="5">
        <f>IF(V180&lt;$X$2,T180, +payroll!F180 * $X$2)</f>
        <v>993.00069199078871</v>
      </c>
      <c r="Z180" s="5">
        <f t="shared" si="41"/>
        <v>0</v>
      </c>
      <c r="AB180">
        <f t="shared" si="42"/>
        <v>1</v>
      </c>
    </row>
    <row r="181" spans="1:28" hidden="1" outlineLevel="1">
      <c r="A181" t="s">
        <v>284</v>
      </c>
      <c r="B181" t="s">
        <v>285</v>
      </c>
      <c r="D181" s="158">
        <v>0</v>
      </c>
      <c r="E181" s="158">
        <v>0</v>
      </c>
      <c r="F181" s="158">
        <v>0</v>
      </c>
      <c r="G181">
        <f t="shared" si="38"/>
        <v>0</v>
      </c>
      <c r="I181" s="22">
        <f t="shared" si="43"/>
        <v>0</v>
      </c>
      <c r="J181" s="6">
        <f>+IFR!AD181</f>
        <v>0</v>
      </c>
      <c r="K181" s="14">
        <f t="shared" si="37"/>
        <v>0.95</v>
      </c>
      <c r="L181" s="22">
        <f t="shared" si="44"/>
        <v>0</v>
      </c>
      <c r="M181" s="14">
        <v>1</v>
      </c>
      <c r="N181" s="14">
        <v>1</v>
      </c>
      <c r="P181" s="22">
        <f t="shared" si="39"/>
        <v>0</v>
      </c>
      <c r="R181" s="3">
        <f t="shared" si="40"/>
        <v>0</v>
      </c>
      <c r="T181" s="5">
        <f>+R181*(assessment!$J$275*assessment!$E$3)</f>
        <v>0</v>
      </c>
      <c r="V181" s="6">
        <f>+T181/payroll!F181</f>
        <v>0</v>
      </c>
      <c r="X181" s="5">
        <f>IF(V181&lt;$X$2,T181, +payroll!F181 * $X$2)</f>
        <v>0</v>
      </c>
      <c r="Z181" s="5">
        <f t="shared" si="41"/>
        <v>0</v>
      </c>
      <c r="AB181" t="e">
        <f t="shared" si="42"/>
        <v>#DIV/0!</v>
      </c>
    </row>
    <row r="182" spans="1:28" hidden="1" outlineLevel="1">
      <c r="A182" t="s">
        <v>286</v>
      </c>
      <c r="B182" t="s">
        <v>287</v>
      </c>
      <c r="D182" s="158">
        <v>3</v>
      </c>
      <c r="E182" s="158">
        <v>1</v>
      </c>
      <c r="F182" s="158">
        <v>1</v>
      </c>
      <c r="G182">
        <f t="shared" si="38"/>
        <v>5</v>
      </c>
      <c r="I182" s="22">
        <f t="shared" si="43"/>
        <v>1.6666666666666667</v>
      </c>
      <c r="J182" s="6">
        <f>+IFR!AD182</f>
        <v>1.3333333333333334E-2</v>
      </c>
      <c r="K182" s="14">
        <f t="shared" si="37"/>
        <v>0.95</v>
      </c>
      <c r="L182" s="22">
        <f t="shared" si="44"/>
        <v>1.5833333333333333</v>
      </c>
      <c r="M182" s="14">
        <v>1</v>
      </c>
      <c r="N182" s="14">
        <v>1</v>
      </c>
      <c r="P182" s="22">
        <f t="shared" si="39"/>
        <v>1.5833333333333333</v>
      </c>
      <c r="R182" s="3">
        <f t="shared" si="40"/>
        <v>2.2649138617496597E-4</v>
      </c>
      <c r="T182" s="5">
        <f>+R182*(assessment!$J$275*assessment!$E$3)</f>
        <v>1655.0011533179811</v>
      </c>
      <c r="V182" s="6">
        <f>+T182/payroll!F182</f>
        <v>1.2946223831370313E-3</v>
      </c>
      <c r="X182" s="5">
        <f>IF(V182&lt;$X$2,T182, +payroll!F182 * $X$2)</f>
        <v>1655.0011533179811</v>
      </c>
      <c r="Z182" s="5">
        <f t="shared" si="41"/>
        <v>0</v>
      </c>
      <c r="AB182">
        <f t="shared" si="42"/>
        <v>1</v>
      </c>
    </row>
    <row r="183" spans="1:28" hidden="1" outlineLevel="1">
      <c r="A183" t="s">
        <v>288</v>
      </c>
      <c r="B183" t="s">
        <v>289</v>
      </c>
      <c r="D183" s="158">
        <v>2</v>
      </c>
      <c r="E183" s="158">
        <v>0</v>
      </c>
      <c r="F183" s="158">
        <v>0</v>
      </c>
      <c r="G183">
        <f t="shared" si="38"/>
        <v>2</v>
      </c>
      <c r="I183" s="22">
        <f t="shared" si="43"/>
        <v>0.66666666666666663</v>
      </c>
      <c r="J183" s="6">
        <f>+IFR!AD183</f>
        <v>3.3333333333333335E-3</v>
      </c>
      <c r="K183" s="14">
        <f t="shared" si="37"/>
        <v>0.95</v>
      </c>
      <c r="L183" s="22">
        <f t="shared" si="44"/>
        <v>0.6333333333333333</v>
      </c>
      <c r="M183" s="14">
        <v>1</v>
      </c>
      <c r="N183" s="14">
        <v>1</v>
      </c>
      <c r="P183" s="22">
        <f t="shared" si="39"/>
        <v>0.6333333333333333</v>
      </c>
      <c r="R183" s="3">
        <f t="shared" si="40"/>
        <v>9.0596554469986388E-5</v>
      </c>
      <c r="T183" s="5">
        <f>+R183*(assessment!$J$275*assessment!$E$3)</f>
        <v>662.00046132719251</v>
      </c>
      <c r="V183" s="6">
        <f>+T183/payroll!F183</f>
        <v>4.7704422440122989E-4</v>
      </c>
      <c r="X183" s="5">
        <f>IF(V183&lt;$X$2,T183, +payroll!F183 * $X$2)</f>
        <v>662.00046132719251</v>
      </c>
      <c r="Z183" s="5">
        <f t="shared" si="41"/>
        <v>0</v>
      </c>
      <c r="AB183">
        <f t="shared" si="42"/>
        <v>1</v>
      </c>
    </row>
    <row r="184" spans="1:28" hidden="1" outlineLevel="1">
      <c r="A184" t="s">
        <v>290</v>
      </c>
      <c r="B184" t="s">
        <v>291</v>
      </c>
      <c r="D184" s="158">
        <v>1</v>
      </c>
      <c r="E184" s="158">
        <v>0</v>
      </c>
      <c r="F184" s="158">
        <v>1</v>
      </c>
      <c r="G184">
        <f t="shared" si="38"/>
        <v>2</v>
      </c>
      <c r="I184" s="22">
        <f t="shared" si="43"/>
        <v>0.66666666666666663</v>
      </c>
      <c r="J184" s="6">
        <f>+IFR!AD184</f>
        <v>6.6666666666666671E-3</v>
      </c>
      <c r="K184" s="14">
        <f t="shared" si="37"/>
        <v>0.95</v>
      </c>
      <c r="L184" s="22">
        <f t="shared" si="44"/>
        <v>0.6333333333333333</v>
      </c>
      <c r="M184" s="14">
        <v>1</v>
      </c>
      <c r="N184" s="14">
        <v>1</v>
      </c>
      <c r="P184" s="22">
        <f t="shared" si="39"/>
        <v>0.6333333333333333</v>
      </c>
      <c r="R184" s="3">
        <f t="shared" si="40"/>
        <v>9.0596554469986388E-5</v>
      </c>
      <c r="T184" s="5">
        <f>+R184*(assessment!$J$275*assessment!$E$3)</f>
        <v>662.00046132719251</v>
      </c>
      <c r="V184" s="6">
        <f>+T184/payroll!F184</f>
        <v>6.7868854646919378E-4</v>
      </c>
      <c r="X184" s="5">
        <f>IF(V184&lt;$X$2,T184, +payroll!F184 * $X$2)</f>
        <v>662.00046132719251</v>
      </c>
      <c r="Z184" s="5">
        <f t="shared" si="41"/>
        <v>0</v>
      </c>
      <c r="AB184">
        <f t="shared" si="42"/>
        <v>1</v>
      </c>
    </row>
    <row r="185" spans="1:28" hidden="1" outlineLevel="1">
      <c r="A185" t="s">
        <v>292</v>
      </c>
      <c r="B185" t="s">
        <v>293</v>
      </c>
      <c r="D185" s="158">
        <v>0</v>
      </c>
      <c r="E185" s="158">
        <v>0</v>
      </c>
      <c r="F185" s="158">
        <v>0</v>
      </c>
      <c r="G185">
        <f t="shared" si="38"/>
        <v>0</v>
      </c>
      <c r="I185" s="22">
        <f t="shared" si="43"/>
        <v>0</v>
      </c>
      <c r="J185" s="6">
        <f>+IFR!AD185</f>
        <v>0</v>
      </c>
      <c r="K185" s="14">
        <f t="shared" si="37"/>
        <v>0.95</v>
      </c>
      <c r="L185" s="22">
        <f t="shared" si="44"/>
        <v>0</v>
      </c>
      <c r="M185" s="14">
        <v>1</v>
      </c>
      <c r="N185" s="14">
        <v>1</v>
      </c>
      <c r="P185" s="22">
        <f t="shared" si="39"/>
        <v>0</v>
      </c>
      <c r="R185" s="3">
        <f t="shared" si="40"/>
        <v>0</v>
      </c>
      <c r="T185" s="5">
        <f>+R185*(assessment!$J$275*assessment!$E$3)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41"/>
        <v>0</v>
      </c>
      <c r="AB185" t="e">
        <f t="shared" si="42"/>
        <v>#DIV/0!</v>
      </c>
    </row>
    <row r="186" spans="1:28" hidden="1" outlineLevel="1">
      <c r="A186" t="s">
        <v>294</v>
      </c>
      <c r="B186" t="s">
        <v>295</v>
      </c>
      <c r="D186" s="158">
        <v>0</v>
      </c>
      <c r="E186" s="158">
        <v>0</v>
      </c>
      <c r="F186" s="158">
        <v>0</v>
      </c>
      <c r="G186">
        <f t="shared" si="38"/>
        <v>0</v>
      </c>
      <c r="I186" s="22">
        <f t="shared" si="43"/>
        <v>0</v>
      </c>
      <c r="J186" s="6">
        <f>+IFR!AD186</f>
        <v>0</v>
      </c>
      <c r="K186" s="14">
        <f t="shared" si="37"/>
        <v>0.95</v>
      </c>
      <c r="L186" s="22">
        <f t="shared" si="44"/>
        <v>0</v>
      </c>
      <c r="M186" s="14">
        <v>1</v>
      </c>
      <c r="N186" s="14">
        <v>1</v>
      </c>
      <c r="P186" s="22">
        <f t="shared" si="39"/>
        <v>0</v>
      </c>
      <c r="R186" s="3">
        <f t="shared" si="40"/>
        <v>0</v>
      </c>
      <c r="T186" s="5">
        <f>+R186*(assessment!$J$275*assessment!$E$3)</f>
        <v>0</v>
      </c>
      <c r="V186" s="6">
        <f>+T186/payroll!F186</f>
        <v>0</v>
      </c>
      <c r="X186" s="5">
        <f>IF(V186&lt;$X$2,T186, +payroll!F186 * $X$2)</f>
        <v>0</v>
      </c>
      <c r="Z186" s="5">
        <f t="shared" si="41"/>
        <v>0</v>
      </c>
      <c r="AB186" t="e">
        <f t="shared" si="42"/>
        <v>#DIV/0!</v>
      </c>
    </row>
    <row r="187" spans="1:28" hidden="1" outlineLevel="1">
      <c r="A187" t="s">
        <v>296</v>
      </c>
      <c r="B187" t="s">
        <v>297</v>
      </c>
      <c r="D187" s="158">
        <v>3</v>
      </c>
      <c r="E187" s="158">
        <v>11</v>
      </c>
      <c r="F187" s="158">
        <v>11</v>
      </c>
      <c r="G187">
        <f t="shared" si="38"/>
        <v>25</v>
      </c>
      <c r="I187" s="22">
        <f t="shared" si="43"/>
        <v>8.3333333333333339</v>
      </c>
      <c r="J187" s="6">
        <f>+IFR!AD187</f>
        <v>1.173547147234219E-2</v>
      </c>
      <c r="K187" s="14">
        <f t="shared" si="37"/>
        <v>0.95</v>
      </c>
      <c r="L187" s="22">
        <f t="shared" si="44"/>
        <v>7.916666666666667</v>
      </c>
      <c r="M187" s="14">
        <v>1</v>
      </c>
      <c r="N187" s="14">
        <v>1</v>
      </c>
      <c r="P187" s="22">
        <f t="shared" si="39"/>
        <v>7.916666666666667</v>
      </c>
      <c r="R187" s="3">
        <f t="shared" si="40"/>
        <v>1.1324569308748299E-3</v>
      </c>
      <c r="T187" s="5">
        <f>+R187*(assessment!$J$275*assessment!$E$3)</f>
        <v>8275.0057665899058</v>
      </c>
      <c r="V187" s="6">
        <f>+T187/payroll!F187</f>
        <v>2.482651081331724E-4</v>
      </c>
      <c r="X187" s="5">
        <f>IF(V187&lt;$X$2,T187, +payroll!F187 * $X$2)</f>
        <v>8275.0057665899058</v>
      </c>
      <c r="Z187" s="5">
        <f t="shared" si="41"/>
        <v>0</v>
      </c>
      <c r="AB187">
        <f t="shared" si="42"/>
        <v>1</v>
      </c>
    </row>
    <row r="188" spans="1:28" hidden="1" outlineLevel="1">
      <c r="A188" t="s">
        <v>298</v>
      </c>
      <c r="B188" t="s">
        <v>299</v>
      </c>
      <c r="D188" s="158">
        <v>1</v>
      </c>
      <c r="E188" s="158">
        <v>0</v>
      </c>
      <c r="F188" s="158">
        <v>0</v>
      </c>
      <c r="G188">
        <f t="shared" si="38"/>
        <v>1</v>
      </c>
      <c r="I188" s="22">
        <f t="shared" si="43"/>
        <v>0.33333333333333331</v>
      </c>
      <c r="J188" s="6">
        <f>+IFR!AD188</f>
        <v>1.6666666666666668E-3</v>
      </c>
      <c r="K188" s="14">
        <f t="shared" si="37"/>
        <v>0.95</v>
      </c>
      <c r="L188" s="22">
        <f t="shared" si="44"/>
        <v>0.31666666666666665</v>
      </c>
      <c r="M188" s="14">
        <v>1</v>
      </c>
      <c r="N188" s="14">
        <v>1</v>
      </c>
      <c r="P188" s="22">
        <f t="shared" si="39"/>
        <v>0.31666666666666665</v>
      </c>
      <c r="R188" s="3">
        <f t="shared" si="40"/>
        <v>4.5298277234993194E-5</v>
      </c>
      <c r="T188" s="5">
        <f>+R188*(assessment!$J$275*assessment!$E$3)</f>
        <v>331.00023066359626</v>
      </c>
      <c r="V188" s="6">
        <f>+T188/payroll!F188</f>
        <v>6.6203799095079286E-4</v>
      </c>
      <c r="X188" s="5">
        <f>IF(V188&lt;$X$2,T188, +payroll!F188 * $X$2)</f>
        <v>331.00023066359626</v>
      </c>
      <c r="Z188" s="5">
        <f t="shared" si="41"/>
        <v>0</v>
      </c>
      <c r="AB188">
        <f t="shared" si="42"/>
        <v>1</v>
      </c>
    </row>
    <row r="189" spans="1:28" hidden="1" outlineLevel="1">
      <c r="A189" t="s">
        <v>300</v>
      </c>
      <c r="B189" t="s">
        <v>301</v>
      </c>
      <c r="D189" s="158">
        <v>0</v>
      </c>
      <c r="E189" s="158">
        <v>0</v>
      </c>
      <c r="F189" s="158">
        <v>0</v>
      </c>
      <c r="G189">
        <f t="shared" si="38"/>
        <v>0</v>
      </c>
      <c r="I189" s="22">
        <f t="shared" si="43"/>
        <v>0</v>
      </c>
      <c r="J189" s="6">
        <f>+IFR!AD189</f>
        <v>0</v>
      </c>
      <c r="K189" s="14">
        <f t="shared" si="37"/>
        <v>0.95</v>
      </c>
      <c r="L189" s="22">
        <f t="shared" si="44"/>
        <v>0</v>
      </c>
      <c r="M189" s="14">
        <v>1</v>
      </c>
      <c r="N189" s="14">
        <v>1</v>
      </c>
      <c r="P189" s="22">
        <f t="shared" si="39"/>
        <v>0</v>
      </c>
      <c r="R189" s="3">
        <f t="shared" si="40"/>
        <v>0</v>
      </c>
      <c r="T189" s="5">
        <f>+R189*(assessment!$J$275*assessment!$E$3)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41"/>
        <v>0</v>
      </c>
      <c r="AB189" t="e">
        <f t="shared" si="42"/>
        <v>#DIV/0!</v>
      </c>
    </row>
    <row r="190" spans="1:28" hidden="1" outlineLevel="1">
      <c r="A190" t="s">
        <v>302</v>
      </c>
      <c r="B190" t="s">
        <v>303</v>
      </c>
      <c r="D190" s="158">
        <v>0</v>
      </c>
      <c r="E190" s="158">
        <v>0</v>
      </c>
      <c r="F190" s="158">
        <v>0</v>
      </c>
      <c r="G190">
        <f t="shared" si="38"/>
        <v>0</v>
      </c>
      <c r="I190" s="22">
        <f t="shared" si="43"/>
        <v>0</v>
      </c>
      <c r="J190" s="6">
        <f>+IFR!AD190</f>
        <v>0</v>
      </c>
      <c r="K190" s="14">
        <f t="shared" si="37"/>
        <v>0.95</v>
      </c>
      <c r="L190" s="22">
        <f t="shared" si="44"/>
        <v>0</v>
      </c>
      <c r="M190" s="14">
        <v>1</v>
      </c>
      <c r="N190" s="14">
        <v>1</v>
      </c>
      <c r="P190" s="22">
        <f t="shared" si="39"/>
        <v>0</v>
      </c>
      <c r="R190" s="3">
        <f t="shared" si="40"/>
        <v>0</v>
      </c>
      <c r="T190" s="5">
        <f>+R190*(assessment!$J$275*assessment!$E$3)</f>
        <v>0</v>
      </c>
      <c r="V190" s="6">
        <f>+T190/payroll!F190</f>
        <v>0</v>
      </c>
      <c r="X190" s="5">
        <f>IF(V190&lt;$X$2,T190, +payroll!F190 * $X$2)</f>
        <v>0</v>
      </c>
      <c r="Z190" s="5">
        <f t="shared" si="41"/>
        <v>0</v>
      </c>
      <c r="AB190" t="e">
        <f t="shared" si="42"/>
        <v>#DIV/0!</v>
      </c>
    </row>
    <row r="191" spans="1:28" hidden="1" outlineLevel="1">
      <c r="A191" t="s">
        <v>304</v>
      </c>
      <c r="B191" t="s">
        <v>305</v>
      </c>
      <c r="D191" s="158">
        <v>2</v>
      </c>
      <c r="E191" s="158">
        <v>5</v>
      </c>
      <c r="F191" s="158">
        <v>2</v>
      </c>
      <c r="G191">
        <f t="shared" si="38"/>
        <v>9</v>
      </c>
      <c r="I191" s="22">
        <f t="shared" si="43"/>
        <v>3</v>
      </c>
      <c r="J191" s="6">
        <f>+IFR!AD191</f>
        <v>1.4037424408308822E-2</v>
      </c>
      <c r="K191" s="14">
        <f t="shared" si="37"/>
        <v>0.95</v>
      </c>
      <c r="L191" s="22">
        <f t="shared" si="44"/>
        <v>2.8499999999999996</v>
      </c>
      <c r="M191" s="14">
        <v>1</v>
      </c>
      <c r="N191" s="14">
        <v>1</v>
      </c>
      <c r="P191" s="22">
        <f t="shared" si="39"/>
        <v>2.8499999999999996</v>
      </c>
      <c r="R191" s="3">
        <f t="shared" si="40"/>
        <v>4.0768449511493869E-4</v>
      </c>
      <c r="T191" s="5">
        <f>+R191*(assessment!$J$275*assessment!$E$3)</f>
        <v>2979.0020759723657</v>
      </c>
      <c r="V191" s="6">
        <f>+T191/payroll!F191</f>
        <v>3.3627515025167647E-4</v>
      </c>
      <c r="X191" s="5">
        <f>IF(V191&lt;$X$2,T191, +payroll!F191 * $X$2)</f>
        <v>2979.0020759723657</v>
      </c>
      <c r="Z191" s="5">
        <f t="shared" si="41"/>
        <v>0</v>
      </c>
      <c r="AB191">
        <f t="shared" si="42"/>
        <v>1</v>
      </c>
    </row>
    <row r="192" spans="1:28" hidden="1" outlineLevel="1">
      <c r="A192" t="s">
        <v>306</v>
      </c>
      <c r="B192" t="s">
        <v>307</v>
      </c>
      <c r="D192" s="158">
        <v>0</v>
      </c>
      <c r="E192" s="158">
        <v>0</v>
      </c>
      <c r="F192" s="158">
        <v>0</v>
      </c>
      <c r="G192">
        <f t="shared" si="38"/>
        <v>0</v>
      </c>
      <c r="I192" s="22">
        <f t="shared" si="43"/>
        <v>0</v>
      </c>
      <c r="J192" s="6">
        <f>+IFR!AD192</f>
        <v>0</v>
      </c>
      <c r="K192" s="14">
        <f t="shared" si="37"/>
        <v>0.95</v>
      </c>
      <c r="L192" s="22">
        <f t="shared" si="44"/>
        <v>0</v>
      </c>
      <c r="M192" s="14">
        <v>1</v>
      </c>
      <c r="N192" s="14">
        <v>1</v>
      </c>
      <c r="P192" s="22">
        <f t="shared" si="39"/>
        <v>0</v>
      </c>
      <c r="R192" s="3">
        <f t="shared" si="40"/>
        <v>0</v>
      </c>
      <c r="T192" s="5">
        <f>+R192*(assessment!$J$275*assessment!$E$3)</f>
        <v>0</v>
      </c>
      <c r="V192" s="6">
        <f>+T192/payroll!F192</f>
        <v>0</v>
      </c>
      <c r="X192" s="5">
        <f>IF(V192&lt;$X$2,T192, +payroll!F192 * $X$2)</f>
        <v>0</v>
      </c>
      <c r="Z192" s="5">
        <f t="shared" si="41"/>
        <v>0</v>
      </c>
      <c r="AB192" t="e">
        <f t="shared" si="42"/>
        <v>#DIV/0!</v>
      </c>
    </row>
    <row r="193" spans="1:28" hidden="1" outlineLevel="1">
      <c r="A193" t="s">
        <v>308</v>
      </c>
      <c r="B193" t="s">
        <v>309</v>
      </c>
      <c r="D193" s="158">
        <v>0</v>
      </c>
      <c r="E193" s="158">
        <v>0</v>
      </c>
      <c r="F193" s="158">
        <v>0</v>
      </c>
      <c r="G193">
        <f t="shared" si="38"/>
        <v>0</v>
      </c>
      <c r="I193" s="22">
        <f t="shared" si="43"/>
        <v>0</v>
      </c>
      <c r="J193" s="6">
        <f>+IFR!AD193</f>
        <v>0</v>
      </c>
      <c r="K193" s="14">
        <f t="shared" si="37"/>
        <v>0.95</v>
      </c>
      <c r="L193" s="22">
        <f t="shared" si="44"/>
        <v>0</v>
      </c>
      <c r="M193" s="14">
        <v>1</v>
      </c>
      <c r="N193" s="14">
        <v>1</v>
      </c>
      <c r="P193" s="22">
        <f t="shared" si="39"/>
        <v>0</v>
      </c>
      <c r="R193" s="3">
        <f t="shared" si="40"/>
        <v>0</v>
      </c>
      <c r="T193" s="5">
        <f>+R193*(assessment!$J$275*assessment!$E$3)</f>
        <v>0</v>
      </c>
      <c r="V193" s="6">
        <f>+T193/payroll!F193</f>
        <v>0</v>
      </c>
      <c r="X193" s="5">
        <f>IF(V193&lt;$X$2,T193, +payroll!F193 * $X$2)</f>
        <v>0</v>
      </c>
      <c r="Z193" s="5">
        <f t="shared" si="41"/>
        <v>0</v>
      </c>
      <c r="AB193" t="e">
        <f t="shared" si="42"/>
        <v>#DIV/0!</v>
      </c>
    </row>
    <row r="194" spans="1:28" hidden="1" outlineLevel="1">
      <c r="A194" t="s">
        <v>310</v>
      </c>
      <c r="B194" t="s">
        <v>311</v>
      </c>
      <c r="D194" s="158">
        <v>1</v>
      </c>
      <c r="E194" s="158">
        <v>0</v>
      </c>
      <c r="F194" s="158">
        <v>0</v>
      </c>
      <c r="G194">
        <f t="shared" si="38"/>
        <v>1</v>
      </c>
      <c r="I194" s="22">
        <f t="shared" si="43"/>
        <v>0.33333333333333331</v>
      </c>
      <c r="J194" s="6">
        <f>+IFR!AD194</f>
        <v>1.6666666666666668E-3</v>
      </c>
      <c r="K194" s="14">
        <f t="shared" ref="K194:K258" si="45">IF(+J194&lt;$E$270,$I$270,IF(J194&gt;$E$272,$I$272,$I$271))</f>
        <v>0.95</v>
      </c>
      <c r="L194" s="22">
        <f t="shared" si="44"/>
        <v>0.31666666666666665</v>
      </c>
      <c r="M194" s="14">
        <v>1</v>
      </c>
      <c r="N194" s="14">
        <v>1</v>
      </c>
      <c r="P194" s="22">
        <f t="shared" si="39"/>
        <v>0.31666666666666665</v>
      </c>
      <c r="R194" s="3">
        <f t="shared" si="40"/>
        <v>4.5298277234993194E-5</v>
      </c>
      <c r="T194" s="5">
        <f>+R194*(assessment!$J$275*assessment!$E$3)</f>
        <v>331.00023066359626</v>
      </c>
      <c r="V194" s="6">
        <f>+T194/payroll!F194</f>
        <v>4.3599512426211758E-4</v>
      </c>
      <c r="X194" s="5">
        <f>IF(V194&lt;$X$2,T194, +payroll!F194 * $X$2)</f>
        <v>331.00023066359626</v>
      </c>
      <c r="Z194" s="5">
        <f t="shared" si="41"/>
        <v>0</v>
      </c>
      <c r="AB194">
        <f t="shared" si="42"/>
        <v>1</v>
      </c>
    </row>
    <row r="195" spans="1:28" hidden="1" outlineLevel="1">
      <c r="A195" t="s">
        <v>312</v>
      </c>
      <c r="B195" t="s">
        <v>313</v>
      </c>
      <c r="D195" s="158">
        <v>0</v>
      </c>
      <c r="E195" s="158">
        <v>0</v>
      </c>
      <c r="F195" s="158">
        <v>0</v>
      </c>
      <c r="G195">
        <f t="shared" si="38"/>
        <v>0</v>
      </c>
      <c r="I195" s="22">
        <f t="shared" si="43"/>
        <v>0</v>
      </c>
      <c r="J195" s="6">
        <f>+IFR!AD195</f>
        <v>0</v>
      </c>
      <c r="K195" s="14">
        <f t="shared" si="45"/>
        <v>0.95</v>
      </c>
      <c r="L195" s="22">
        <f t="shared" si="44"/>
        <v>0</v>
      </c>
      <c r="M195" s="14">
        <v>1</v>
      </c>
      <c r="N195" s="14">
        <v>1</v>
      </c>
      <c r="P195" s="22">
        <f t="shared" si="39"/>
        <v>0</v>
      </c>
      <c r="R195" s="3">
        <f t="shared" si="40"/>
        <v>0</v>
      </c>
      <c r="T195" s="5">
        <f>+R195*(assessment!$J$275*assessment!$E$3)</f>
        <v>0</v>
      </c>
      <c r="V195" s="6">
        <f>+T195/payroll!F195</f>
        <v>0</v>
      </c>
      <c r="X195" s="5">
        <f>IF(V195&lt;$X$2,T195, +payroll!F195 * $X$2)</f>
        <v>0</v>
      </c>
      <c r="Z195" s="5">
        <f t="shared" si="41"/>
        <v>0</v>
      </c>
      <c r="AB195" t="e">
        <f t="shared" si="42"/>
        <v>#DIV/0!</v>
      </c>
    </row>
    <row r="196" spans="1:28" hidden="1" outlineLevel="1">
      <c r="A196" t="s">
        <v>314</v>
      </c>
      <c r="B196" t="s">
        <v>315</v>
      </c>
      <c r="D196" s="158">
        <v>2</v>
      </c>
      <c r="E196" s="158">
        <v>0</v>
      </c>
      <c r="F196" s="158">
        <v>0</v>
      </c>
      <c r="G196">
        <f t="shared" si="38"/>
        <v>2</v>
      </c>
      <c r="I196" s="22">
        <f t="shared" si="43"/>
        <v>0.66666666666666663</v>
      </c>
      <c r="J196" s="6">
        <f>+IFR!AD196</f>
        <v>3.3333333333333335E-3</v>
      </c>
      <c r="K196" s="14">
        <f t="shared" si="45"/>
        <v>0.95</v>
      </c>
      <c r="L196" s="22">
        <f t="shared" si="44"/>
        <v>0.6333333333333333</v>
      </c>
      <c r="M196" s="14">
        <v>1</v>
      </c>
      <c r="N196" s="14">
        <v>1</v>
      </c>
      <c r="P196" s="22">
        <f t="shared" si="39"/>
        <v>0.6333333333333333</v>
      </c>
      <c r="R196" s="3">
        <f t="shared" si="40"/>
        <v>9.0596554469986388E-5</v>
      </c>
      <c r="T196" s="5">
        <f>+R196*(assessment!$J$275*assessment!$E$3)</f>
        <v>662.00046132719251</v>
      </c>
      <c r="V196" s="6">
        <f>+T196/payroll!F196</f>
        <v>1.6958580369377668E-3</v>
      </c>
      <c r="X196" s="5">
        <f>IF(V196&lt;$X$2,T196, +payroll!F196 * $X$2)</f>
        <v>662.00046132719251</v>
      </c>
      <c r="Z196" s="5">
        <f t="shared" si="41"/>
        <v>0</v>
      </c>
      <c r="AB196">
        <f t="shared" si="42"/>
        <v>1</v>
      </c>
    </row>
    <row r="197" spans="1:28" hidden="1" outlineLevel="1">
      <c r="A197" t="s">
        <v>316</v>
      </c>
      <c r="B197" t="s">
        <v>317</v>
      </c>
      <c r="D197" s="158">
        <v>0</v>
      </c>
      <c r="E197" s="158">
        <v>0</v>
      </c>
      <c r="F197" s="158">
        <v>0</v>
      </c>
      <c r="G197">
        <f t="shared" si="38"/>
        <v>0</v>
      </c>
      <c r="I197" s="22">
        <f t="shared" si="43"/>
        <v>0</v>
      </c>
      <c r="J197" s="6">
        <f>+IFR!AD197</f>
        <v>0</v>
      </c>
      <c r="K197" s="14">
        <f t="shared" si="45"/>
        <v>0.95</v>
      </c>
      <c r="L197" s="22">
        <f t="shared" si="44"/>
        <v>0</v>
      </c>
      <c r="M197" s="14">
        <v>1</v>
      </c>
      <c r="N197" s="14">
        <v>1</v>
      </c>
      <c r="P197" s="22">
        <f t="shared" si="39"/>
        <v>0</v>
      </c>
      <c r="R197" s="3">
        <f t="shared" si="40"/>
        <v>0</v>
      </c>
      <c r="T197" s="5">
        <f>+R197*(assessment!$J$275*assessment!$E$3)</f>
        <v>0</v>
      </c>
      <c r="V197" s="6">
        <f>+T197/payroll!F197</f>
        <v>0</v>
      </c>
      <c r="X197" s="5">
        <f>IF(V197&lt;$X$2,T197, +payroll!F197 * $X$2)</f>
        <v>0</v>
      </c>
      <c r="Z197" s="5">
        <f t="shared" si="41"/>
        <v>0</v>
      </c>
      <c r="AB197" t="e">
        <f t="shared" si="42"/>
        <v>#DIV/0!</v>
      </c>
    </row>
    <row r="198" spans="1:28" hidden="1" outlineLevel="1">
      <c r="A198" t="s">
        <v>318</v>
      </c>
      <c r="B198" t="s">
        <v>319</v>
      </c>
      <c r="D198" s="158">
        <v>0</v>
      </c>
      <c r="E198" s="158">
        <v>0</v>
      </c>
      <c r="F198" s="158">
        <v>0</v>
      </c>
      <c r="G198">
        <f t="shared" si="38"/>
        <v>0</v>
      </c>
      <c r="I198" s="22">
        <f t="shared" si="43"/>
        <v>0</v>
      </c>
      <c r="J198" s="6">
        <f>+IFR!AD198</f>
        <v>0</v>
      </c>
      <c r="K198" s="14">
        <f t="shared" si="45"/>
        <v>0.95</v>
      </c>
      <c r="L198" s="22">
        <f t="shared" si="44"/>
        <v>0</v>
      </c>
      <c r="M198" s="14">
        <v>1</v>
      </c>
      <c r="N198" s="14">
        <v>1</v>
      </c>
      <c r="P198" s="22">
        <f t="shared" si="39"/>
        <v>0</v>
      </c>
      <c r="R198" s="3">
        <f t="shared" si="40"/>
        <v>0</v>
      </c>
      <c r="T198" s="5">
        <f>+R198*(assessment!$J$275*assessment!$E$3)</f>
        <v>0</v>
      </c>
      <c r="V198" s="6">
        <f>+T198/payroll!F198</f>
        <v>0</v>
      </c>
      <c r="X198" s="5">
        <f>IF(V198&lt;$X$2,T198, +payroll!F198 * $X$2)</f>
        <v>0</v>
      </c>
      <c r="Z198" s="5">
        <f t="shared" si="41"/>
        <v>0</v>
      </c>
      <c r="AB198" t="e">
        <f t="shared" si="42"/>
        <v>#DIV/0!</v>
      </c>
    </row>
    <row r="199" spans="1:28" hidden="1" outlineLevel="1">
      <c r="A199" t="s">
        <v>590</v>
      </c>
      <c r="B199" t="s">
        <v>591</v>
      </c>
      <c r="D199" s="158">
        <v>0</v>
      </c>
      <c r="E199" s="158">
        <v>0</v>
      </c>
      <c r="F199" s="158">
        <v>0</v>
      </c>
      <c r="G199">
        <f t="shared" si="38"/>
        <v>0</v>
      </c>
      <c r="I199" s="22">
        <f t="shared" si="43"/>
        <v>0</v>
      </c>
      <c r="J199" s="6">
        <f>+IFR!AD199</f>
        <v>0</v>
      </c>
      <c r="K199" s="14">
        <f t="shared" si="45"/>
        <v>0.95</v>
      </c>
      <c r="L199" s="22">
        <f t="shared" si="44"/>
        <v>0</v>
      </c>
      <c r="M199" s="14">
        <v>1</v>
      </c>
      <c r="N199" s="14">
        <v>1</v>
      </c>
      <c r="P199" s="22">
        <f t="shared" si="39"/>
        <v>0</v>
      </c>
      <c r="R199" s="3">
        <f t="shared" si="40"/>
        <v>0</v>
      </c>
      <c r="T199" s="5">
        <f>+R199*(assessment!$J$275*assessment!$E$3)</f>
        <v>0</v>
      </c>
      <c r="V199" s="6">
        <f>+T199/payroll!F199</f>
        <v>0</v>
      </c>
      <c r="X199" s="5">
        <f>IF(V199&lt;$X$2,T199, +payroll!F199 * $X$2)</f>
        <v>0</v>
      </c>
      <c r="Z199" s="5">
        <f t="shared" si="41"/>
        <v>0</v>
      </c>
      <c r="AB199" t="e">
        <f t="shared" si="42"/>
        <v>#DIV/0!</v>
      </c>
    </row>
    <row r="200" spans="1:28" hidden="1" outlineLevel="1">
      <c r="A200" t="s">
        <v>320</v>
      </c>
      <c r="B200" t="s">
        <v>321</v>
      </c>
      <c r="D200" s="158">
        <v>0</v>
      </c>
      <c r="E200" s="158">
        <v>0</v>
      </c>
      <c r="F200" s="158">
        <v>0</v>
      </c>
      <c r="G200">
        <f t="shared" si="38"/>
        <v>0</v>
      </c>
      <c r="I200" s="22">
        <f t="shared" si="43"/>
        <v>0</v>
      </c>
      <c r="J200" s="6">
        <f>+IFR!AD200</f>
        <v>0</v>
      </c>
      <c r="K200" s="14">
        <f t="shared" si="45"/>
        <v>0.95</v>
      </c>
      <c r="L200" s="22">
        <f t="shared" si="44"/>
        <v>0</v>
      </c>
      <c r="M200" s="14">
        <v>1</v>
      </c>
      <c r="N200" s="14">
        <v>1</v>
      </c>
      <c r="P200" s="22">
        <f t="shared" si="39"/>
        <v>0</v>
      </c>
      <c r="R200" s="3">
        <f t="shared" ref="R200:R231" si="46">+P200/$P$267</f>
        <v>0</v>
      </c>
      <c r="T200" s="5">
        <f>+R200*(assessment!$J$275*assessment!$E$3)</f>
        <v>0</v>
      </c>
      <c r="V200" s="6">
        <f>+T200/payroll!F200</f>
        <v>0</v>
      </c>
      <c r="X200" s="5">
        <f>IF(V200&lt;$X$2,T200, +payroll!F200 * $X$2)</f>
        <v>0</v>
      </c>
      <c r="Z200" s="5">
        <f t="shared" si="41"/>
        <v>0</v>
      </c>
      <c r="AB200" t="e">
        <f t="shared" si="42"/>
        <v>#DIV/0!</v>
      </c>
    </row>
    <row r="201" spans="1:28" hidden="1" outlineLevel="1">
      <c r="A201" t="s">
        <v>322</v>
      </c>
      <c r="B201" t="s">
        <v>323</v>
      </c>
      <c r="D201" s="158">
        <v>0</v>
      </c>
      <c r="E201" s="158">
        <v>0</v>
      </c>
      <c r="F201" s="158">
        <v>0</v>
      </c>
      <c r="G201">
        <f t="shared" si="38"/>
        <v>0</v>
      </c>
      <c r="I201" s="22">
        <f t="shared" si="43"/>
        <v>0</v>
      </c>
      <c r="J201" s="6">
        <f>+IFR!AD201</f>
        <v>0</v>
      </c>
      <c r="K201" s="14">
        <f t="shared" si="45"/>
        <v>0.95</v>
      </c>
      <c r="L201" s="22">
        <f t="shared" si="44"/>
        <v>0</v>
      </c>
      <c r="M201" s="14">
        <v>1</v>
      </c>
      <c r="N201" s="14">
        <v>1</v>
      </c>
      <c r="P201" s="22">
        <f t="shared" si="39"/>
        <v>0</v>
      </c>
      <c r="R201" s="3">
        <f t="shared" si="46"/>
        <v>0</v>
      </c>
      <c r="T201" s="5">
        <f>+R201*(assessment!$J$275*assessment!$E$3)</f>
        <v>0</v>
      </c>
      <c r="V201" s="6">
        <f>+T201/payroll!F201</f>
        <v>0</v>
      </c>
      <c r="X201" s="5">
        <f>IF(V201&lt;$X$2,T201, +payroll!F201 * $X$2)</f>
        <v>0</v>
      </c>
      <c r="Z201" s="5">
        <f t="shared" si="41"/>
        <v>0</v>
      </c>
      <c r="AB201" t="e">
        <f t="shared" si="42"/>
        <v>#DIV/0!</v>
      </c>
    </row>
    <row r="202" spans="1:28" hidden="1" outlineLevel="1">
      <c r="A202" t="s">
        <v>324</v>
      </c>
      <c r="B202" t="s">
        <v>325</v>
      </c>
      <c r="D202" s="158">
        <v>2</v>
      </c>
      <c r="E202" s="158">
        <v>0</v>
      </c>
      <c r="F202" s="158">
        <v>0</v>
      </c>
      <c r="G202">
        <f t="shared" si="38"/>
        <v>2</v>
      </c>
      <c r="I202" s="22">
        <f t="shared" si="43"/>
        <v>0.66666666666666663</v>
      </c>
      <c r="J202" s="6">
        <f>+IFR!AD202</f>
        <v>3.3333333333333335E-3</v>
      </c>
      <c r="K202" s="14">
        <f t="shared" si="45"/>
        <v>0.95</v>
      </c>
      <c r="L202" s="22">
        <f t="shared" si="44"/>
        <v>0.6333333333333333</v>
      </c>
      <c r="M202" s="14">
        <v>1</v>
      </c>
      <c r="N202" s="14">
        <v>1</v>
      </c>
      <c r="P202" s="22">
        <f t="shared" si="39"/>
        <v>0.6333333333333333</v>
      </c>
      <c r="R202" s="3">
        <f t="shared" si="46"/>
        <v>9.0596554469986388E-5</v>
      </c>
      <c r="T202" s="5">
        <f>+R202*(assessment!$J$275*assessment!$E$3)</f>
        <v>662.00046132719251</v>
      </c>
      <c r="V202" s="6">
        <f>+T202/payroll!F202</f>
        <v>9.0405653668800738E-4</v>
      </c>
      <c r="X202" s="5">
        <f>IF(V202&lt;$X$2,T202, +payroll!F202 * $X$2)</f>
        <v>662.00046132719251</v>
      </c>
      <c r="Z202" s="5">
        <f t="shared" si="41"/>
        <v>0</v>
      </c>
      <c r="AB202">
        <f t="shared" si="42"/>
        <v>1</v>
      </c>
    </row>
    <row r="203" spans="1:28" hidden="1" outlineLevel="1">
      <c r="A203" t="s">
        <v>326</v>
      </c>
      <c r="B203" t="s">
        <v>327</v>
      </c>
      <c r="D203" s="158">
        <v>1</v>
      </c>
      <c r="E203" s="158">
        <v>0</v>
      </c>
      <c r="F203" s="158">
        <v>1</v>
      </c>
      <c r="G203">
        <f t="shared" si="38"/>
        <v>2</v>
      </c>
      <c r="I203" s="22">
        <f t="shared" si="43"/>
        <v>0.66666666666666663</v>
      </c>
      <c r="J203" s="6">
        <f>+IFR!AD203</f>
        <v>6.6666666666666671E-3</v>
      </c>
      <c r="K203" s="14">
        <f t="shared" si="45"/>
        <v>0.95</v>
      </c>
      <c r="L203" s="22">
        <f t="shared" si="44"/>
        <v>0.6333333333333333</v>
      </c>
      <c r="M203" s="14">
        <v>1</v>
      </c>
      <c r="N203" s="14">
        <v>1</v>
      </c>
      <c r="P203" s="22">
        <f t="shared" si="39"/>
        <v>0.6333333333333333</v>
      </c>
      <c r="R203" s="3">
        <f t="shared" si="46"/>
        <v>9.0596554469986388E-5</v>
      </c>
      <c r="T203" s="5">
        <f>+R203*(assessment!$J$275*assessment!$E$3)</f>
        <v>662.00046132719251</v>
      </c>
      <c r="V203" s="6">
        <f>+T203/payroll!F203</f>
        <v>2.5724554587642129E-4</v>
      </c>
      <c r="X203" s="5">
        <f>IF(V203&lt;$X$2,T203, +payroll!F203 * $X$2)</f>
        <v>662.00046132719251</v>
      </c>
      <c r="Z203" s="5">
        <f t="shared" si="41"/>
        <v>0</v>
      </c>
      <c r="AB203">
        <f t="shared" si="42"/>
        <v>1</v>
      </c>
    </row>
    <row r="204" spans="1:28" hidden="1" outlineLevel="1">
      <c r="A204" t="s">
        <v>328</v>
      </c>
      <c r="B204" t="s">
        <v>329</v>
      </c>
      <c r="D204" s="158">
        <v>0</v>
      </c>
      <c r="E204" s="158">
        <v>0</v>
      </c>
      <c r="F204" s="158">
        <v>0</v>
      </c>
      <c r="G204">
        <f t="shared" si="38"/>
        <v>0</v>
      </c>
      <c r="I204" s="22">
        <f t="shared" si="43"/>
        <v>0</v>
      </c>
      <c r="J204" s="6">
        <f>+IFR!AD204</f>
        <v>0</v>
      </c>
      <c r="K204" s="14">
        <f t="shared" si="45"/>
        <v>0.95</v>
      </c>
      <c r="L204" s="22">
        <f t="shared" si="44"/>
        <v>0</v>
      </c>
      <c r="M204" s="14">
        <v>1</v>
      </c>
      <c r="N204" s="14">
        <v>1</v>
      </c>
      <c r="P204" s="22">
        <f t="shared" si="39"/>
        <v>0</v>
      </c>
      <c r="R204" s="3">
        <f t="shared" si="46"/>
        <v>0</v>
      </c>
      <c r="T204" s="5">
        <f>+R204*(assessment!$J$275*assessment!$E$3)</f>
        <v>0</v>
      </c>
      <c r="V204" s="6">
        <f>+T204/payroll!F204</f>
        <v>0</v>
      </c>
      <c r="X204" s="5">
        <f>IF(V204&lt;$X$2,T204, +payroll!F204 * $X$2)</f>
        <v>0</v>
      </c>
      <c r="Z204" s="5">
        <f t="shared" si="41"/>
        <v>0</v>
      </c>
      <c r="AB204" t="e">
        <f t="shared" si="42"/>
        <v>#DIV/0!</v>
      </c>
    </row>
    <row r="205" spans="1:28" hidden="1" outlineLevel="1">
      <c r="A205" t="s">
        <v>330</v>
      </c>
      <c r="B205" t="s">
        <v>331</v>
      </c>
      <c r="D205" s="158">
        <v>0</v>
      </c>
      <c r="E205" s="158">
        <v>0</v>
      </c>
      <c r="F205" s="158">
        <v>1</v>
      </c>
      <c r="G205">
        <f t="shared" si="38"/>
        <v>1</v>
      </c>
      <c r="I205" s="22">
        <f t="shared" si="43"/>
        <v>0.33333333333333331</v>
      </c>
      <c r="J205" s="6">
        <f>+IFR!AD205</f>
        <v>5.0000000000000001E-3</v>
      </c>
      <c r="K205" s="14">
        <f t="shared" si="45"/>
        <v>0.95</v>
      </c>
      <c r="L205" s="22">
        <f t="shared" si="44"/>
        <v>0.31666666666666665</v>
      </c>
      <c r="M205" s="14">
        <v>1</v>
      </c>
      <c r="N205" s="14">
        <v>1</v>
      </c>
      <c r="P205" s="22">
        <f t="shared" si="39"/>
        <v>0.31666666666666665</v>
      </c>
      <c r="R205" s="3">
        <f t="shared" si="46"/>
        <v>4.5298277234993194E-5</v>
      </c>
      <c r="T205" s="5">
        <f>+R205*(assessment!$J$275*assessment!$E$3)</f>
        <v>331.00023066359626</v>
      </c>
      <c r="V205" s="6">
        <f>+T205/payroll!F205</f>
        <v>3.844942553133992E-4</v>
      </c>
      <c r="X205" s="5">
        <f>IF(V205&lt;$X$2,T205, +payroll!F205 * $X$2)</f>
        <v>331.00023066359626</v>
      </c>
      <c r="Z205" s="5">
        <f t="shared" si="41"/>
        <v>0</v>
      </c>
      <c r="AB205">
        <f t="shared" si="42"/>
        <v>1</v>
      </c>
    </row>
    <row r="206" spans="1:28" hidden="1" outlineLevel="1">
      <c r="A206" t="s">
        <v>510</v>
      </c>
      <c r="B206" t="s">
        <v>508</v>
      </c>
      <c r="D206" s="158">
        <v>0</v>
      </c>
      <c r="E206" s="158">
        <v>0</v>
      </c>
      <c r="F206" s="158">
        <v>0</v>
      </c>
      <c r="G206">
        <f>SUM(D206:F206)</f>
        <v>0</v>
      </c>
      <c r="I206" s="22">
        <f>AVERAGE(D206:F206)</f>
        <v>0</v>
      </c>
      <c r="J206" s="6">
        <f>+IFR!AD206</f>
        <v>0</v>
      </c>
      <c r="K206" s="14">
        <f t="shared" si="45"/>
        <v>0.95</v>
      </c>
      <c r="L206" s="22">
        <f>+I206*K206</f>
        <v>0</v>
      </c>
      <c r="M206" s="14">
        <v>1</v>
      </c>
      <c r="N206" s="14">
        <v>1</v>
      </c>
      <c r="P206" s="22">
        <f>+L206*M206*N206</f>
        <v>0</v>
      </c>
      <c r="R206" s="3">
        <f t="shared" si="46"/>
        <v>0</v>
      </c>
      <c r="T206" s="5">
        <f>+R206*(assessment!$J$275*assessment!$E$3)</f>
        <v>0</v>
      </c>
      <c r="V206" s="6">
        <f>+T206/payroll!F206</f>
        <v>0</v>
      </c>
      <c r="X206" s="5">
        <f>IF(V206&lt;$X$2,T206, +payroll!F206 * $X$2)</f>
        <v>0</v>
      </c>
      <c r="Z206" s="5">
        <f>+T206-X206</f>
        <v>0</v>
      </c>
      <c r="AB206" t="e">
        <f>+X206/T206</f>
        <v>#DIV/0!</v>
      </c>
    </row>
    <row r="207" spans="1:28" hidden="1" outlineLevel="1">
      <c r="A207" t="s">
        <v>332</v>
      </c>
      <c r="B207" t="s">
        <v>333</v>
      </c>
      <c r="D207" s="158">
        <v>0</v>
      </c>
      <c r="E207" s="158">
        <v>1</v>
      </c>
      <c r="F207" s="158">
        <v>0</v>
      </c>
      <c r="G207">
        <f t="shared" si="38"/>
        <v>1</v>
      </c>
      <c r="I207" s="22">
        <f t="shared" si="43"/>
        <v>0.33333333333333331</v>
      </c>
      <c r="J207" s="6">
        <f>+IFR!AD207</f>
        <v>3.3333333333333335E-3</v>
      </c>
      <c r="K207" s="14">
        <f t="shared" si="45"/>
        <v>0.95</v>
      </c>
      <c r="L207" s="22">
        <f t="shared" si="44"/>
        <v>0.31666666666666665</v>
      </c>
      <c r="M207" s="14">
        <v>1</v>
      </c>
      <c r="N207" s="14">
        <v>1</v>
      </c>
      <c r="P207" s="22">
        <f t="shared" si="39"/>
        <v>0.31666666666666665</v>
      </c>
      <c r="R207" s="3">
        <f t="shared" si="46"/>
        <v>4.5298277234993194E-5</v>
      </c>
      <c r="T207" s="5">
        <f>+R207*(assessment!$J$275*assessment!$E$3)</f>
        <v>331.00023066359626</v>
      </c>
      <c r="V207" s="6">
        <f>+T207/payroll!F207</f>
        <v>3.2615096391769614E-4</v>
      </c>
      <c r="X207" s="5">
        <f>IF(V207&lt;$X$2,T207, +payroll!F207 * $X$2)</f>
        <v>331.00023066359626</v>
      </c>
      <c r="Z207" s="5">
        <f t="shared" si="41"/>
        <v>0</v>
      </c>
      <c r="AB207">
        <f t="shared" si="42"/>
        <v>1</v>
      </c>
    </row>
    <row r="208" spans="1:28" hidden="1" outlineLevel="1">
      <c r="A208" t="s">
        <v>334</v>
      </c>
      <c r="B208" t="s">
        <v>335</v>
      </c>
      <c r="D208" s="158">
        <v>0</v>
      </c>
      <c r="E208" s="158">
        <v>1</v>
      </c>
      <c r="F208" s="158">
        <v>0</v>
      </c>
      <c r="G208">
        <f t="shared" si="38"/>
        <v>1</v>
      </c>
      <c r="I208" s="22">
        <f t="shared" si="43"/>
        <v>0.33333333333333331</v>
      </c>
      <c r="J208" s="6">
        <f>+IFR!AD208</f>
        <v>3.3333333333333335E-3</v>
      </c>
      <c r="K208" s="14">
        <f t="shared" si="45"/>
        <v>0.95</v>
      </c>
      <c r="L208" s="22">
        <f t="shared" si="44"/>
        <v>0.31666666666666665</v>
      </c>
      <c r="M208" s="14">
        <v>1</v>
      </c>
      <c r="N208" s="14">
        <v>1</v>
      </c>
      <c r="P208" s="22">
        <f t="shared" si="39"/>
        <v>0.31666666666666665</v>
      </c>
      <c r="R208" s="3">
        <f t="shared" si="46"/>
        <v>4.5298277234993194E-5</v>
      </c>
      <c r="T208" s="5">
        <f>+R208*(assessment!$J$275*assessment!$E$3)</f>
        <v>331.00023066359626</v>
      </c>
      <c r="V208" s="6">
        <f>+T208/payroll!F208</f>
        <v>4.2288154913682255E-4</v>
      </c>
      <c r="X208" s="5">
        <f>IF(V208&lt;$X$2,T208, +payroll!F208 * $X$2)</f>
        <v>331.00023066359626</v>
      </c>
      <c r="Z208" s="5">
        <f t="shared" si="41"/>
        <v>0</v>
      </c>
      <c r="AB208">
        <f t="shared" si="42"/>
        <v>1</v>
      </c>
    </row>
    <row r="209" spans="1:28" hidden="1" outlineLevel="1">
      <c r="A209" t="s">
        <v>336</v>
      </c>
      <c r="B209" t="s">
        <v>337</v>
      </c>
      <c r="D209" s="158">
        <v>0</v>
      </c>
      <c r="E209" s="158">
        <v>0</v>
      </c>
      <c r="F209" s="158">
        <v>0</v>
      </c>
      <c r="G209">
        <f t="shared" si="38"/>
        <v>0</v>
      </c>
      <c r="I209" s="22">
        <f t="shared" si="43"/>
        <v>0</v>
      </c>
      <c r="J209" s="6">
        <f>+IFR!AD209</f>
        <v>0</v>
      </c>
      <c r="K209" s="14">
        <f t="shared" si="45"/>
        <v>0.95</v>
      </c>
      <c r="L209" s="22">
        <f t="shared" si="44"/>
        <v>0</v>
      </c>
      <c r="M209" s="14">
        <v>1</v>
      </c>
      <c r="N209" s="14">
        <v>1</v>
      </c>
      <c r="P209" s="22">
        <f t="shared" si="39"/>
        <v>0</v>
      </c>
      <c r="R209" s="3">
        <f t="shared" si="46"/>
        <v>0</v>
      </c>
      <c r="T209" s="5">
        <f>+R209*(assessment!$J$275*assessment!$E$3)</f>
        <v>0</v>
      </c>
      <c r="V209" s="6">
        <f>+T209/payroll!F209</f>
        <v>0</v>
      </c>
      <c r="X209" s="5">
        <f>IF(V209&lt;$X$2,T209, +payroll!F209 * $X$2)</f>
        <v>0</v>
      </c>
      <c r="Z209" s="5">
        <f t="shared" si="41"/>
        <v>0</v>
      </c>
      <c r="AB209" t="e">
        <f t="shared" si="42"/>
        <v>#DIV/0!</v>
      </c>
    </row>
    <row r="210" spans="1:28" hidden="1" outlineLevel="1">
      <c r="A210" t="s">
        <v>338</v>
      </c>
      <c r="B210" t="s">
        <v>339</v>
      </c>
      <c r="D210" s="158">
        <v>0</v>
      </c>
      <c r="E210" s="158">
        <v>0</v>
      </c>
      <c r="F210" s="158">
        <v>0</v>
      </c>
      <c r="G210">
        <f t="shared" si="38"/>
        <v>0</v>
      </c>
      <c r="I210" s="22">
        <f t="shared" si="43"/>
        <v>0</v>
      </c>
      <c r="J210" s="6">
        <f>+IFR!AD210</f>
        <v>0</v>
      </c>
      <c r="K210" s="14">
        <f t="shared" si="45"/>
        <v>0.95</v>
      </c>
      <c r="L210" s="22">
        <f t="shared" si="44"/>
        <v>0</v>
      </c>
      <c r="M210" s="14">
        <v>1</v>
      </c>
      <c r="N210" s="14">
        <v>1</v>
      </c>
      <c r="P210" s="22">
        <f t="shared" si="39"/>
        <v>0</v>
      </c>
      <c r="R210" s="3">
        <f t="shared" si="46"/>
        <v>0</v>
      </c>
      <c r="T210" s="5">
        <f>+R210*(assessment!$J$275*assessment!$E$3)</f>
        <v>0</v>
      </c>
      <c r="V210" s="6">
        <f>+T210/payroll!F210</f>
        <v>0</v>
      </c>
      <c r="X210" s="5">
        <f>IF(V210&lt;$X$2,T210, +payroll!F210 * $X$2)</f>
        <v>0</v>
      </c>
      <c r="Z210" s="5">
        <f t="shared" si="41"/>
        <v>0</v>
      </c>
      <c r="AB210" t="e">
        <f t="shared" si="42"/>
        <v>#DIV/0!</v>
      </c>
    </row>
    <row r="211" spans="1:28" hidden="1" outlineLevel="1">
      <c r="A211" t="s">
        <v>340</v>
      </c>
      <c r="B211" t="s">
        <v>341</v>
      </c>
      <c r="D211" s="158">
        <v>0</v>
      </c>
      <c r="E211" s="158">
        <v>0</v>
      </c>
      <c r="F211" s="158">
        <v>1</v>
      </c>
      <c r="G211">
        <f t="shared" si="38"/>
        <v>1</v>
      </c>
      <c r="I211" s="22">
        <f t="shared" si="43"/>
        <v>0.33333333333333331</v>
      </c>
      <c r="J211" s="6">
        <f>+IFR!AD211</f>
        <v>5.0000000000000001E-3</v>
      </c>
      <c r="K211" s="14">
        <f t="shared" si="45"/>
        <v>0.95</v>
      </c>
      <c r="L211" s="22">
        <f t="shared" si="44"/>
        <v>0.31666666666666665</v>
      </c>
      <c r="M211" s="14">
        <v>1</v>
      </c>
      <c r="N211" s="14">
        <v>1</v>
      </c>
      <c r="P211" s="22">
        <f t="shared" si="39"/>
        <v>0.31666666666666665</v>
      </c>
      <c r="R211" s="3">
        <f t="shared" si="46"/>
        <v>4.5298277234993194E-5</v>
      </c>
      <c r="T211" s="5">
        <f>+R211*(assessment!$J$275*assessment!$E$3)</f>
        <v>331.00023066359626</v>
      </c>
      <c r="V211" s="6">
        <f>+T211/payroll!F211</f>
        <v>1.9946091070031227E-4</v>
      </c>
      <c r="X211" s="5">
        <f>IF(V211&lt;$X$2,T211, +payroll!F211 * $X$2)</f>
        <v>331.00023066359626</v>
      </c>
      <c r="Z211" s="5">
        <f t="shared" si="41"/>
        <v>0</v>
      </c>
      <c r="AB211">
        <f t="shared" si="42"/>
        <v>1</v>
      </c>
    </row>
    <row r="212" spans="1:28" hidden="1" outlineLevel="1">
      <c r="A212" t="s">
        <v>342</v>
      </c>
      <c r="B212" t="s">
        <v>343</v>
      </c>
      <c r="D212" s="158">
        <v>1</v>
      </c>
      <c r="E212" s="158">
        <v>1</v>
      </c>
      <c r="F212" s="158">
        <v>0</v>
      </c>
      <c r="G212">
        <f t="shared" si="38"/>
        <v>2</v>
      </c>
      <c r="I212" s="22">
        <f t="shared" si="43"/>
        <v>0.66666666666666663</v>
      </c>
      <c r="J212" s="6">
        <f>+IFR!AD212</f>
        <v>5.0000000000000001E-3</v>
      </c>
      <c r="K212" s="14">
        <f t="shared" si="45"/>
        <v>0.95</v>
      </c>
      <c r="L212" s="22">
        <f t="shared" si="44"/>
        <v>0.6333333333333333</v>
      </c>
      <c r="M212" s="14">
        <v>1</v>
      </c>
      <c r="N212" s="14">
        <v>1</v>
      </c>
      <c r="P212" s="22">
        <f t="shared" si="39"/>
        <v>0.6333333333333333</v>
      </c>
      <c r="R212" s="3">
        <f t="shared" si="46"/>
        <v>9.0596554469986388E-5</v>
      </c>
      <c r="T212" s="5">
        <f>+R212*(assessment!$J$275*assessment!$E$3)</f>
        <v>662.00046132719251</v>
      </c>
      <c r="V212" s="6">
        <f>+T212/payroll!F212</f>
        <v>4.9672595066346207E-4</v>
      </c>
      <c r="X212" s="5">
        <f>IF(V212&lt;$X$2,T212, +payroll!F212 * $X$2)</f>
        <v>662.00046132719251</v>
      </c>
      <c r="Z212" s="5">
        <f t="shared" si="41"/>
        <v>0</v>
      </c>
      <c r="AB212">
        <f t="shared" si="42"/>
        <v>1</v>
      </c>
    </row>
    <row r="213" spans="1:28" hidden="1" outlineLevel="1">
      <c r="A213" t="s">
        <v>344</v>
      </c>
      <c r="B213" t="s">
        <v>345</v>
      </c>
      <c r="D213" s="158">
        <v>0</v>
      </c>
      <c r="E213" s="158">
        <v>2</v>
      </c>
      <c r="F213" s="158">
        <v>0</v>
      </c>
      <c r="G213">
        <f t="shared" si="38"/>
        <v>2</v>
      </c>
      <c r="I213" s="22">
        <f t="shared" si="43"/>
        <v>0.66666666666666663</v>
      </c>
      <c r="J213" s="6">
        <f>+IFR!AD213</f>
        <v>6.6666666666666671E-3</v>
      </c>
      <c r="K213" s="14">
        <f t="shared" si="45"/>
        <v>0.95</v>
      </c>
      <c r="L213" s="22">
        <f t="shared" si="44"/>
        <v>0.6333333333333333</v>
      </c>
      <c r="M213" s="14">
        <v>1</v>
      </c>
      <c r="N213" s="14">
        <v>1</v>
      </c>
      <c r="P213" s="22">
        <f t="shared" si="39"/>
        <v>0.6333333333333333</v>
      </c>
      <c r="R213" s="3">
        <f t="shared" si="46"/>
        <v>9.0596554469986388E-5</v>
      </c>
      <c r="T213" s="5">
        <f>+R213*(assessment!$J$275*assessment!$E$3)</f>
        <v>662.00046132719251</v>
      </c>
      <c r="V213" s="6">
        <f>+T213/payroll!F213</f>
        <v>1.2098617900157028E-3</v>
      </c>
      <c r="X213" s="5">
        <f>IF(V213&lt;$X$2,T213, +payroll!F213 * $X$2)</f>
        <v>662.00046132719251</v>
      </c>
      <c r="Z213" s="5">
        <f t="shared" si="41"/>
        <v>0</v>
      </c>
      <c r="AB213">
        <f t="shared" si="42"/>
        <v>1</v>
      </c>
    </row>
    <row r="214" spans="1:28" hidden="1" outlineLevel="1">
      <c r="A214" t="s">
        <v>346</v>
      </c>
      <c r="B214" t="s">
        <v>347</v>
      </c>
      <c r="D214" s="158">
        <v>4</v>
      </c>
      <c r="E214" s="158">
        <v>3</v>
      </c>
      <c r="F214" s="158">
        <v>8</v>
      </c>
      <c r="G214">
        <f t="shared" si="38"/>
        <v>15</v>
      </c>
      <c r="I214" s="22">
        <f t="shared" si="43"/>
        <v>5</v>
      </c>
      <c r="J214" s="6">
        <f>+IFR!AD214</f>
        <v>3.4989147882852088E-2</v>
      </c>
      <c r="K214" s="14">
        <f t="shared" si="45"/>
        <v>0.95</v>
      </c>
      <c r="L214" s="22">
        <f t="shared" si="44"/>
        <v>4.75</v>
      </c>
      <c r="M214" s="14">
        <v>1</v>
      </c>
      <c r="N214" s="14">
        <v>1</v>
      </c>
      <c r="P214" s="22">
        <f t="shared" si="39"/>
        <v>4.75</v>
      </c>
      <c r="R214" s="3">
        <f t="shared" si="46"/>
        <v>6.7947415852489786E-4</v>
      </c>
      <c r="T214" s="5">
        <f>+R214*(assessment!$J$275*assessment!$E$3)</f>
        <v>4965.0034599539431</v>
      </c>
      <c r="V214" s="6">
        <f>+T214/payroll!F214</f>
        <v>8.3249829256907659E-4</v>
      </c>
      <c r="X214" s="5">
        <f>IF(V214&lt;$X$2,T214, +payroll!F214 * $X$2)</f>
        <v>4965.0034599539431</v>
      </c>
      <c r="Z214" s="5">
        <f t="shared" si="41"/>
        <v>0</v>
      </c>
      <c r="AB214">
        <f t="shared" si="42"/>
        <v>1</v>
      </c>
    </row>
    <row r="215" spans="1:28" hidden="1" outlineLevel="1">
      <c r="A215" t="s">
        <v>489</v>
      </c>
      <c r="B215" t="s">
        <v>351</v>
      </c>
      <c r="D215" s="158">
        <v>0</v>
      </c>
      <c r="E215" s="158">
        <v>0</v>
      </c>
      <c r="F215" s="158">
        <v>0</v>
      </c>
      <c r="G215">
        <f>SUM(D215:F215)</f>
        <v>0</v>
      </c>
      <c r="I215" s="22">
        <f>AVERAGE(D215:F215)</f>
        <v>0</v>
      </c>
      <c r="J215" s="6">
        <f>+IFR!AD215</f>
        <v>0</v>
      </c>
      <c r="K215" s="14">
        <f t="shared" si="45"/>
        <v>0.95</v>
      </c>
      <c r="L215" s="22">
        <f>+I215*K215</f>
        <v>0</v>
      </c>
      <c r="M215" s="14">
        <v>1</v>
      </c>
      <c r="N215" s="14">
        <v>1</v>
      </c>
      <c r="P215" s="22">
        <f>+L215*M215*N215</f>
        <v>0</v>
      </c>
      <c r="R215" s="3">
        <f t="shared" si="46"/>
        <v>0</v>
      </c>
      <c r="T215" s="5">
        <f>+R215*(assessment!$J$275*assessment!$E$3)</f>
        <v>0</v>
      </c>
      <c r="V215" s="6">
        <f>+T215/payroll!F215</f>
        <v>0</v>
      </c>
      <c r="X215" s="5">
        <f>IF(V215&lt;$X$2,T215, +payroll!F215 * $X$2)</f>
        <v>0</v>
      </c>
      <c r="Z215" s="5">
        <f>+T215-X215</f>
        <v>0</v>
      </c>
      <c r="AB215" t="e">
        <f>+X215/T215</f>
        <v>#DIV/0!</v>
      </c>
    </row>
    <row r="216" spans="1:28" hidden="1" outlineLevel="1">
      <c r="A216" t="s">
        <v>490</v>
      </c>
      <c r="B216" t="s">
        <v>352</v>
      </c>
      <c r="D216" s="158">
        <v>0</v>
      </c>
      <c r="E216" s="158">
        <v>0</v>
      </c>
      <c r="F216" s="158">
        <v>0</v>
      </c>
      <c r="G216">
        <f>SUM(D216:F216)</f>
        <v>0</v>
      </c>
      <c r="I216" s="22">
        <f>AVERAGE(D216:F216)</f>
        <v>0</v>
      </c>
      <c r="J216" s="6">
        <f>+IFR!AD216</f>
        <v>0</v>
      </c>
      <c r="K216" s="14">
        <f t="shared" si="45"/>
        <v>0.95</v>
      </c>
      <c r="L216" s="22">
        <f>+I216*K216</f>
        <v>0</v>
      </c>
      <c r="M216" s="14">
        <v>1</v>
      </c>
      <c r="N216" s="14">
        <v>1</v>
      </c>
      <c r="P216" s="22">
        <f>+L216*M216*N216</f>
        <v>0</v>
      </c>
      <c r="R216" s="3">
        <f t="shared" si="46"/>
        <v>0</v>
      </c>
      <c r="T216" s="5">
        <f>+R216*(assessment!$J$275*assessment!$E$3)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>+T216-X216</f>
        <v>0</v>
      </c>
      <c r="AB216" t="e">
        <f>+X216/T216</f>
        <v>#DIV/0!</v>
      </c>
    </row>
    <row r="217" spans="1:28" hidden="1" outlineLevel="1">
      <c r="A217" t="s">
        <v>491</v>
      </c>
      <c r="B217" t="s">
        <v>348</v>
      </c>
      <c r="D217" s="158">
        <v>0</v>
      </c>
      <c r="E217" s="158">
        <v>0</v>
      </c>
      <c r="F217" s="158">
        <v>0</v>
      </c>
      <c r="G217">
        <f t="shared" si="38"/>
        <v>0</v>
      </c>
      <c r="I217" s="22">
        <f t="shared" si="43"/>
        <v>0</v>
      </c>
      <c r="J217" s="6">
        <f>+IFR!AD217</f>
        <v>0</v>
      </c>
      <c r="K217" s="14">
        <f t="shared" si="45"/>
        <v>0.95</v>
      </c>
      <c r="L217" s="22">
        <f t="shared" si="44"/>
        <v>0</v>
      </c>
      <c r="M217" s="14">
        <v>1</v>
      </c>
      <c r="N217" s="14">
        <v>1</v>
      </c>
      <c r="P217" s="22">
        <f t="shared" si="39"/>
        <v>0</v>
      </c>
      <c r="R217" s="3">
        <f t="shared" si="46"/>
        <v>0</v>
      </c>
      <c r="T217" s="5">
        <f>+R217*(assessment!$J$275*assessment!$E$3)</f>
        <v>0</v>
      </c>
      <c r="V217" s="6">
        <f>+T217/payroll!F217</f>
        <v>0</v>
      </c>
      <c r="X217" s="5">
        <f>IF(V217&lt;$X$2,T217, +payroll!F217 * $X$2)</f>
        <v>0</v>
      </c>
      <c r="Z217" s="5">
        <f t="shared" si="41"/>
        <v>0</v>
      </c>
      <c r="AB217" t="e">
        <f t="shared" si="42"/>
        <v>#DIV/0!</v>
      </c>
    </row>
    <row r="218" spans="1:28" hidden="1" outlineLevel="1">
      <c r="A218" t="s">
        <v>350</v>
      </c>
      <c r="B218" t="s">
        <v>349</v>
      </c>
      <c r="D218" s="158">
        <v>1</v>
      </c>
      <c r="E218" s="158">
        <v>7</v>
      </c>
      <c r="F218" s="158">
        <v>2</v>
      </c>
      <c r="G218">
        <f t="shared" si="38"/>
        <v>10</v>
      </c>
      <c r="I218" s="22">
        <f t="shared" si="43"/>
        <v>3.3333333333333335</v>
      </c>
      <c r="J218" s="6">
        <f>+IFR!AD218</f>
        <v>3.5000000000000003E-2</v>
      </c>
      <c r="K218" s="14">
        <f t="shared" si="45"/>
        <v>1</v>
      </c>
      <c r="L218" s="22">
        <f t="shared" si="44"/>
        <v>3.3333333333333335</v>
      </c>
      <c r="M218" s="14">
        <v>1</v>
      </c>
      <c r="N218" s="14">
        <v>1</v>
      </c>
      <c r="P218" s="22">
        <f t="shared" si="39"/>
        <v>3.3333333333333335</v>
      </c>
      <c r="R218" s="3">
        <f t="shared" si="46"/>
        <v>4.768239708946652E-4</v>
      </c>
      <c r="T218" s="5">
        <f>+R218*(assessment!$J$275*assessment!$E$3)</f>
        <v>3484.2129543536444</v>
      </c>
      <c r="V218" s="6">
        <f>+T218/payroll!F218</f>
        <v>1.2021907733616899E-3</v>
      </c>
      <c r="X218" s="5">
        <f>IF(V218&lt;$X$2,T218, +payroll!F218 * $X$2)</f>
        <v>3484.2129543536444</v>
      </c>
      <c r="Z218" s="5">
        <f t="shared" si="41"/>
        <v>0</v>
      </c>
      <c r="AB218">
        <f t="shared" si="42"/>
        <v>1</v>
      </c>
    </row>
    <row r="219" spans="1:28" hidden="1" outlineLevel="1">
      <c r="A219" t="s">
        <v>353</v>
      </c>
      <c r="B219" t="s">
        <v>354</v>
      </c>
      <c r="D219" s="158">
        <v>0</v>
      </c>
      <c r="E219" s="158">
        <v>1</v>
      </c>
      <c r="F219" s="158">
        <v>1</v>
      </c>
      <c r="G219">
        <f t="shared" si="38"/>
        <v>2</v>
      </c>
      <c r="I219" s="22">
        <f t="shared" si="43"/>
        <v>0.66666666666666663</v>
      </c>
      <c r="J219" s="6">
        <f>+IFR!AD219</f>
        <v>8.3333333333333332E-3</v>
      </c>
      <c r="K219" s="14">
        <f t="shared" si="45"/>
        <v>0.95</v>
      </c>
      <c r="L219" s="22">
        <f t="shared" si="44"/>
        <v>0.6333333333333333</v>
      </c>
      <c r="M219" s="14">
        <v>1</v>
      </c>
      <c r="N219" s="14">
        <v>1</v>
      </c>
      <c r="P219" s="22">
        <f t="shared" si="39"/>
        <v>0.6333333333333333</v>
      </c>
      <c r="R219" s="3">
        <f t="shared" si="46"/>
        <v>9.0596554469986388E-5</v>
      </c>
      <c r="T219" s="5">
        <f>+R219*(assessment!$J$275*assessment!$E$3)</f>
        <v>662.00046132719251</v>
      </c>
      <c r="V219" s="6">
        <f>+T219/payroll!F219</f>
        <v>3.2433905924709815E-4</v>
      </c>
      <c r="X219" s="5">
        <f>IF(V219&lt;$X$2,T219, +payroll!F219 * $X$2)</f>
        <v>662.00046132719251</v>
      </c>
      <c r="Z219" s="5">
        <f t="shared" si="41"/>
        <v>0</v>
      </c>
      <c r="AB219">
        <f t="shared" si="42"/>
        <v>1</v>
      </c>
    </row>
    <row r="220" spans="1:28" hidden="1" outlineLevel="1">
      <c r="A220" t="s">
        <v>355</v>
      </c>
      <c r="B220" t="s">
        <v>356</v>
      </c>
      <c r="D220" s="158">
        <v>0</v>
      </c>
      <c r="E220" s="158">
        <v>0</v>
      </c>
      <c r="F220" s="158">
        <v>0</v>
      </c>
      <c r="G220">
        <f t="shared" si="38"/>
        <v>0</v>
      </c>
      <c r="I220" s="22">
        <f t="shared" si="43"/>
        <v>0</v>
      </c>
      <c r="J220" s="6">
        <f>+IFR!AD220</f>
        <v>0</v>
      </c>
      <c r="K220" s="14">
        <f t="shared" si="45"/>
        <v>0.95</v>
      </c>
      <c r="L220" s="22">
        <f t="shared" si="44"/>
        <v>0</v>
      </c>
      <c r="M220" s="14">
        <v>1</v>
      </c>
      <c r="N220" s="14">
        <v>1</v>
      </c>
      <c r="P220" s="22">
        <f t="shared" si="39"/>
        <v>0</v>
      </c>
      <c r="R220" s="3">
        <f t="shared" si="46"/>
        <v>0</v>
      </c>
      <c r="T220" s="5">
        <f>+R220*(assessment!$J$275*assessment!$E$3)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41"/>
        <v>0</v>
      </c>
      <c r="AB220" t="e">
        <f t="shared" si="42"/>
        <v>#DIV/0!</v>
      </c>
    </row>
    <row r="221" spans="1:28" hidden="1" outlineLevel="1">
      <c r="A221" t="s">
        <v>357</v>
      </c>
      <c r="B221" t="s">
        <v>358</v>
      </c>
      <c r="D221" s="158">
        <v>0</v>
      </c>
      <c r="E221" s="158">
        <v>0</v>
      </c>
      <c r="F221" s="158">
        <v>0</v>
      </c>
      <c r="G221">
        <f t="shared" si="38"/>
        <v>0</v>
      </c>
      <c r="I221" s="22">
        <f t="shared" si="43"/>
        <v>0</v>
      </c>
      <c r="J221" s="6">
        <f>+IFR!AD221</f>
        <v>0</v>
      </c>
      <c r="K221" s="14">
        <f t="shared" si="45"/>
        <v>0.95</v>
      </c>
      <c r="L221" s="22">
        <f t="shared" si="44"/>
        <v>0</v>
      </c>
      <c r="M221" s="14">
        <v>1</v>
      </c>
      <c r="N221" s="14">
        <v>1</v>
      </c>
      <c r="P221" s="22">
        <f t="shared" si="39"/>
        <v>0</v>
      </c>
      <c r="R221" s="3">
        <f t="shared" si="46"/>
        <v>0</v>
      </c>
      <c r="T221" s="5">
        <f>+R221*(assessment!$J$275*assessment!$E$3)</f>
        <v>0</v>
      </c>
      <c r="V221" s="6">
        <f>+T221/payroll!F221</f>
        <v>0</v>
      </c>
      <c r="X221" s="5">
        <f>IF(V221&lt;$X$2,T221, +payroll!F221 * $X$2)</f>
        <v>0</v>
      </c>
      <c r="Z221" s="5">
        <f t="shared" si="41"/>
        <v>0</v>
      </c>
      <c r="AB221" t="e">
        <f t="shared" si="42"/>
        <v>#DIV/0!</v>
      </c>
    </row>
    <row r="222" spans="1:28" hidden="1" outlineLevel="1">
      <c r="A222" t="s">
        <v>359</v>
      </c>
      <c r="B222" t="s">
        <v>360</v>
      </c>
      <c r="D222" s="158">
        <v>4</v>
      </c>
      <c r="E222" s="158">
        <v>1</v>
      </c>
      <c r="F222" s="158">
        <v>1</v>
      </c>
      <c r="G222">
        <f t="shared" si="38"/>
        <v>6</v>
      </c>
      <c r="I222" s="22">
        <f t="shared" si="43"/>
        <v>2</v>
      </c>
      <c r="J222" s="6">
        <f>+IFR!AD222</f>
        <v>1.4999999999999999E-2</v>
      </c>
      <c r="K222" s="14">
        <f t="shared" si="45"/>
        <v>0.95</v>
      </c>
      <c r="L222" s="22">
        <f t="shared" si="44"/>
        <v>1.9</v>
      </c>
      <c r="M222" s="14">
        <v>1</v>
      </c>
      <c r="N222" s="14">
        <v>1</v>
      </c>
      <c r="P222" s="22">
        <f t="shared" si="39"/>
        <v>1.9</v>
      </c>
      <c r="R222" s="3">
        <f t="shared" si="46"/>
        <v>2.7178966340995917E-4</v>
      </c>
      <c r="T222" s="5">
        <f>+R222*(assessment!$J$275*assessment!$E$3)</f>
        <v>1986.0013839815774</v>
      </c>
      <c r="V222" s="6">
        <f>+T222/payroll!F222</f>
        <v>6.2554909730060039E-4</v>
      </c>
      <c r="X222" s="5">
        <f>IF(V222&lt;$X$2,T222, +payroll!F222 * $X$2)</f>
        <v>1986.0013839815774</v>
      </c>
      <c r="Z222" s="5">
        <f t="shared" si="41"/>
        <v>0</v>
      </c>
      <c r="AB222">
        <f t="shared" si="42"/>
        <v>1</v>
      </c>
    </row>
    <row r="223" spans="1:28" hidden="1" outlineLevel="1">
      <c r="A223" t="s">
        <v>361</v>
      </c>
      <c r="B223" t="s">
        <v>362</v>
      </c>
      <c r="D223" s="158">
        <v>0</v>
      </c>
      <c r="E223" s="158">
        <v>0</v>
      </c>
      <c r="F223" s="158">
        <v>0</v>
      </c>
      <c r="G223">
        <f t="shared" si="38"/>
        <v>0</v>
      </c>
      <c r="I223" s="22">
        <f t="shared" si="43"/>
        <v>0</v>
      </c>
      <c r="J223" s="6">
        <f>+IFR!AD223</f>
        <v>0</v>
      </c>
      <c r="K223" s="14">
        <f t="shared" si="45"/>
        <v>0.95</v>
      </c>
      <c r="L223" s="22">
        <f t="shared" si="44"/>
        <v>0</v>
      </c>
      <c r="M223" s="14">
        <v>1</v>
      </c>
      <c r="N223" s="14">
        <v>1</v>
      </c>
      <c r="P223" s="22">
        <f t="shared" si="39"/>
        <v>0</v>
      </c>
      <c r="R223" s="3">
        <f t="shared" si="46"/>
        <v>0</v>
      </c>
      <c r="T223" s="5">
        <f>+R223*(assessment!$J$275*assessment!$E$3)</f>
        <v>0</v>
      </c>
      <c r="V223" s="6">
        <f>+T223/payroll!F223</f>
        <v>0</v>
      </c>
      <c r="X223" s="5">
        <f>IF(V223&lt;$X$2,T223, +payroll!F223 * $X$2)</f>
        <v>0</v>
      </c>
      <c r="Z223" s="5">
        <f t="shared" si="41"/>
        <v>0</v>
      </c>
      <c r="AB223" t="e">
        <f t="shared" si="42"/>
        <v>#DIV/0!</v>
      </c>
    </row>
    <row r="224" spans="1:28" hidden="1" outlineLevel="1">
      <c r="A224" t="s">
        <v>363</v>
      </c>
      <c r="B224" t="s">
        <v>364</v>
      </c>
      <c r="D224" s="158">
        <v>0</v>
      </c>
      <c r="E224" s="158">
        <v>0</v>
      </c>
      <c r="F224" s="158">
        <v>0</v>
      </c>
      <c r="G224">
        <f t="shared" si="38"/>
        <v>0</v>
      </c>
      <c r="I224" s="22">
        <f t="shared" si="43"/>
        <v>0</v>
      </c>
      <c r="J224" s="6">
        <f>+IFR!AD224</f>
        <v>0</v>
      </c>
      <c r="K224" s="14">
        <f t="shared" si="45"/>
        <v>0.95</v>
      </c>
      <c r="L224" s="22">
        <f t="shared" si="44"/>
        <v>0</v>
      </c>
      <c r="M224" s="14">
        <v>1</v>
      </c>
      <c r="N224" s="14">
        <v>1</v>
      </c>
      <c r="P224" s="22">
        <f t="shared" si="39"/>
        <v>0</v>
      </c>
      <c r="R224" s="3">
        <f t="shared" si="46"/>
        <v>0</v>
      </c>
      <c r="T224" s="5">
        <f>+R224*(assessment!$J$275*assessment!$E$3)</f>
        <v>0</v>
      </c>
      <c r="V224" s="6">
        <f>+T224/payroll!F224</f>
        <v>0</v>
      </c>
      <c r="X224" s="5">
        <f>IF(V224&lt;$X$2,T224, +payroll!F224 * $X$2)</f>
        <v>0</v>
      </c>
      <c r="Z224" s="5">
        <f t="shared" si="41"/>
        <v>0</v>
      </c>
      <c r="AB224" t="e">
        <f t="shared" si="42"/>
        <v>#DIV/0!</v>
      </c>
    </row>
    <row r="225" spans="1:28" hidden="1" outlineLevel="1">
      <c r="A225" t="s">
        <v>365</v>
      </c>
      <c r="B225" t="s">
        <v>366</v>
      </c>
      <c r="D225" s="158">
        <v>1</v>
      </c>
      <c r="E225" s="158">
        <v>1</v>
      </c>
      <c r="F225" s="158">
        <v>0</v>
      </c>
      <c r="G225">
        <f t="shared" si="38"/>
        <v>2</v>
      </c>
      <c r="I225" s="22">
        <f t="shared" si="43"/>
        <v>0.66666666666666663</v>
      </c>
      <c r="J225" s="6">
        <f>+IFR!AD225</f>
        <v>5.0000000000000001E-3</v>
      </c>
      <c r="K225" s="14">
        <f t="shared" si="45"/>
        <v>0.95</v>
      </c>
      <c r="L225" s="22">
        <f t="shared" si="44"/>
        <v>0.6333333333333333</v>
      </c>
      <c r="M225" s="14">
        <v>1</v>
      </c>
      <c r="N225" s="14">
        <v>1</v>
      </c>
      <c r="P225" s="22">
        <f t="shared" si="39"/>
        <v>0.6333333333333333</v>
      </c>
      <c r="R225" s="3">
        <f t="shared" si="46"/>
        <v>9.0596554469986388E-5</v>
      </c>
      <c r="T225" s="5">
        <f>+R225*(assessment!$J$275*assessment!$E$3)</f>
        <v>662.00046132719251</v>
      </c>
      <c r="V225" s="6">
        <f>+T225/payroll!F225</f>
        <v>7.6860135324579768E-4</v>
      </c>
      <c r="X225" s="5">
        <f>IF(V225&lt;$X$2,T225, +payroll!F225 * $X$2)</f>
        <v>662.00046132719251</v>
      </c>
      <c r="Z225" s="5">
        <f t="shared" si="41"/>
        <v>0</v>
      </c>
      <c r="AB225">
        <f t="shared" si="42"/>
        <v>1</v>
      </c>
    </row>
    <row r="226" spans="1:28" hidden="1" outlineLevel="1">
      <c r="A226" t="s">
        <v>367</v>
      </c>
      <c r="B226" t="s">
        <v>368</v>
      </c>
      <c r="D226" s="158">
        <v>0</v>
      </c>
      <c r="E226" s="158">
        <v>0</v>
      </c>
      <c r="F226" s="158">
        <v>0</v>
      </c>
      <c r="G226">
        <f t="shared" si="38"/>
        <v>0</v>
      </c>
      <c r="I226" s="22">
        <f t="shared" si="43"/>
        <v>0</v>
      </c>
      <c r="J226" s="6">
        <f>+IFR!AD226</f>
        <v>0</v>
      </c>
      <c r="K226" s="14">
        <f t="shared" si="45"/>
        <v>0.95</v>
      </c>
      <c r="L226" s="22">
        <f t="shared" si="44"/>
        <v>0</v>
      </c>
      <c r="M226" s="14">
        <v>1</v>
      </c>
      <c r="N226" s="14">
        <v>1</v>
      </c>
      <c r="P226" s="22">
        <f t="shared" si="39"/>
        <v>0</v>
      </c>
      <c r="R226" s="3">
        <f t="shared" si="46"/>
        <v>0</v>
      </c>
      <c r="T226" s="5">
        <f>+R226*(assessment!$J$275*assessment!$E$3)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41"/>
        <v>0</v>
      </c>
      <c r="AB226" t="e">
        <f t="shared" si="42"/>
        <v>#DIV/0!</v>
      </c>
    </row>
    <row r="227" spans="1:28" hidden="1" outlineLevel="1">
      <c r="A227" t="s">
        <v>369</v>
      </c>
      <c r="B227" t="s">
        <v>370</v>
      </c>
      <c r="D227" s="158">
        <v>0</v>
      </c>
      <c r="E227" s="158">
        <v>0</v>
      </c>
      <c r="F227" s="158">
        <v>0</v>
      </c>
      <c r="G227">
        <f t="shared" si="38"/>
        <v>0</v>
      </c>
      <c r="I227" s="22">
        <f t="shared" si="43"/>
        <v>0</v>
      </c>
      <c r="J227" s="6">
        <f>+IFR!AD227</f>
        <v>0</v>
      </c>
      <c r="K227" s="14">
        <f t="shared" si="45"/>
        <v>0.95</v>
      </c>
      <c r="L227" s="22">
        <f t="shared" si="44"/>
        <v>0</v>
      </c>
      <c r="M227" s="14">
        <v>1</v>
      </c>
      <c r="N227" s="14">
        <v>1</v>
      </c>
      <c r="P227" s="22">
        <f t="shared" si="39"/>
        <v>0</v>
      </c>
      <c r="R227" s="3">
        <f t="shared" si="46"/>
        <v>0</v>
      </c>
      <c r="T227" s="5">
        <f>+R227*(assessment!$J$275*assessment!$E$3)</f>
        <v>0</v>
      </c>
      <c r="V227" s="6">
        <f>+T227/payroll!F227</f>
        <v>0</v>
      </c>
      <c r="X227" s="5">
        <f>IF(V227&lt;$X$2,T227, +payroll!F227 * $X$2)</f>
        <v>0</v>
      </c>
      <c r="Z227" s="5">
        <f t="shared" si="41"/>
        <v>0</v>
      </c>
      <c r="AB227" t="e">
        <f t="shared" si="42"/>
        <v>#DIV/0!</v>
      </c>
    </row>
    <row r="228" spans="1:28" hidden="1" outlineLevel="1">
      <c r="A228" t="s">
        <v>371</v>
      </c>
      <c r="B228" t="s">
        <v>372</v>
      </c>
      <c r="D228" s="158">
        <v>2</v>
      </c>
      <c r="E228" s="158">
        <v>13</v>
      </c>
      <c r="F228" s="158">
        <v>4</v>
      </c>
      <c r="G228">
        <f t="shared" si="38"/>
        <v>19</v>
      </c>
      <c r="I228" s="22">
        <f t="shared" si="43"/>
        <v>6.333333333333333</v>
      </c>
      <c r="J228" s="6">
        <f>+IFR!AD228</f>
        <v>3.8983256869808323E-2</v>
      </c>
      <c r="K228" s="14">
        <f t="shared" si="45"/>
        <v>1</v>
      </c>
      <c r="L228" s="22">
        <f t="shared" si="44"/>
        <v>6.333333333333333</v>
      </c>
      <c r="M228" s="14">
        <v>1</v>
      </c>
      <c r="N228" s="14">
        <v>1</v>
      </c>
      <c r="P228" s="22">
        <f t="shared" si="39"/>
        <v>6.333333333333333</v>
      </c>
      <c r="R228" s="3">
        <f t="shared" si="46"/>
        <v>9.0596554469986388E-4</v>
      </c>
      <c r="T228" s="5">
        <f>+R228*(assessment!$J$275*assessment!$E$3)</f>
        <v>6620.0046132719244</v>
      </c>
      <c r="V228" s="6">
        <f>+T228/payroll!F228</f>
        <v>1.1124044855059172E-3</v>
      </c>
      <c r="X228" s="5">
        <f>IF(V228&lt;$X$2,T228, +payroll!F228 * $X$2)</f>
        <v>6620.0046132719244</v>
      </c>
      <c r="Z228" s="5">
        <f t="shared" si="41"/>
        <v>0</v>
      </c>
      <c r="AB228">
        <f t="shared" si="42"/>
        <v>1</v>
      </c>
    </row>
    <row r="229" spans="1:28" hidden="1" outlineLevel="1">
      <c r="A229" t="s">
        <v>373</v>
      </c>
      <c r="B229" t="s">
        <v>374</v>
      </c>
      <c r="D229" s="158">
        <v>0</v>
      </c>
      <c r="E229" s="158">
        <v>0</v>
      </c>
      <c r="F229" s="158">
        <v>0</v>
      </c>
      <c r="G229">
        <f t="shared" si="38"/>
        <v>0</v>
      </c>
      <c r="I229" s="22">
        <f t="shared" si="43"/>
        <v>0</v>
      </c>
      <c r="J229" s="6">
        <f>+IFR!AD229</f>
        <v>0</v>
      </c>
      <c r="K229" s="14">
        <f t="shared" si="45"/>
        <v>0.95</v>
      </c>
      <c r="L229" s="22">
        <f t="shared" si="44"/>
        <v>0</v>
      </c>
      <c r="M229" s="14">
        <v>1</v>
      </c>
      <c r="N229" s="14">
        <v>1</v>
      </c>
      <c r="P229" s="22">
        <f t="shared" si="39"/>
        <v>0</v>
      </c>
      <c r="R229" s="3">
        <f t="shared" si="46"/>
        <v>0</v>
      </c>
      <c r="T229" s="5">
        <f>+R229*(assessment!$J$275*assessment!$E$3)</f>
        <v>0</v>
      </c>
      <c r="V229" s="6">
        <f>+T229/payroll!F229</f>
        <v>0</v>
      </c>
      <c r="X229" s="5">
        <f>IF(V229&lt;$X$2,T229, +payroll!F229 * $X$2)</f>
        <v>0</v>
      </c>
      <c r="Z229" s="5">
        <f t="shared" si="41"/>
        <v>0</v>
      </c>
      <c r="AB229" t="e">
        <f t="shared" si="42"/>
        <v>#DIV/0!</v>
      </c>
    </row>
    <row r="230" spans="1:28" hidden="1" outlineLevel="1">
      <c r="A230" t="s">
        <v>375</v>
      </c>
      <c r="B230" t="s">
        <v>376</v>
      </c>
      <c r="D230" s="158">
        <v>0</v>
      </c>
      <c r="E230" s="158">
        <v>0</v>
      </c>
      <c r="F230" s="158">
        <v>0</v>
      </c>
      <c r="G230">
        <f t="shared" si="38"/>
        <v>0</v>
      </c>
      <c r="I230" s="22">
        <f t="shared" si="43"/>
        <v>0</v>
      </c>
      <c r="J230" s="6">
        <f>+IFR!AD230</f>
        <v>0</v>
      </c>
      <c r="K230" s="14">
        <f t="shared" si="45"/>
        <v>0.95</v>
      </c>
      <c r="L230" s="22">
        <f t="shared" si="44"/>
        <v>0</v>
      </c>
      <c r="M230" s="14">
        <v>1</v>
      </c>
      <c r="N230" s="14">
        <v>1</v>
      </c>
      <c r="P230" s="22">
        <f t="shared" si="39"/>
        <v>0</v>
      </c>
      <c r="R230" s="3">
        <f t="shared" si="46"/>
        <v>0</v>
      </c>
      <c r="T230" s="5">
        <f>+R230*(assessment!$J$275*assessment!$E$3)</f>
        <v>0</v>
      </c>
      <c r="V230" s="6">
        <f>+T230/payroll!F230</f>
        <v>0</v>
      </c>
      <c r="X230" s="5">
        <f>IF(V230&lt;$X$2,T230, +payroll!F230 * $X$2)</f>
        <v>0</v>
      </c>
      <c r="Z230" s="5">
        <f t="shared" si="41"/>
        <v>0</v>
      </c>
      <c r="AB230" t="e">
        <f t="shared" si="42"/>
        <v>#DIV/0!</v>
      </c>
    </row>
    <row r="231" spans="1:28" hidden="1" outlineLevel="1">
      <c r="A231" t="s">
        <v>377</v>
      </c>
      <c r="B231" t="s">
        <v>378</v>
      </c>
      <c r="D231" s="158">
        <v>0</v>
      </c>
      <c r="E231" s="158">
        <v>0</v>
      </c>
      <c r="F231" s="158">
        <v>0</v>
      </c>
      <c r="G231">
        <f t="shared" si="38"/>
        <v>0</v>
      </c>
      <c r="I231" s="22">
        <f t="shared" si="43"/>
        <v>0</v>
      </c>
      <c r="J231" s="6">
        <f>+IFR!AD231</f>
        <v>0</v>
      </c>
      <c r="K231" s="14">
        <f t="shared" si="45"/>
        <v>0.95</v>
      </c>
      <c r="L231" s="22">
        <f t="shared" si="44"/>
        <v>0</v>
      </c>
      <c r="M231" s="14">
        <v>1</v>
      </c>
      <c r="N231" s="14">
        <v>1</v>
      </c>
      <c r="P231" s="22">
        <f t="shared" si="39"/>
        <v>0</v>
      </c>
      <c r="R231" s="3">
        <f t="shared" si="46"/>
        <v>0</v>
      </c>
      <c r="T231" s="5">
        <f>+R231*(assessment!$J$275*assessment!$E$3)</f>
        <v>0</v>
      </c>
      <c r="V231" s="6">
        <f>+T231/payroll!F231</f>
        <v>0</v>
      </c>
      <c r="X231" s="5">
        <f>IF(V231&lt;$X$2,T231, +payroll!F231 * $X$2)</f>
        <v>0</v>
      </c>
      <c r="Z231" s="5">
        <f t="shared" si="41"/>
        <v>0</v>
      </c>
      <c r="AB231" t="e">
        <f t="shared" si="42"/>
        <v>#DIV/0!</v>
      </c>
    </row>
    <row r="232" spans="1:28" hidden="1" outlineLevel="1">
      <c r="A232" t="s">
        <v>379</v>
      </c>
      <c r="B232" t="s">
        <v>380</v>
      </c>
      <c r="D232" s="158">
        <v>0</v>
      </c>
      <c r="E232" s="158">
        <v>0</v>
      </c>
      <c r="F232" s="158">
        <v>0</v>
      </c>
      <c r="G232">
        <f t="shared" ref="G232:G264" si="47">SUM(D232:F232)</f>
        <v>0</v>
      </c>
      <c r="I232" s="22">
        <f t="shared" si="43"/>
        <v>0</v>
      </c>
      <c r="J232" s="6">
        <f>+IFR!AD232</f>
        <v>0</v>
      </c>
      <c r="K232" s="14">
        <f t="shared" si="45"/>
        <v>0.95</v>
      </c>
      <c r="L232" s="22">
        <f t="shared" si="44"/>
        <v>0</v>
      </c>
      <c r="M232" s="14">
        <v>1</v>
      </c>
      <c r="N232" s="14">
        <v>1</v>
      </c>
      <c r="P232" s="22">
        <f t="shared" ref="P232:P264" si="48">+L232*M232*N232</f>
        <v>0</v>
      </c>
      <c r="R232" s="3">
        <f t="shared" ref="R232:R264" si="49">+P232/$P$267</f>
        <v>0</v>
      </c>
      <c r="T232" s="5">
        <f>+R232*(assessment!$J$275*assessment!$E$3)</f>
        <v>0</v>
      </c>
      <c r="V232" s="6">
        <f>+T232/payroll!F232</f>
        <v>0</v>
      </c>
      <c r="X232" s="5">
        <f>IF(V232&lt;$X$2,T232, +payroll!F232 * $X$2)</f>
        <v>0</v>
      </c>
      <c r="Z232" s="5">
        <f t="shared" ref="Z232:Z264" si="50">+T232-X232</f>
        <v>0</v>
      </c>
      <c r="AB232" t="e">
        <f t="shared" ref="AB232:AB264" si="51">+X232/T232</f>
        <v>#DIV/0!</v>
      </c>
    </row>
    <row r="233" spans="1:28" hidden="1" outlineLevel="1">
      <c r="A233" t="s">
        <v>516</v>
      </c>
      <c r="B233" t="s">
        <v>517</v>
      </c>
      <c r="D233" s="158">
        <v>0</v>
      </c>
      <c r="E233" s="158">
        <v>0</v>
      </c>
      <c r="F233" s="158">
        <v>0</v>
      </c>
      <c r="G233">
        <f>SUM(D233:F233)</f>
        <v>0</v>
      </c>
      <c r="I233" s="22">
        <f>AVERAGE(D233:F233)</f>
        <v>0</v>
      </c>
      <c r="J233" s="6">
        <f>+IFR!AD233</f>
        <v>0</v>
      </c>
      <c r="K233" s="14">
        <f t="shared" si="45"/>
        <v>0.95</v>
      </c>
      <c r="L233" s="22">
        <f>+I233*K233</f>
        <v>0</v>
      </c>
      <c r="M233" s="14">
        <v>1</v>
      </c>
      <c r="N233" s="14">
        <v>1</v>
      </c>
      <c r="P233" s="22">
        <f>+L233*M233*N233</f>
        <v>0</v>
      </c>
      <c r="R233" s="3">
        <f>+P233/$P$267</f>
        <v>0</v>
      </c>
      <c r="T233" s="5">
        <f>+R233*(assessment!$J$275*assessment!$E$3)</f>
        <v>0</v>
      </c>
      <c r="V233" s="6">
        <f>+T233/payroll!F233</f>
        <v>0</v>
      </c>
      <c r="X233" s="5">
        <f>IF(V233&lt;$X$2,T233, +payroll!F233 * $X$2)</f>
        <v>0</v>
      </c>
      <c r="Z233" s="5">
        <f>+T233-X233</f>
        <v>0</v>
      </c>
      <c r="AB233" t="e">
        <f>+X233/T233</f>
        <v>#DIV/0!</v>
      </c>
    </row>
    <row r="234" spans="1:28" hidden="1" outlineLevel="1">
      <c r="A234" t="s">
        <v>381</v>
      </c>
      <c r="B234" t="s">
        <v>382</v>
      </c>
      <c r="D234" s="158">
        <v>2</v>
      </c>
      <c r="E234" s="158">
        <v>0</v>
      </c>
      <c r="F234" s="158">
        <v>2</v>
      </c>
      <c r="G234">
        <f t="shared" si="47"/>
        <v>4</v>
      </c>
      <c r="I234" s="22">
        <f t="shared" ref="I234:I264" si="52">AVERAGE(D234:F234)</f>
        <v>1.3333333333333333</v>
      </c>
      <c r="J234" s="6">
        <f>+IFR!AD234</f>
        <v>1.3333333333333334E-2</v>
      </c>
      <c r="K234" s="14">
        <f t="shared" si="45"/>
        <v>0.95</v>
      </c>
      <c r="L234" s="22">
        <f t="shared" ref="L234:L264" si="53">+I234*K234</f>
        <v>1.2666666666666666</v>
      </c>
      <c r="M234" s="14">
        <v>1</v>
      </c>
      <c r="N234" s="14">
        <v>1</v>
      </c>
      <c r="P234" s="22">
        <f t="shared" si="48"/>
        <v>1.2666666666666666</v>
      </c>
      <c r="R234" s="3">
        <f t="shared" si="49"/>
        <v>1.8119310893997278E-4</v>
      </c>
      <c r="T234" s="5">
        <f>+R234*(assessment!$J$275*assessment!$E$3)</f>
        <v>1324.000922654385</v>
      </c>
      <c r="V234" s="6">
        <f>+T234/payroll!F234</f>
        <v>1.6861711189449608E-3</v>
      </c>
      <c r="X234" s="5">
        <f>IF(V234&lt;$X$2,T234, +payroll!F234 * $X$2)</f>
        <v>1324.000922654385</v>
      </c>
      <c r="Z234" s="5">
        <f t="shared" si="50"/>
        <v>0</v>
      </c>
      <c r="AB234">
        <f t="shared" si="51"/>
        <v>1</v>
      </c>
    </row>
    <row r="235" spans="1:28" hidden="1" outlineLevel="1">
      <c r="A235" t="s">
        <v>383</v>
      </c>
      <c r="B235" t="s">
        <v>384</v>
      </c>
      <c r="D235" s="158">
        <v>0</v>
      </c>
      <c r="E235" s="158">
        <v>0</v>
      </c>
      <c r="F235" s="158">
        <v>0</v>
      </c>
      <c r="G235">
        <f t="shared" si="47"/>
        <v>0</v>
      </c>
      <c r="I235" s="22">
        <f t="shared" si="52"/>
        <v>0</v>
      </c>
      <c r="J235" s="6">
        <f>+IFR!AD235</f>
        <v>0</v>
      </c>
      <c r="K235" s="14">
        <f t="shared" si="45"/>
        <v>0.95</v>
      </c>
      <c r="L235" s="22">
        <f t="shared" si="53"/>
        <v>0</v>
      </c>
      <c r="M235" s="14">
        <v>1</v>
      </c>
      <c r="N235" s="14">
        <v>1</v>
      </c>
      <c r="P235" s="22">
        <f t="shared" si="48"/>
        <v>0</v>
      </c>
      <c r="R235" s="3">
        <f t="shared" si="49"/>
        <v>0</v>
      </c>
      <c r="T235" s="5">
        <f>+R235*(assessment!$J$275*assessment!$E$3)</f>
        <v>0</v>
      </c>
      <c r="V235" s="6">
        <f>+T235/payroll!F235</f>
        <v>0</v>
      </c>
      <c r="X235" s="5">
        <f>IF(V235&lt;$X$2,T235, +payroll!F235 * $X$2)</f>
        <v>0</v>
      </c>
      <c r="Z235" s="5">
        <f t="shared" si="50"/>
        <v>0</v>
      </c>
      <c r="AB235" t="e">
        <f t="shared" si="51"/>
        <v>#DIV/0!</v>
      </c>
    </row>
    <row r="236" spans="1:28" hidden="1" outlineLevel="1">
      <c r="A236" t="s">
        <v>385</v>
      </c>
      <c r="B236" t="s">
        <v>386</v>
      </c>
      <c r="D236" s="158">
        <v>1</v>
      </c>
      <c r="E236" s="158">
        <v>0</v>
      </c>
      <c r="F236" s="158">
        <v>0</v>
      </c>
      <c r="G236">
        <f t="shared" si="47"/>
        <v>1</v>
      </c>
      <c r="I236" s="22">
        <f t="shared" si="52"/>
        <v>0.33333333333333331</v>
      </c>
      <c r="J236" s="6">
        <f>+IFR!AD236</f>
        <v>1.6666666666666668E-3</v>
      </c>
      <c r="K236" s="14">
        <f t="shared" si="45"/>
        <v>0.95</v>
      </c>
      <c r="L236" s="22">
        <f t="shared" si="53"/>
        <v>0.31666666666666665</v>
      </c>
      <c r="M236" s="14">
        <v>1</v>
      </c>
      <c r="N236" s="14">
        <v>1</v>
      </c>
      <c r="P236" s="22">
        <f t="shared" si="48"/>
        <v>0.31666666666666665</v>
      </c>
      <c r="R236" s="3">
        <f t="shared" si="49"/>
        <v>4.5298277234993194E-5</v>
      </c>
      <c r="T236" s="5">
        <f>+R236*(assessment!$J$275*assessment!$E$3)</f>
        <v>331.00023066359626</v>
      </c>
      <c r="V236" s="6">
        <f>+T236/payroll!F236</f>
        <v>9.8705486385741969E-5</v>
      </c>
      <c r="X236" s="5">
        <f>IF(V236&lt;$X$2,T236, +payroll!F236 * $X$2)</f>
        <v>331.00023066359626</v>
      </c>
      <c r="Z236" s="5">
        <f t="shared" si="50"/>
        <v>0</v>
      </c>
      <c r="AB236">
        <f t="shared" si="51"/>
        <v>1</v>
      </c>
    </row>
    <row r="237" spans="1:28" s="102" customFormat="1" hidden="1" outlineLevel="1">
      <c r="A237" s="104" t="s">
        <v>579</v>
      </c>
      <c r="B237" s="104" t="s">
        <v>580</v>
      </c>
      <c r="D237" s="158">
        <v>0</v>
      </c>
      <c r="E237" s="158">
        <v>0</v>
      </c>
      <c r="F237" s="158">
        <v>0</v>
      </c>
      <c r="G237" s="102">
        <f t="shared" si="47"/>
        <v>0</v>
      </c>
      <c r="I237" s="22">
        <f t="shared" si="52"/>
        <v>0</v>
      </c>
      <c r="J237" s="6">
        <f>+IFR!AD237</f>
        <v>0</v>
      </c>
      <c r="K237" s="14">
        <f t="shared" si="45"/>
        <v>0.95</v>
      </c>
      <c r="L237" s="22">
        <f t="shared" si="53"/>
        <v>0</v>
      </c>
      <c r="M237" s="14">
        <v>1</v>
      </c>
      <c r="N237" s="14"/>
      <c r="P237" s="22">
        <f t="shared" si="48"/>
        <v>0</v>
      </c>
      <c r="R237" s="3">
        <f t="shared" si="49"/>
        <v>0</v>
      </c>
      <c r="T237" s="5">
        <f>+R237*(assessment!$J$275*assessment!$E$3)</f>
        <v>0</v>
      </c>
      <c r="V237" s="6">
        <f>+T237/payroll!F237</f>
        <v>0</v>
      </c>
      <c r="X237" s="5">
        <f>IF(V237&lt;$X$2,T237, +payroll!F237 * $X$2)</f>
        <v>0</v>
      </c>
      <c r="Z237" s="5">
        <f t="shared" si="50"/>
        <v>0</v>
      </c>
      <c r="AB237" s="102" t="e">
        <f t="shared" si="51"/>
        <v>#DIV/0!</v>
      </c>
    </row>
    <row r="238" spans="1:28" hidden="1" outlineLevel="1">
      <c r="A238" t="s">
        <v>387</v>
      </c>
      <c r="B238" t="s">
        <v>388</v>
      </c>
      <c r="D238" s="158">
        <v>0</v>
      </c>
      <c r="E238" s="158">
        <v>0</v>
      </c>
      <c r="F238" s="158">
        <v>0</v>
      </c>
      <c r="G238">
        <f t="shared" si="47"/>
        <v>0</v>
      </c>
      <c r="I238" s="22">
        <f t="shared" si="52"/>
        <v>0</v>
      </c>
      <c r="J238" s="6">
        <f>+IFR!AD238</f>
        <v>0</v>
      </c>
      <c r="K238" s="14">
        <f t="shared" si="45"/>
        <v>0.95</v>
      </c>
      <c r="L238" s="22">
        <f t="shared" si="53"/>
        <v>0</v>
      </c>
      <c r="M238" s="14">
        <v>1</v>
      </c>
      <c r="N238" s="14">
        <v>1</v>
      </c>
      <c r="P238" s="22">
        <f t="shared" si="48"/>
        <v>0</v>
      </c>
      <c r="R238" s="3">
        <f t="shared" si="49"/>
        <v>0</v>
      </c>
      <c r="T238" s="5">
        <f>+R238*(assessment!$J$275*assessment!$E$3)</f>
        <v>0</v>
      </c>
      <c r="V238" s="6">
        <f>+T238/payroll!F238</f>
        <v>0</v>
      </c>
      <c r="X238" s="5">
        <f>IF(V238&lt;$X$2,T238, +payroll!F238 * $X$2)</f>
        <v>0</v>
      </c>
      <c r="Z238" s="5">
        <f t="shared" si="50"/>
        <v>0</v>
      </c>
      <c r="AB238" t="e">
        <f t="shared" si="51"/>
        <v>#DIV/0!</v>
      </c>
    </row>
    <row r="239" spans="1:28" hidden="1" outlineLevel="1">
      <c r="A239" t="s">
        <v>389</v>
      </c>
      <c r="B239" t="s">
        <v>390</v>
      </c>
      <c r="D239" s="158">
        <v>0</v>
      </c>
      <c r="E239" s="158">
        <v>0</v>
      </c>
      <c r="F239" s="158">
        <v>0</v>
      </c>
      <c r="G239">
        <f t="shared" si="47"/>
        <v>0</v>
      </c>
      <c r="I239" s="22">
        <f t="shared" si="52"/>
        <v>0</v>
      </c>
      <c r="J239" s="6">
        <f>+IFR!AD239</f>
        <v>0</v>
      </c>
      <c r="K239" s="14">
        <f t="shared" si="45"/>
        <v>0.95</v>
      </c>
      <c r="L239" s="22">
        <f t="shared" si="53"/>
        <v>0</v>
      </c>
      <c r="M239" s="14">
        <v>1</v>
      </c>
      <c r="N239" s="14">
        <v>1</v>
      </c>
      <c r="P239" s="22">
        <f t="shared" si="48"/>
        <v>0</v>
      </c>
      <c r="R239" s="3">
        <f t="shared" si="49"/>
        <v>0</v>
      </c>
      <c r="T239" s="5">
        <f>+R239*(assessment!$J$275*assessment!$E$3)</f>
        <v>0</v>
      </c>
      <c r="V239" s="6">
        <f>+T239/payroll!F239</f>
        <v>0</v>
      </c>
      <c r="X239" s="5">
        <f>IF(V239&lt;$X$2,T239, +payroll!F239 * $X$2)</f>
        <v>0</v>
      </c>
      <c r="Z239" s="5">
        <f t="shared" si="50"/>
        <v>0</v>
      </c>
      <c r="AB239" t="e">
        <f t="shared" si="51"/>
        <v>#DIV/0!</v>
      </c>
    </row>
    <row r="240" spans="1:28" hidden="1" outlineLevel="1">
      <c r="A240" t="s">
        <v>391</v>
      </c>
      <c r="B240" t="s">
        <v>392</v>
      </c>
      <c r="D240" s="158">
        <v>0</v>
      </c>
      <c r="E240" s="158">
        <v>0</v>
      </c>
      <c r="F240" s="158">
        <v>1</v>
      </c>
      <c r="G240">
        <f t="shared" si="47"/>
        <v>1</v>
      </c>
      <c r="I240" s="22">
        <f t="shared" si="52"/>
        <v>0.33333333333333331</v>
      </c>
      <c r="J240" s="6">
        <f>+IFR!AD240</f>
        <v>5.0000000000000001E-3</v>
      </c>
      <c r="K240" s="14">
        <f t="shared" si="45"/>
        <v>0.95</v>
      </c>
      <c r="L240" s="22">
        <f t="shared" si="53"/>
        <v>0.31666666666666665</v>
      </c>
      <c r="M240" s="14">
        <v>1</v>
      </c>
      <c r="N240" s="14">
        <v>1</v>
      </c>
      <c r="P240" s="22">
        <f t="shared" si="48"/>
        <v>0.31666666666666665</v>
      </c>
      <c r="R240" s="3">
        <f t="shared" si="49"/>
        <v>4.5298277234993194E-5</v>
      </c>
      <c r="T240" s="5">
        <f>+R240*(assessment!$J$275*assessment!$E$3)</f>
        <v>331.00023066359626</v>
      </c>
      <c r="V240" s="6">
        <f>+T240/payroll!F240</f>
        <v>8.4079273932802267E-4</v>
      </c>
      <c r="X240" s="5">
        <f>IF(V240&lt;$X$2,T240, +payroll!F240 * $X$2)</f>
        <v>331.00023066359626</v>
      </c>
      <c r="Z240" s="5">
        <f t="shared" si="50"/>
        <v>0</v>
      </c>
      <c r="AB240">
        <f t="shared" si="51"/>
        <v>1</v>
      </c>
    </row>
    <row r="241" spans="1:28" hidden="1" outlineLevel="1">
      <c r="A241" t="s">
        <v>393</v>
      </c>
      <c r="B241" t="s">
        <v>394</v>
      </c>
      <c r="D241" s="158">
        <v>3</v>
      </c>
      <c r="E241" s="158">
        <v>2</v>
      </c>
      <c r="F241" s="158">
        <v>4</v>
      </c>
      <c r="G241">
        <f t="shared" si="47"/>
        <v>9</v>
      </c>
      <c r="I241" s="22">
        <f t="shared" si="52"/>
        <v>3</v>
      </c>
      <c r="J241" s="6">
        <f>+IFR!AD241</f>
        <v>3.1666666666666669E-2</v>
      </c>
      <c r="K241" s="14">
        <f t="shared" si="45"/>
        <v>0.95</v>
      </c>
      <c r="L241" s="22">
        <f t="shared" si="53"/>
        <v>2.8499999999999996</v>
      </c>
      <c r="M241" s="14">
        <v>1</v>
      </c>
      <c r="N241" s="14">
        <v>1</v>
      </c>
      <c r="P241" s="22">
        <f t="shared" si="48"/>
        <v>2.8499999999999996</v>
      </c>
      <c r="R241" s="3">
        <f t="shared" si="49"/>
        <v>4.0768449511493869E-4</v>
      </c>
      <c r="T241" s="5">
        <f>+R241*(assessment!$J$275*assessment!$E$3)</f>
        <v>2979.0020759723657</v>
      </c>
      <c r="V241" s="6">
        <f>+T241/payroll!F241</f>
        <v>1.4009519696511861E-3</v>
      </c>
      <c r="X241" s="5">
        <f>IF(V241&lt;$X$2,T241, +payroll!F241 * $X$2)</f>
        <v>2979.0020759723657</v>
      </c>
      <c r="Z241" s="5">
        <f t="shared" si="50"/>
        <v>0</v>
      </c>
      <c r="AB241">
        <f t="shared" si="51"/>
        <v>1</v>
      </c>
    </row>
    <row r="242" spans="1:28" hidden="1" outlineLevel="1">
      <c r="A242" t="s">
        <v>395</v>
      </c>
      <c r="B242" t="s">
        <v>396</v>
      </c>
      <c r="D242" s="158">
        <v>0</v>
      </c>
      <c r="E242" s="158">
        <v>0</v>
      </c>
      <c r="F242" s="158">
        <v>0</v>
      </c>
      <c r="G242">
        <f t="shared" si="47"/>
        <v>0</v>
      </c>
      <c r="I242" s="22">
        <f t="shared" si="52"/>
        <v>0</v>
      </c>
      <c r="J242" s="6">
        <f>+IFR!AD242</f>
        <v>0</v>
      </c>
      <c r="K242" s="14">
        <f t="shared" si="45"/>
        <v>0.95</v>
      </c>
      <c r="L242" s="22">
        <f t="shared" si="53"/>
        <v>0</v>
      </c>
      <c r="M242" s="14">
        <v>1</v>
      </c>
      <c r="N242" s="14">
        <v>1</v>
      </c>
      <c r="P242" s="22">
        <f t="shared" si="48"/>
        <v>0</v>
      </c>
      <c r="R242" s="3">
        <f t="shared" si="49"/>
        <v>0</v>
      </c>
      <c r="T242" s="5">
        <f>+R242*(assessment!$J$275*assessment!$E$3)</f>
        <v>0</v>
      </c>
      <c r="V242" s="6">
        <f>+T242/payroll!F242</f>
        <v>0</v>
      </c>
      <c r="X242" s="5">
        <f>IF(V242&lt;$X$2,T242, +payroll!F242 * $X$2)</f>
        <v>0</v>
      </c>
      <c r="Z242" s="5">
        <f t="shared" si="50"/>
        <v>0</v>
      </c>
      <c r="AB242" t="e">
        <f t="shared" si="51"/>
        <v>#DIV/0!</v>
      </c>
    </row>
    <row r="243" spans="1:28" hidden="1" outlineLevel="1">
      <c r="A243" t="s">
        <v>397</v>
      </c>
      <c r="B243" t="s">
        <v>398</v>
      </c>
      <c r="D243" s="158">
        <v>0</v>
      </c>
      <c r="E243" s="158">
        <v>1</v>
      </c>
      <c r="F243" s="158">
        <v>2</v>
      </c>
      <c r="G243">
        <f t="shared" si="47"/>
        <v>3</v>
      </c>
      <c r="I243" s="22">
        <f t="shared" si="52"/>
        <v>1</v>
      </c>
      <c r="J243" s="6">
        <f>+IFR!AD243</f>
        <v>1.3333333333333334E-2</v>
      </c>
      <c r="K243" s="14">
        <f t="shared" si="45"/>
        <v>0.95</v>
      </c>
      <c r="L243" s="22">
        <f t="shared" si="53"/>
        <v>0.95</v>
      </c>
      <c r="M243" s="14">
        <v>1</v>
      </c>
      <c r="N243" s="14">
        <v>1</v>
      </c>
      <c r="P243" s="22">
        <f t="shared" si="48"/>
        <v>0.95</v>
      </c>
      <c r="R243" s="3">
        <f t="shared" si="49"/>
        <v>1.3589483170497958E-4</v>
      </c>
      <c r="T243" s="5">
        <f>+R243*(assessment!$J$275*assessment!$E$3)</f>
        <v>993.00069199078871</v>
      </c>
      <c r="V243" s="6">
        <f>+T243/payroll!F243</f>
        <v>3.8254560006990569E-4</v>
      </c>
      <c r="X243" s="5">
        <f>IF(V243&lt;$X$2,T243, +payroll!F243 * $X$2)</f>
        <v>993.00069199078871</v>
      </c>
      <c r="Z243" s="5">
        <f t="shared" si="50"/>
        <v>0</v>
      </c>
      <c r="AB243">
        <f t="shared" si="51"/>
        <v>1</v>
      </c>
    </row>
    <row r="244" spans="1:28" hidden="1" outlineLevel="1">
      <c r="A244" t="s">
        <v>399</v>
      </c>
      <c r="B244" t="s">
        <v>400</v>
      </c>
      <c r="D244" s="158">
        <v>0</v>
      </c>
      <c r="E244" s="158">
        <v>0</v>
      </c>
      <c r="F244" s="158">
        <v>0</v>
      </c>
      <c r="G244">
        <f t="shared" si="47"/>
        <v>0</v>
      </c>
      <c r="I244" s="22">
        <f t="shared" si="52"/>
        <v>0</v>
      </c>
      <c r="J244" s="6">
        <f>+IFR!AD244</f>
        <v>0</v>
      </c>
      <c r="K244" s="14">
        <f t="shared" si="45"/>
        <v>0.95</v>
      </c>
      <c r="L244" s="22">
        <f t="shared" si="53"/>
        <v>0</v>
      </c>
      <c r="M244" s="14">
        <v>1</v>
      </c>
      <c r="N244" s="14">
        <v>1</v>
      </c>
      <c r="P244" s="22">
        <f t="shared" si="48"/>
        <v>0</v>
      </c>
      <c r="R244" s="3">
        <f t="shared" si="49"/>
        <v>0</v>
      </c>
      <c r="T244" s="5">
        <f>+R244*(assessment!$J$275*assessment!$E$3)</f>
        <v>0</v>
      </c>
      <c r="V244" s="6">
        <f>+T244/payroll!F244</f>
        <v>0</v>
      </c>
      <c r="X244" s="5">
        <f>IF(V244&lt;$X$2,T244, +payroll!F244 * $X$2)</f>
        <v>0</v>
      </c>
      <c r="Z244" s="5">
        <f t="shared" si="50"/>
        <v>0</v>
      </c>
      <c r="AB244" t="e">
        <f t="shared" si="51"/>
        <v>#DIV/0!</v>
      </c>
    </row>
    <row r="245" spans="1:28" hidden="1" outlineLevel="1">
      <c r="A245" t="s">
        <v>401</v>
      </c>
      <c r="B245" t="s">
        <v>402</v>
      </c>
      <c r="D245" s="158">
        <v>7</v>
      </c>
      <c r="E245" s="158">
        <v>4</v>
      </c>
      <c r="F245" s="158">
        <v>7</v>
      </c>
      <c r="G245">
        <f t="shared" si="47"/>
        <v>18</v>
      </c>
      <c r="I245" s="22">
        <f t="shared" si="52"/>
        <v>6</v>
      </c>
      <c r="J245" s="6">
        <f>+IFR!AD245</f>
        <v>1.7428606239570155E-2</v>
      </c>
      <c r="K245" s="14">
        <f t="shared" si="45"/>
        <v>0.95</v>
      </c>
      <c r="L245" s="22">
        <f t="shared" si="53"/>
        <v>5.6999999999999993</v>
      </c>
      <c r="M245" s="14">
        <v>1</v>
      </c>
      <c r="N245" s="14">
        <v>1</v>
      </c>
      <c r="P245" s="22">
        <f t="shared" si="48"/>
        <v>5.6999999999999993</v>
      </c>
      <c r="R245" s="3">
        <f t="shared" si="49"/>
        <v>8.1536899022987739E-4</v>
      </c>
      <c r="T245" s="5">
        <f>+R245*(assessment!$J$275*assessment!$E$3)</f>
        <v>5958.0041519447313</v>
      </c>
      <c r="V245" s="6">
        <f>+T245/payroll!F245</f>
        <v>4.1234958411433731E-4</v>
      </c>
      <c r="X245" s="5">
        <f>IF(V245&lt;$X$2,T245, +payroll!F245 * $X$2)</f>
        <v>5958.0041519447313</v>
      </c>
      <c r="Z245" s="5">
        <f t="shared" si="50"/>
        <v>0</v>
      </c>
      <c r="AB245">
        <f t="shared" si="51"/>
        <v>1</v>
      </c>
    </row>
    <row r="246" spans="1:28" hidden="1" outlineLevel="1">
      <c r="A246" t="s">
        <v>403</v>
      </c>
      <c r="B246" t="s">
        <v>404</v>
      </c>
      <c r="D246" s="158">
        <v>2</v>
      </c>
      <c r="E246" s="158">
        <v>1</v>
      </c>
      <c r="F246" s="158">
        <v>2</v>
      </c>
      <c r="G246">
        <f t="shared" si="47"/>
        <v>5</v>
      </c>
      <c r="I246" s="22">
        <f t="shared" si="52"/>
        <v>1.6666666666666667</v>
      </c>
      <c r="J246" s="6">
        <f>+IFR!AD246</f>
        <v>1.6666666666666666E-2</v>
      </c>
      <c r="K246" s="14">
        <f t="shared" si="45"/>
        <v>0.95</v>
      </c>
      <c r="L246" s="22">
        <f t="shared" si="53"/>
        <v>1.5833333333333333</v>
      </c>
      <c r="M246" s="14">
        <v>1</v>
      </c>
      <c r="N246" s="14">
        <v>1</v>
      </c>
      <c r="P246" s="22">
        <f t="shared" si="48"/>
        <v>1.5833333333333333</v>
      </c>
      <c r="R246" s="3">
        <f t="shared" si="49"/>
        <v>2.2649138617496597E-4</v>
      </c>
      <c r="T246" s="5">
        <f>+R246*(assessment!$J$275*assessment!$E$3)</f>
        <v>1655.0011533179811</v>
      </c>
      <c r="V246" s="6">
        <f>+T246/payroll!F246</f>
        <v>4.8017406962306365E-4</v>
      </c>
      <c r="X246" s="5">
        <f>IF(V246&lt;$X$2,T246, +payroll!F246 * $X$2)</f>
        <v>1655.0011533179811</v>
      </c>
      <c r="Z246" s="5">
        <f t="shared" si="50"/>
        <v>0</v>
      </c>
      <c r="AB246">
        <f t="shared" si="51"/>
        <v>1</v>
      </c>
    </row>
    <row r="247" spans="1:28" hidden="1" outlineLevel="1">
      <c r="A247" t="s">
        <v>405</v>
      </c>
      <c r="B247" t="s">
        <v>406</v>
      </c>
      <c r="D247" s="158">
        <v>0</v>
      </c>
      <c r="E247" s="158">
        <v>0</v>
      </c>
      <c r="F247" s="158">
        <v>0</v>
      </c>
      <c r="G247">
        <f t="shared" si="47"/>
        <v>0</v>
      </c>
      <c r="I247" s="22">
        <f t="shared" si="52"/>
        <v>0</v>
      </c>
      <c r="J247" s="6">
        <f>+IFR!AD247</f>
        <v>0</v>
      </c>
      <c r="K247" s="14">
        <f t="shared" si="45"/>
        <v>0.95</v>
      </c>
      <c r="L247" s="22">
        <f t="shared" si="53"/>
        <v>0</v>
      </c>
      <c r="M247" s="14">
        <v>1</v>
      </c>
      <c r="N247" s="14">
        <v>1</v>
      </c>
      <c r="P247" s="22">
        <f t="shared" si="48"/>
        <v>0</v>
      </c>
      <c r="R247" s="3">
        <f t="shared" si="49"/>
        <v>0</v>
      </c>
      <c r="T247" s="5">
        <f>+R247*(assessment!$J$275*assessment!$E$3)</f>
        <v>0</v>
      </c>
      <c r="V247" s="6">
        <f>+T247/payroll!F247</f>
        <v>0</v>
      </c>
      <c r="X247" s="5">
        <f>IF(V247&lt;$X$2,T247, +payroll!F247 * $X$2)</f>
        <v>0</v>
      </c>
      <c r="Z247" s="5">
        <f t="shared" si="50"/>
        <v>0</v>
      </c>
      <c r="AB247" t="e">
        <f t="shared" si="51"/>
        <v>#DIV/0!</v>
      </c>
    </row>
    <row r="248" spans="1:28" hidden="1" outlineLevel="1">
      <c r="A248" t="s">
        <v>407</v>
      </c>
      <c r="B248" t="s">
        <v>408</v>
      </c>
      <c r="D248" s="158">
        <v>4</v>
      </c>
      <c r="E248" s="158">
        <v>5</v>
      </c>
      <c r="F248" s="158">
        <v>2</v>
      </c>
      <c r="G248">
        <f t="shared" si="47"/>
        <v>11</v>
      </c>
      <c r="I248" s="22">
        <f t="shared" si="52"/>
        <v>3.6666666666666665</v>
      </c>
      <c r="J248" s="6">
        <f>+IFR!AD248</f>
        <v>1.6451463190593627E-2</v>
      </c>
      <c r="K248" s="14">
        <f t="shared" si="45"/>
        <v>0.95</v>
      </c>
      <c r="L248" s="22">
        <f t="shared" si="53"/>
        <v>3.4833333333333329</v>
      </c>
      <c r="M248" s="14">
        <v>1</v>
      </c>
      <c r="N248" s="14">
        <v>1</v>
      </c>
      <c r="P248" s="22">
        <f t="shared" si="48"/>
        <v>3.4833333333333329</v>
      </c>
      <c r="R248" s="3">
        <f t="shared" si="49"/>
        <v>4.9828104958492508E-4</v>
      </c>
      <c r="T248" s="5">
        <f>+R248*(assessment!$J$275*assessment!$E$3)</f>
        <v>3641.0025372995583</v>
      </c>
      <c r="V248" s="6">
        <f>+T248/payroll!F248</f>
        <v>5.6962754576610057E-4</v>
      </c>
      <c r="X248" s="5">
        <f>IF(V248&lt;$X$2,T248, +payroll!F248 * $X$2)</f>
        <v>3641.0025372995583</v>
      </c>
      <c r="Z248" s="5">
        <f t="shared" si="50"/>
        <v>0</v>
      </c>
      <c r="AB248">
        <f t="shared" si="51"/>
        <v>1</v>
      </c>
    </row>
    <row r="249" spans="1:28" hidden="1" outlineLevel="1">
      <c r="A249" t="s">
        <v>409</v>
      </c>
      <c r="B249" t="s">
        <v>410</v>
      </c>
      <c r="D249" s="158">
        <v>5</v>
      </c>
      <c r="E249" s="158">
        <v>5</v>
      </c>
      <c r="F249" s="158">
        <v>1</v>
      </c>
      <c r="G249">
        <f t="shared" si="47"/>
        <v>11</v>
      </c>
      <c r="I249" s="22">
        <f t="shared" si="52"/>
        <v>3.6666666666666665</v>
      </c>
      <c r="J249" s="6">
        <f>+IFR!AD249</f>
        <v>1.0936439311664327E-2</v>
      </c>
      <c r="K249" s="14">
        <f t="shared" si="45"/>
        <v>0.95</v>
      </c>
      <c r="L249" s="22">
        <f t="shared" si="53"/>
        <v>3.4833333333333329</v>
      </c>
      <c r="M249" s="14">
        <v>1</v>
      </c>
      <c r="N249" s="14">
        <v>1</v>
      </c>
      <c r="P249" s="22">
        <f t="shared" si="48"/>
        <v>3.4833333333333329</v>
      </c>
      <c r="R249" s="3">
        <f t="shared" si="49"/>
        <v>4.9828104958492508E-4</v>
      </c>
      <c r="T249" s="5">
        <f>+R249*(assessment!$J$275*assessment!$E$3)</f>
        <v>3641.0025372995583</v>
      </c>
      <c r="V249" s="6">
        <f>+T249/payroll!F249</f>
        <v>3.0970542423903942E-4</v>
      </c>
      <c r="X249" s="5">
        <f>IF(V249&lt;$X$2,T249, +payroll!F249 * $X$2)</f>
        <v>3641.0025372995583</v>
      </c>
      <c r="Z249" s="5">
        <f t="shared" si="50"/>
        <v>0</v>
      </c>
      <c r="AB249">
        <f t="shared" si="51"/>
        <v>1</v>
      </c>
    </row>
    <row r="250" spans="1:28" hidden="1" outlineLevel="1">
      <c r="A250" t="s">
        <v>411</v>
      </c>
      <c r="B250" t="s">
        <v>412</v>
      </c>
      <c r="D250" s="158">
        <v>0</v>
      </c>
      <c r="E250" s="158">
        <v>0</v>
      </c>
      <c r="F250" s="158">
        <v>0</v>
      </c>
      <c r="G250">
        <f t="shared" si="47"/>
        <v>0</v>
      </c>
      <c r="I250" s="22">
        <f t="shared" si="52"/>
        <v>0</v>
      </c>
      <c r="J250" s="6">
        <f>+IFR!AD250</f>
        <v>0</v>
      </c>
      <c r="K250" s="14">
        <f t="shared" si="45"/>
        <v>0.95</v>
      </c>
      <c r="L250" s="22">
        <f t="shared" si="53"/>
        <v>0</v>
      </c>
      <c r="M250" s="14">
        <v>1</v>
      </c>
      <c r="N250" s="14">
        <v>1</v>
      </c>
      <c r="P250" s="22">
        <f t="shared" si="48"/>
        <v>0</v>
      </c>
      <c r="R250" s="3">
        <f t="shared" si="49"/>
        <v>0</v>
      </c>
      <c r="T250" s="5">
        <f>+R250*(assessment!$J$275*assessment!$E$3)</f>
        <v>0</v>
      </c>
      <c r="V250" s="6">
        <f>+T250/payroll!F250</f>
        <v>0</v>
      </c>
      <c r="X250" s="5">
        <f>IF(V250&lt;$X$2,T250, +payroll!F250 * $X$2)</f>
        <v>0</v>
      </c>
      <c r="Z250" s="5">
        <f t="shared" si="50"/>
        <v>0</v>
      </c>
      <c r="AB250" t="e">
        <f t="shared" si="51"/>
        <v>#DIV/0!</v>
      </c>
    </row>
    <row r="251" spans="1:28" hidden="1" outlineLevel="1">
      <c r="A251" t="s">
        <v>413</v>
      </c>
      <c r="B251" t="s">
        <v>414</v>
      </c>
      <c r="D251" s="158">
        <v>0</v>
      </c>
      <c r="E251" s="158">
        <v>0</v>
      </c>
      <c r="F251" s="158">
        <v>0</v>
      </c>
      <c r="G251">
        <f t="shared" si="47"/>
        <v>0</v>
      </c>
      <c r="I251" s="22">
        <f t="shared" si="52"/>
        <v>0</v>
      </c>
      <c r="J251" s="6">
        <f>+IFR!AD251</f>
        <v>0</v>
      </c>
      <c r="K251" s="14">
        <f t="shared" si="45"/>
        <v>0.95</v>
      </c>
      <c r="L251" s="22">
        <f t="shared" si="53"/>
        <v>0</v>
      </c>
      <c r="M251" s="14">
        <v>1</v>
      </c>
      <c r="N251" s="14">
        <v>1</v>
      </c>
      <c r="P251" s="22">
        <f t="shared" si="48"/>
        <v>0</v>
      </c>
      <c r="R251" s="3">
        <f t="shared" si="49"/>
        <v>0</v>
      </c>
      <c r="T251" s="5">
        <f>+R251*(assessment!$J$275*assessment!$E$3)</f>
        <v>0</v>
      </c>
      <c r="V251" s="6">
        <f>+T251/payroll!F251</f>
        <v>0</v>
      </c>
      <c r="X251" s="5">
        <f>IF(V251&lt;$X$2,T251, +payroll!F251 * $X$2)</f>
        <v>0</v>
      </c>
      <c r="Z251" s="5">
        <f t="shared" si="50"/>
        <v>0</v>
      </c>
      <c r="AB251" t="e">
        <f t="shared" si="51"/>
        <v>#DIV/0!</v>
      </c>
    </row>
    <row r="252" spans="1:28" hidden="1" outlineLevel="1">
      <c r="A252" t="s">
        <v>415</v>
      </c>
      <c r="B252" t="s">
        <v>416</v>
      </c>
      <c r="D252" s="158">
        <v>1</v>
      </c>
      <c r="E252" s="158">
        <v>3</v>
      </c>
      <c r="F252" s="158">
        <v>0</v>
      </c>
      <c r="G252">
        <f t="shared" si="47"/>
        <v>4</v>
      </c>
      <c r="I252" s="22">
        <f t="shared" si="52"/>
        <v>1.3333333333333333</v>
      </c>
      <c r="J252" s="6">
        <f>+IFR!AD252</f>
        <v>1.1666666666666665E-2</v>
      </c>
      <c r="K252" s="14">
        <f t="shared" si="45"/>
        <v>0.95</v>
      </c>
      <c r="L252" s="22">
        <f t="shared" si="53"/>
        <v>1.2666666666666666</v>
      </c>
      <c r="M252" s="14">
        <v>1</v>
      </c>
      <c r="N252" s="14">
        <v>1</v>
      </c>
      <c r="P252" s="22">
        <f t="shared" si="48"/>
        <v>1.2666666666666666</v>
      </c>
      <c r="R252" s="3">
        <f t="shared" si="49"/>
        <v>1.8119310893997278E-4</v>
      </c>
      <c r="T252" s="5">
        <f>+R252*(assessment!$J$275*assessment!$E$3)</f>
        <v>1324.000922654385</v>
      </c>
      <c r="V252" s="6">
        <f>+T252/payroll!F252</f>
        <v>6.8878542839083401E-4</v>
      </c>
      <c r="X252" s="5">
        <f>IF(V252&lt;$X$2,T252, +payroll!F252 * $X$2)</f>
        <v>1324.000922654385</v>
      </c>
      <c r="Z252" s="5">
        <f t="shared" si="50"/>
        <v>0</v>
      </c>
      <c r="AB252">
        <f t="shared" si="51"/>
        <v>1</v>
      </c>
    </row>
    <row r="253" spans="1:28" hidden="1" outlineLevel="1">
      <c r="A253" t="s">
        <v>417</v>
      </c>
      <c r="B253" t="s">
        <v>418</v>
      </c>
      <c r="D253" s="158">
        <v>0</v>
      </c>
      <c r="E253" s="158">
        <v>0</v>
      </c>
      <c r="F253" s="158">
        <v>0</v>
      </c>
      <c r="G253">
        <f t="shared" si="47"/>
        <v>0</v>
      </c>
      <c r="I253" s="22">
        <f t="shared" si="52"/>
        <v>0</v>
      </c>
      <c r="J253" s="6">
        <f>+IFR!AD253</f>
        <v>0</v>
      </c>
      <c r="K253" s="14">
        <f t="shared" si="45"/>
        <v>0.95</v>
      </c>
      <c r="L253" s="22">
        <f t="shared" si="53"/>
        <v>0</v>
      </c>
      <c r="M253" s="14">
        <v>1</v>
      </c>
      <c r="N253" s="14">
        <v>1</v>
      </c>
      <c r="P253" s="22">
        <f t="shared" si="48"/>
        <v>0</v>
      </c>
      <c r="R253" s="3">
        <f t="shared" si="49"/>
        <v>0</v>
      </c>
      <c r="T253" s="5">
        <f>+R253*(assessment!$J$275*assessment!$E$3)</f>
        <v>0</v>
      </c>
      <c r="V253" s="6">
        <f>+T253/payroll!F253</f>
        <v>0</v>
      </c>
      <c r="X253" s="5">
        <f>IF(V253&lt;$X$2,T253, +payroll!F253 * $X$2)</f>
        <v>0</v>
      </c>
      <c r="Z253" s="5">
        <f t="shared" si="50"/>
        <v>0</v>
      </c>
      <c r="AB253" t="e">
        <f t="shared" si="51"/>
        <v>#DIV/0!</v>
      </c>
    </row>
    <row r="254" spans="1:28" hidden="1" outlineLevel="1">
      <c r="A254" t="s">
        <v>419</v>
      </c>
      <c r="B254" t="s">
        <v>420</v>
      </c>
      <c r="D254" s="158">
        <v>0</v>
      </c>
      <c r="E254" s="158">
        <v>0</v>
      </c>
      <c r="F254" s="158">
        <v>0</v>
      </c>
      <c r="G254">
        <f t="shared" si="47"/>
        <v>0</v>
      </c>
      <c r="I254" s="22">
        <f t="shared" si="52"/>
        <v>0</v>
      </c>
      <c r="J254" s="6">
        <f>+IFR!AD254</f>
        <v>0</v>
      </c>
      <c r="K254" s="14">
        <f t="shared" si="45"/>
        <v>0.95</v>
      </c>
      <c r="L254" s="22">
        <f t="shared" si="53"/>
        <v>0</v>
      </c>
      <c r="M254" s="14">
        <v>1</v>
      </c>
      <c r="N254" s="14">
        <v>1</v>
      </c>
      <c r="P254" s="22">
        <f t="shared" si="48"/>
        <v>0</v>
      </c>
      <c r="R254" s="3">
        <f t="shared" si="49"/>
        <v>0</v>
      </c>
      <c r="T254" s="5">
        <f>+R254*(assessment!$J$275*assessment!$E$3)</f>
        <v>0</v>
      </c>
      <c r="V254" s="6">
        <f>+T254/payroll!F254</f>
        <v>0</v>
      </c>
      <c r="X254" s="5">
        <f>IF(V254&lt;$X$2,T254, +payroll!F254 * $X$2)</f>
        <v>0</v>
      </c>
      <c r="Z254" s="5">
        <f t="shared" si="50"/>
        <v>0</v>
      </c>
      <c r="AB254" t="e">
        <f t="shared" si="51"/>
        <v>#DIV/0!</v>
      </c>
    </row>
    <row r="255" spans="1:28" hidden="1" outlineLevel="1">
      <c r="A255" t="s">
        <v>421</v>
      </c>
      <c r="B255" t="s">
        <v>422</v>
      </c>
      <c r="D255" s="158">
        <v>0</v>
      </c>
      <c r="E255" s="158">
        <v>0</v>
      </c>
      <c r="F255" s="158">
        <v>1</v>
      </c>
      <c r="G255">
        <f t="shared" si="47"/>
        <v>1</v>
      </c>
      <c r="I255" s="22">
        <f t="shared" si="52"/>
        <v>0.33333333333333331</v>
      </c>
      <c r="J255" s="6">
        <f>+IFR!AD255</f>
        <v>5.0000000000000001E-3</v>
      </c>
      <c r="K255" s="14">
        <f t="shared" si="45"/>
        <v>0.95</v>
      </c>
      <c r="L255" s="22">
        <f t="shared" si="53"/>
        <v>0.31666666666666665</v>
      </c>
      <c r="M255" s="14">
        <v>1</v>
      </c>
      <c r="N255" s="14">
        <v>1</v>
      </c>
      <c r="P255" s="22">
        <f t="shared" si="48"/>
        <v>0.31666666666666665</v>
      </c>
      <c r="R255" s="3">
        <f t="shared" si="49"/>
        <v>4.5298277234993194E-5</v>
      </c>
      <c r="T255" s="5">
        <f>+R255*(assessment!$J$275*assessment!$E$3)</f>
        <v>331.00023066359626</v>
      </c>
      <c r="V255" s="6">
        <f>+T255/payroll!F255</f>
        <v>1.1800763854968349E-4</v>
      </c>
      <c r="X255" s="5">
        <f>IF(V255&lt;$X$2,T255, +payroll!F255 * $X$2)</f>
        <v>331.00023066359626</v>
      </c>
      <c r="Z255" s="5">
        <f t="shared" si="50"/>
        <v>0</v>
      </c>
      <c r="AB255">
        <f t="shared" si="51"/>
        <v>1</v>
      </c>
    </row>
    <row r="256" spans="1:28" hidden="1" outlineLevel="1">
      <c r="A256" t="s">
        <v>423</v>
      </c>
      <c r="B256" t="s">
        <v>424</v>
      </c>
      <c r="D256" s="158">
        <v>0</v>
      </c>
      <c r="E256" s="158">
        <v>0</v>
      </c>
      <c r="F256" s="158">
        <v>2</v>
      </c>
      <c r="G256">
        <f t="shared" si="47"/>
        <v>2</v>
      </c>
      <c r="I256" s="22">
        <f t="shared" si="52"/>
        <v>0.66666666666666663</v>
      </c>
      <c r="J256" s="6">
        <f>+IFR!AD256</f>
        <v>0.01</v>
      </c>
      <c r="K256" s="14">
        <f t="shared" si="45"/>
        <v>0.95</v>
      </c>
      <c r="L256" s="22">
        <f t="shared" si="53"/>
        <v>0.6333333333333333</v>
      </c>
      <c r="M256" s="14">
        <v>1</v>
      </c>
      <c r="N256" s="14">
        <v>1</v>
      </c>
      <c r="P256" s="22">
        <f t="shared" si="48"/>
        <v>0.6333333333333333</v>
      </c>
      <c r="R256" s="3">
        <f t="shared" si="49"/>
        <v>9.0596554469986388E-5</v>
      </c>
      <c r="T256" s="5">
        <f>+R256*(assessment!$J$275*assessment!$E$3)</f>
        <v>662.00046132719251</v>
      </c>
      <c r="V256" s="6">
        <f>+T256/payroll!F256</f>
        <v>6.1184427994250001E-4</v>
      </c>
      <c r="X256" s="5">
        <f>IF(V256&lt;$X$2,T256, +payroll!F256 * $X$2)</f>
        <v>662.00046132719251</v>
      </c>
      <c r="Z256" s="5">
        <f t="shared" si="50"/>
        <v>0</v>
      </c>
      <c r="AB256">
        <f t="shared" si="51"/>
        <v>1</v>
      </c>
    </row>
    <row r="257" spans="1:28" hidden="1" outlineLevel="1">
      <c r="A257" t="s">
        <v>425</v>
      </c>
      <c r="B257" t="s">
        <v>426</v>
      </c>
      <c r="D257" s="158">
        <v>0</v>
      </c>
      <c r="E257" s="158">
        <v>1</v>
      </c>
      <c r="F257" s="158">
        <v>0</v>
      </c>
      <c r="G257">
        <f t="shared" si="47"/>
        <v>1</v>
      </c>
      <c r="I257" s="22">
        <f t="shared" si="52"/>
        <v>0.33333333333333331</v>
      </c>
      <c r="J257" s="6">
        <f>+IFR!AD257</f>
        <v>3.3333333333333335E-3</v>
      </c>
      <c r="K257" s="14">
        <f t="shared" si="45"/>
        <v>0.95</v>
      </c>
      <c r="L257" s="22">
        <f t="shared" si="53"/>
        <v>0.31666666666666665</v>
      </c>
      <c r="M257" s="14">
        <v>1</v>
      </c>
      <c r="N257" s="14">
        <v>1</v>
      </c>
      <c r="P257" s="22">
        <f t="shared" si="48"/>
        <v>0.31666666666666665</v>
      </c>
      <c r="R257" s="3">
        <f t="shared" si="49"/>
        <v>4.5298277234993194E-5</v>
      </c>
      <c r="T257" s="5">
        <f>+R257*(assessment!$J$275*assessment!$E$3)</f>
        <v>331.00023066359626</v>
      </c>
      <c r="V257" s="6">
        <f>+T257/payroll!F257</f>
        <v>1.6961208604773123E-4</v>
      </c>
      <c r="X257" s="5">
        <f>IF(V257&lt;$X$2,T257, +payroll!F257 * $X$2)</f>
        <v>331.00023066359626</v>
      </c>
      <c r="Z257" s="5">
        <f t="shared" si="50"/>
        <v>0</v>
      </c>
      <c r="AB257">
        <f t="shared" si="51"/>
        <v>1</v>
      </c>
    </row>
    <row r="258" spans="1:28" hidden="1" outlineLevel="1">
      <c r="A258" t="s">
        <v>427</v>
      </c>
      <c r="B258" t="s">
        <v>428</v>
      </c>
      <c r="D258" s="158">
        <v>0</v>
      </c>
      <c r="E258" s="158">
        <v>0</v>
      </c>
      <c r="F258" s="158">
        <v>0</v>
      </c>
      <c r="G258">
        <f t="shared" si="47"/>
        <v>0</v>
      </c>
      <c r="I258" s="22">
        <f t="shared" si="52"/>
        <v>0</v>
      </c>
      <c r="J258" s="6">
        <f>+IFR!AD258</f>
        <v>0</v>
      </c>
      <c r="K258" s="14">
        <f t="shared" si="45"/>
        <v>0.95</v>
      </c>
      <c r="L258" s="22">
        <f t="shared" si="53"/>
        <v>0</v>
      </c>
      <c r="M258" s="14">
        <v>1</v>
      </c>
      <c r="N258" s="14">
        <v>1</v>
      </c>
      <c r="P258" s="22">
        <f t="shared" si="48"/>
        <v>0</v>
      </c>
      <c r="R258" s="3">
        <f t="shared" si="49"/>
        <v>0</v>
      </c>
      <c r="T258" s="5">
        <f>+R258*(assessment!$J$275*assessment!$E$3)</f>
        <v>0</v>
      </c>
      <c r="V258" s="6">
        <f>+T258/payroll!F258</f>
        <v>0</v>
      </c>
      <c r="X258" s="5">
        <f>IF(V258&lt;$X$2,T258, +payroll!F258 * $X$2)</f>
        <v>0</v>
      </c>
      <c r="Z258" s="5">
        <f t="shared" si="50"/>
        <v>0</v>
      </c>
      <c r="AB258" t="e">
        <f t="shared" si="51"/>
        <v>#DIV/0!</v>
      </c>
    </row>
    <row r="259" spans="1:28" hidden="1" outlineLevel="1">
      <c r="A259" t="s">
        <v>429</v>
      </c>
      <c r="B259" t="s">
        <v>430</v>
      </c>
      <c r="D259" s="158">
        <v>1</v>
      </c>
      <c r="E259" s="158">
        <v>0</v>
      </c>
      <c r="F259" s="158">
        <v>0</v>
      </c>
      <c r="G259">
        <f t="shared" si="47"/>
        <v>1</v>
      </c>
      <c r="I259" s="22">
        <f t="shared" si="52"/>
        <v>0.33333333333333331</v>
      </c>
      <c r="J259" s="6">
        <f>+IFR!AD259</f>
        <v>1.6666666666666668E-3</v>
      </c>
      <c r="K259" s="14">
        <f t="shared" ref="K259:K264" si="54">IF(+J259&lt;$E$270,$I$270,IF(J259&gt;$E$272,$I$272,$I$271))</f>
        <v>0.95</v>
      </c>
      <c r="L259" s="22">
        <f t="shared" si="53"/>
        <v>0.31666666666666665</v>
      </c>
      <c r="M259" s="14">
        <v>1</v>
      </c>
      <c r="N259" s="14">
        <v>1</v>
      </c>
      <c r="P259" s="22">
        <f t="shared" si="48"/>
        <v>0.31666666666666665</v>
      </c>
      <c r="R259" s="3">
        <f t="shared" si="49"/>
        <v>4.5298277234993194E-5</v>
      </c>
      <c r="T259" s="5">
        <f>+R259*(assessment!$J$275*assessment!$E$3)</f>
        <v>331.00023066359626</v>
      </c>
      <c r="V259" s="6">
        <f>+T259/payroll!F259</f>
        <v>3.2273288372116309E-4</v>
      </c>
      <c r="X259" s="5">
        <f>IF(V259&lt;$X$2,T259, +payroll!F259 * $X$2)</f>
        <v>331.00023066359626</v>
      </c>
      <c r="Z259" s="5">
        <f t="shared" si="50"/>
        <v>0</v>
      </c>
      <c r="AB259">
        <f t="shared" si="51"/>
        <v>1</v>
      </c>
    </row>
    <row r="260" spans="1:28" hidden="1" outlineLevel="1">
      <c r="A260" t="s">
        <v>431</v>
      </c>
      <c r="B260" t="s">
        <v>432</v>
      </c>
      <c r="D260" s="158">
        <v>0</v>
      </c>
      <c r="E260" s="158">
        <v>0</v>
      </c>
      <c r="F260" s="158">
        <v>0</v>
      </c>
      <c r="G260">
        <f t="shared" si="47"/>
        <v>0</v>
      </c>
      <c r="I260" s="22">
        <f t="shared" si="52"/>
        <v>0</v>
      </c>
      <c r="J260" s="6">
        <f>+IFR!AD260</f>
        <v>0</v>
      </c>
      <c r="K260" s="14">
        <f t="shared" si="54"/>
        <v>0.95</v>
      </c>
      <c r="L260" s="22">
        <f t="shared" si="53"/>
        <v>0</v>
      </c>
      <c r="M260" s="14">
        <v>1</v>
      </c>
      <c r="N260" s="14">
        <v>1</v>
      </c>
      <c r="P260" s="22">
        <f t="shared" si="48"/>
        <v>0</v>
      </c>
      <c r="R260" s="3">
        <f t="shared" si="49"/>
        <v>0</v>
      </c>
      <c r="T260" s="5">
        <f>+R260*(assessment!$J$275*assessment!$E$3)</f>
        <v>0</v>
      </c>
      <c r="V260" s="6">
        <f>+T260/payroll!F260</f>
        <v>0</v>
      </c>
      <c r="X260" s="5">
        <f>IF(V260&lt;$X$2,T260, +payroll!F260 * $X$2)</f>
        <v>0</v>
      </c>
      <c r="Z260" s="5">
        <f t="shared" si="50"/>
        <v>0</v>
      </c>
      <c r="AB260" t="e">
        <f t="shared" si="51"/>
        <v>#DIV/0!</v>
      </c>
    </row>
    <row r="261" spans="1:28" hidden="1" outlineLevel="1">
      <c r="A261" t="s">
        <v>433</v>
      </c>
      <c r="B261" t="s">
        <v>434</v>
      </c>
      <c r="D261" s="158">
        <v>2</v>
      </c>
      <c r="E261" s="158">
        <v>2</v>
      </c>
      <c r="F261" s="158">
        <v>3</v>
      </c>
      <c r="G261">
        <f t="shared" si="47"/>
        <v>7</v>
      </c>
      <c r="I261" s="22">
        <f t="shared" si="52"/>
        <v>2.3333333333333335</v>
      </c>
      <c r="J261" s="6">
        <f>+IFR!AD261</f>
        <v>2.3051265016885342E-2</v>
      </c>
      <c r="K261" s="14">
        <f t="shared" si="54"/>
        <v>0.95</v>
      </c>
      <c r="L261" s="22">
        <f t="shared" si="53"/>
        <v>2.2166666666666668</v>
      </c>
      <c r="M261" s="14">
        <v>1</v>
      </c>
      <c r="N261" s="14">
        <v>1</v>
      </c>
      <c r="P261" s="22">
        <f t="shared" si="48"/>
        <v>2.2166666666666668</v>
      </c>
      <c r="R261" s="3">
        <f t="shared" si="49"/>
        <v>3.1708794064495236E-4</v>
      </c>
      <c r="T261" s="5">
        <f>+R261*(assessment!$J$275*assessment!$E$3)</f>
        <v>2317.0016146451735</v>
      </c>
      <c r="V261" s="6">
        <f>+T261/payroll!F261</f>
        <v>5.288063958496335E-4</v>
      </c>
      <c r="X261" s="5">
        <f>IF(V261&lt;$X$2,T261, +payroll!F261 * $X$2)</f>
        <v>2317.0016146451735</v>
      </c>
      <c r="Z261" s="5">
        <f t="shared" si="50"/>
        <v>0</v>
      </c>
      <c r="AB261">
        <f t="shared" si="51"/>
        <v>1</v>
      </c>
    </row>
    <row r="262" spans="1:28" hidden="1" outlineLevel="1">
      <c r="A262" t="s">
        <v>435</v>
      </c>
      <c r="B262" t="s">
        <v>436</v>
      </c>
      <c r="D262" s="158">
        <v>0</v>
      </c>
      <c r="E262" s="158">
        <v>0</v>
      </c>
      <c r="F262" s="158">
        <v>0</v>
      </c>
      <c r="G262">
        <f t="shared" si="47"/>
        <v>0</v>
      </c>
      <c r="I262" s="22">
        <f t="shared" si="52"/>
        <v>0</v>
      </c>
      <c r="J262" s="6">
        <f>+IFR!AD262</f>
        <v>0</v>
      </c>
      <c r="K262" s="14">
        <f t="shared" si="54"/>
        <v>0.95</v>
      </c>
      <c r="L262" s="22">
        <f t="shared" si="53"/>
        <v>0</v>
      </c>
      <c r="M262" s="14">
        <v>1</v>
      </c>
      <c r="N262" s="14">
        <v>1</v>
      </c>
      <c r="P262" s="22">
        <f t="shared" si="48"/>
        <v>0</v>
      </c>
      <c r="R262" s="3">
        <f t="shared" si="49"/>
        <v>0</v>
      </c>
      <c r="T262" s="5">
        <f>+R262*(assessment!$J$275*assessment!$E$3)</f>
        <v>0</v>
      </c>
      <c r="V262" s="6">
        <f>+T262/payroll!F262</f>
        <v>0</v>
      </c>
      <c r="X262" s="5">
        <f>IF(V262&lt;$X$2,T262, +payroll!F262 * $X$2)</f>
        <v>0</v>
      </c>
      <c r="Z262" s="5">
        <f t="shared" si="50"/>
        <v>0</v>
      </c>
      <c r="AB262" t="e">
        <f t="shared" si="51"/>
        <v>#DIV/0!</v>
      </c>
    </row>
    <row r="263" spans="1:28" hidden="1" outlineLevel="1">
      <c r="A263" t="s">
        <v>437</v>
      </c>
      <c r="B263" t="s">
        <v>438</v>
      </c>
      <c r="D263" s="158">
        <v>0</v>
      </c>
      <c r="E263" s="158">
        <v>0</v>
      </c>
      <c r="F263" s="158">
        <v>0</v>
      </c>
      <c r="G263">
        <f t="shared" si="47"/>
        <v>0</v>
      </c>
      <c r="I263" s="22">
        <f t="shared" si="52"/>
        <v>0</v>
      </c>
      <c r="J263" s="6">
        <f>+IFR!AD263</f>
        <v>0</v>
      </c>
      <c r="K263" s="14">
        <f t="shared" si="54"/>
        <v>0.95</v>
      </c>
      <c r="L263" s="22">
        <f t="shared" si="53"/>
        <v>0</v>
      </c>
      <c r="M263" s="14">
        <v>1</v>
      </c>
      <c r="N263" s="14">
        <v>1</v>
      </c>
      <c r="P263" s="22">
        <f t="shared" si="48"/>
        <v>0</v>
      </c>
      <c r="R263" s="3">
        <f t="shared" si="49"/>
        <v>0</v>
      </c>
      <c r="T263" s="5">
        <f>+R263*(assessment!$J$275*assessment!$E$3)</f>
        <v>0</v>
      </c>
      <c r="V263" s="6">
        <f>+T263/payroll!F263</f>
        <v>0</v>
      </c>
      <c r="X263" s="5">
        <f>IF(V263&lt;$X$2,T263, +payroll!F263 * $X$2)</f>
        <v>0</v>
      </c>
      <c r="Z263" s="5">
        <f t="shared" si="50"/>
        <v>0</v>
      </c>
      <c r="AB263" t="e">
        <f t="shared" si="51"/>
        <v>#DIV/0!</v>
      </c>
    </row>
    <row r="264" spans="1:28" hidden="1" outlineLevel="1">
      <c r="A264" t="s">
        <v>439</v>
      </c>
      <c r="B264" t="s">
        <v>440</v>
      </c>
      <c r="D264" s="160">
        <v>0</v>
      </c>
      <c r="E264" s="160">
        <v>0</v>
      </c>
      <c r="F264" s="160">
        <v>0</v>
      </c>
      <c r="G264">
        <f t="shared" si="47"/>
        <v>0</v>
      </c>
      <c r="I264" s="28">
        <f t="shared" si="52"/>
        <v>0</v>
      </c>
      <c r="J264" s="26">
        <f>+IFR!AD264</f>
        <v>0</v>
      </c>
      <c r="K264" s="29">
        <f t="shared" si="54"/>
        <v>0.95</v>
      </c>
      <c r="L264" s="28">
        <f t="shared" si="53"/>
        <v>0</v>
      </c>
      <c r="M264" s="14">
        <v>1</v>
      </c>
      <c r="N264" s="14">
        <v>1</v>
      </c>
      <c r="P264" s="28">
        <f t="shared" si="48"/>
        <v>0</v>
      </c>
      <c r="R264" s="24">
        <f t="shared" si="49"/>
        <v>0</v>
      </c>
      <c r="T264" s="25">
        <f>+R264*(assessment!$J$275*assessment!$E$3)</f>
        <v>0</v>
      </c>
      <c r="V264" s="26">
        <f>+T264/payroll!F264</f>
        <v>0</v>
      </c>
      <c r="X264" s="25">
        <f>IF(V264&lt;$X$2,T264, +payroll!F264 * $X$2)</f>
        <v>0</v>
      </c>
      <c r="Z264" s="25">
        <f t="shared" si="50"/>
        <v>0</v>
      </c>
      <c r="AB264" t="e">
        <f t="shared" si="51"/>
        <v>#DIV/0!</v>
      </c>
    </row>
    <row r="265" spans="1:28" collapsed="1">
      <c r="B265" t="s">
        <v>484</v>
      </c>
      <c r="D265" s="158">
        <f>SUBTOTAL(9,D143:D264)</f>
        <v>106</v>
      </c>
      <c r="E265" s="158">
        <f>SUBTOTAL(9,E143:E264)</f>
        <v>101</v>
      </c>
      <c r="F265" s="158">
        <f>SUBTOTAL(9,F143:F264)</f>
        <v>108</v>
      </c>
      <c r="G265">
        <f>SUBTOTAL(9,G143:G264)</f>
        <v>315</v>
      </c>
      <c r="I265" s="22">
        <f>SUBTOTAL(9,I143:I264)</f>
        <v>104.99999999999999</v>
      </c>
      <c r="J265" s="6">
        <f>+IFR!AD265</f>
        <v>1.6105483181780192E-2</v>
      </c>
      <c r="K265" s="14">
        <f>+L265/I265</f>
        <v>0.95904761904761937</v>
      </c>
      <c r="L265" s="22">
        <f>SUBTOTAL(9,L143:L264)</f>
        <v>100.70000000000002</v>
      </c>
      <c r="M265" s="14">
        <f>+P265/L265</f>
        <v>1</v>
      </c>
      <c r="N265" s="14"/>
      <c r="P265" s="22">
        <f>SUBTOTAL(9,P143:P264)</f>
        <v>100.70000000000002</v>
      </c>
      <c r="R265" s="3">
        <f>SUBTOTAL(9,R143:R264)</f>
        <v>1.4404852160727824E-2</v>
      </c>
      <c r="T265" s="5">
        <f>SUBTOTAL(9,T143:T264)</f>
        <v>105258.07335102365</v>
      </c>
      <c r="V265" s="6">
        <f>+T265/payroll!F265</f>
        <v>3.951148853424072E-4</v>
      </c>
      <c r="X265" s="5">
        <f>SUBTOTAL(9,X143:X264)</f>
        <v>105258.07335102365</v>
      </c>
      <c r="Z265" s="5">
        <f>+T265-X265</f>
        <v>0</v>
      </c>
      <c r="AB265">
        <f>+X265/T265</f>
        <v>1</v>
      </c>
    </row>
    <row r="266" spans="1:28">
      <c r="D266" s="160"/>
      <c r="E266" s="160"/>
      <c r="F266" s="160"/>
      <c r="G266" s="5">
        <f>SUM(G4:G264)</f>
        <v>20782</v>
      </c>
      <c r="J266" s="22"/>
      <c r="Z266" s="7"/>
    </row>
    <row r="267" spans="1:28" ht="13.5" thickBot="1">
      <c r="D267" s="158">
        <f>SUBTOTAL(9,D4:D266)</f>
        <v>7462</v>
      </c>
      <c r="E267" s="158">
        <f>SUBTOTAL(9,E4:E266)</f>
        <v>6953</v>
      </c>
      <c r="F267" s="158">
        <f>SUBTOTAL(9,F4:F266)</f>
        <v>6442</v>
      </c>
      <c r="I267" s="21">
        <f>SUBTOTAL(9,I4:I266)</f>
        <v>6952.333333333333</v>
      </c>
      <c r="J267" s="6">
        <f>+IFR!AD267</f>
        <v>3.6419159859499173E-2</v>
      </c>
      <c r="K267" s="14">
        <f>+L267/I267</f>
        <v>1.0055185309488412</v>
      </c>
      <c r="L267" s="21">
        <f>SUBTOTAL(9,L4:L266)</f>
        <v>6990.6999999999944</v>
      </c>
      <c r="M267" s="14">
        <f>+P267/L267</f>
        <v>1</v>
      </c>
      <c r="N267" s="15"/>
      <c r="P267" s="21">
        <f>SUBTOTAL(9,P4:P266)</f>
        <v>6990.6999999999944</v>
      </c>
      <c r="R267" s="12">
        <f>SUBTOTAL(9,R5:R266)</f>
        <v>1</v>
      </c>
      <c r="T267" s="10">
        <f>SUBTOTAL(9,T5:T266)</f>
        <v>7307126.2500000009</v>
      </c>
      <c r="V267" s="6">
        <f>+T267/payroll!F267</f>
        <v>8.6784676759709258E-4</v>
      </c>
      <c r="X267" s="10">
        <f>SUBTOTAL(9,X5:X266)</f>
        <v>7307126.2500000009</v>
      </c>
      <c r="Z267" s="5">
        <f>SUBTOTAL(9,Z4:Z266)</f>
        <v>0</v>
      </c>
    </row>
    <row r="268" spans="1:28" ht="13.5" thickTop="1">
      <c r="J268" s="22"/>
    </row>
    <row r="269" spans="1:28">
      <c r="B269" s="9" t="s">
        <v>471</v>
      </c>
    </row>
    <row r="270" spans="1:28">
      <c r="B270" s="9" t="s">
        <v>472</v>
      </c>
      <c r="C270" s="33" t="s">
        <v>552</v>
      </c>
      <c r="D270" s="164" t="s">
        <v>473</v>
      </c>
      <c r="E270" s="165">
        <v>3.5000000000000003E-2</v>
      </c>
      <c r="H270" s="33" t="s">
        <v>551</v>
      </c>
      <c r="I270" s="16">
        <v>0.95</v>
      </c>
      <c r="R270"/>
      <c r="S270" s="3"/>
    </row>
    <row r="271" spans="1:28">
      <c r="B271" s="9" t="s">
        <v>474</v>
      </c>
      <c r="C271" s="33" t="s">
        <v>552</v>
      </c>
      <c r="D271" s="166" t="s">
        <v>475</v>
      </c>
      <c r="E271" s="165"/>
      <c r="H271" s="33" t="s">
        <v>551</v>
      </c>
      <c r="I271" s="16">
        <v>1</v>
      </c>
      <c r="R271"/>
      <c r="S271" s="3"/>
    </row>
    <row r="272" spans="1:28">
      <c r="B272" s="9" t="s">
        <v>476</v>
      </c>
      <c r="C272" s="33" t="s">
        <v>552</v>
      </c>
      <c r="D272" s="164" t="s">
        <v>499</v>
      </c>
      <c r="E272" s="166">
        <v>7.4999999999999997E-2</v>
      </c>
      <c r="H272" s="33" t="s">
        <v>551</v>
      </c>
      <c r="I272" s="16">
        <v>1.05</v>
      </c>
      <c r="R272"/>
      <c r="S272" s="3"/>
    </row>
    <row r="273" spans="20:20">
      <c r="T273" s="5"/>
    </row>
  </sheetData>
  <autoFilter ref="A3:AC264"/>
  <phoneticPr fontId="10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2015 Final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1"/>
  <sheetViews>
    <sheetView workbookViewId="0">
      <pane xSplit="2" ySplit="3" topLeftCell="C124" activePane="bottomRight" state="frozen"/>
      <selection activeCell="D52" sqref="D52"/>
      <selection pane="topRight" activeCell="D52" sqref="D52"/>
      <selection pane="bottomLeft" activeCell="D52" sqref="D52"/>
      <selection pane="bottomRight" activeCell="D130" sqref="D130"/>
    </sheetView>
  </sheetViews>
  <sheetFormatPr defaultRowHeight="12.75" outlineLevelRow="1"/>
  <cols>
    <col min="1" max="1" width="6.28515625" customWidth="1"/>
    <col min="2" max="2" width="29.42578125" customWidth="1"/>
    <col min="3" max="4" width="13.28515625" style="104" customWidth="1"/>
    <col min="5" max="5" width="13.42578125" style="104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453</v>
      </c>
      <c r="R1" s="1" t="s">
        <v>446</v>
      </c>
    </row>
    <row r="2" spans="1:24">
      <c r="A2" s="19" t="s">
        <v>461</v>
      </c>
      <c r="B2" s="19"/>
      <c r="G2" s="1" t="s">
        <v>443</v>
      </c>
      <c r="H2" s="1" t="s">
        <v>455</v>
      </c>
      <c r="J2" s="1" t="s">
        <v>444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459</v>
      </c>
      <c r="B3" s="11" t="s">
        <v>460</v>
      </c>
      <c r="C3" s="11" t="s">
        <v>563</v>
      </c>
      <c r="D3" s="11" t="s">
        <v>571</v>
      </c>
      <c r="E3" s="11" t="s">
        <v>575</v>
      </c>
      <c r="F3" s="11"/>
      <c r="G3" s="11" t="s">
        <v>454</v>
      </c>
      <c r="H3" s="11" t="s">
        <v>456</v>
      </c>
      <c r="J3" s="11" t="s">
        <v>454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451</v>
      </c>
      <c r="S3" s="11"/>
      <c r="T3" s="11" t="s">
        <v>452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520</v>
      </c>
      <c r="C5" s="159">
        <v>13064.619999999999</v>
      </c>
      <c r="D5" s="44">
        <v>2348.62</v>
      </c>
      <c r="E5" s="44">
        <v>3221.42</v>
      </c>
      <c r="F5" s="16"/>
      <c r="G5" s="16">
        <f>IF(SUM(C5:E5)&gt;0,AVERAGE(C5:E5),0)</f>
        <v>6211.5533333333324</v>
      </c>
      <c r="H5" s="14">
        <v>1</v>
      </c>
      <c r="J5" s="16">
        <f t="shared" ref="J5:J55" si="0">+G5*H5</f>
        <v>6211.5533333333324</v>
      </c>
      <c r="L5" s="3">
        <f t="shared" ref="L5:L37" si="1">+J5/$J$267</f>
        <v>1.5513573298116896E-4</v>
      </c>
      <c r="N5" s="16">
        <f>+L5*(assessment!$J$275*assessment!$F$3)</f>
        <v>4534.3855471187626</v>
      </c>
      <c r="P5" s="6">
        <f>+N5/payroll!F5</f>
        <v>1.78446394871991E-4</v>
      </c>
      <c r="R5" s="16">
        <f>IF(P5&lt;$R$2,N5, +payroll!F5 * $R$2)</f>
        <v>4534.3855471187626</v>
      </c>
      <c r="T5" s="5">
        <f t="shared" ref="T5:T55" si="2">+N5-R5</f>
        <v>0</v>
      </c>
      <c r="V5">
        <f t="shared" ref="V5:V55" si="3">+R5/N5</f>
        <v>1</v>
      </c>
    </row>
    <row r="6" spans="1:24">
      <c r="A6" t="s">
        <v>8</v>
      </c>
      <c r="B6" t="s">
        <v>521</v>
      </c>
      <c r="C6" s="159">
        <v>0</v>
      </c>
      <c r="D6" s="44">
        <v>0</v>
      </c>
      <c r="E6" s="44">
        <v>0</v>
      </c>
      <c r="F6" s="16"/>
      <c r="G6" s="16">
        <f t="shared" ref="G6:G69" si="4">IF(SUM(C6:E6)&gt;0,AVERAGE(C6:E6),0)</f>
        <v>0</v>
      </c>
      <c r="H6" s="14">
        <v>1</v>
      </c>
      <c r="J6" s="16">
        <f t="shared" si="0"/>
        <v>0</v>
      </c>
      <c r="L6" s="3">
        <f t="shared" si="1"/>
        <v>0</v>
      </c>
      <c r="N6" s="16">
        <f>+L6*(assessment!$J$275*assessment!$F$3)</f>
        <v>0</v>
      </c>
      <c r="P6" s="6">
        <f>+N6/payroll!F6</f>
        <v>0</v>
      </c>
      <c r="R6" s="16">
        <f>IF(P6&lt;$R$2,N6, +payroll!F6 * $R$2)</f>
        <v>0</v>
      </c>
      <c r="T6" s="5">
        <f t="shared" si="2"/>
        <v>0</v>
      </c>
      <c r="V6" t="e">
        <f t="shared" si="3"/>
        <v>#DIV/0!</v>
      </c>
    </row>
    <row r="7" spans="1:24">
      <c r="A7" t="s">
        <v>9</v>
      </c>
      <c r="B7" t="s">
        <v>10</v>
      </c>
      <c r="C7" s="159">
        <v>959.19999999999993</v>
      </c>
      <c r="D7" s="44">
        <v>0</v>
      </c>
      <c r="E7" s="44">
        <v>0</v>
      </c>
      <c r="F7" s="16"/>
      <c r="G7" s="16">
        <f t="shared" si="4"/>
        <v>319.73333333333329</v>
      </c>
      <c r="H7" s="14">
        <v>1</v>
      </c>
      <c r="J7" s="16">
        <f t="shared" si="0"/>
        <v>319.73333333333329</v>
      </c>
      <c r="L7" s="3">
        <f t="shared" si="1"/>
        <v>7.9854526498222815E-6</v>
      </c>
      <c r="N7" s="16">
        <f>+L7*(assessment!$J$275*assessment!$F$3)</f>
        <v>233.40284270259383</v>
      </c>
      <c r="P7" s="6">
        <f>+N7/payroll!F7</f>
        <v>9.1277651516996623E-6</v>
      </c>
      <c r="R7" s="16">
        <f>IF(P7&lt;$R$2,N7, +payroll!F7 * $R$2)</f>
        <v>233.40284270259383</v>
      </c>
      <c r="T7" s="5">
        <f t="shared" si="2"/>
        <v>0</v>
      </c>
      <c r="V7">
        <f t="shared" si="3"/>
        <v>1</v>
      </c>
    </row>
    <row r="8" spans="1:24">
      <c r="A8" t="s">
        <v>11</v>
      </c>
      <c r="B8" t="s">
        <v>12</v>
      </c>
      <c r="C8" s="159">
        <v>0</v>
      </c>
      <c r="D8" s="44">
        <v>0</v>
      </c>
      <c r="E8" s="44">
        <v>0</v>
      </c>
      <c r="F8" s="16"/>
      <c r="G8" s="16">
        <f t="shared" si="4"/>
        <v>0</v>
      </c>
      <c r="H8" s="14">
        <v>1</v>
      </c>
      <c r="J8" s="16">
        <f t="shared" si="0"/>
        <v>0</v>
      </c>
      <c r="L8" s="3">
        <f t="shared" si="1"/>
        <v>0</v>
      </c>
      <c r="N8" s="16">
        <f>+L8*(assessment!$J$275*assessment!$F$3)</f>
        <v>0</v>
      </c>
      <c r="P8" s="6">
        <f>+N8/payroll!F8</f>
        <v>0</v>
      </c>
      <c r="R8" s="16">
        <f>IF(P8&lt;$R$2,N8, +payroll!F8 * $R$2)</f>
        <v>0</v>
      </c>
      <c r="T8" s="5">
        <f t="shared" si="2"/>
        <v>0</v>
      </c>
      <c r="V8" t="e">
        <f t="shared" si="3"/>
        <v>#DIV/0!</v>
      </c>
    </row>
    <row r="9" spans="1:24">
      <c r="A9" t="s">
        <v>13</v>
      </c>
      <c r="B9" t="s">
        <v>14</v>
      </c>
      <c r="C9" s="159">
        <v>0</v>
      </c>
      <c r="D9" s="44">
        <v>0</v>
      </c>
      <c r="E9" s="44">
        <v>0</v>
      </c>
      <c r="F9" s="16"/>
      <c r="G9" s="16">
        <f t="shared" si="4"/>
        <v>0</v>
      </c>
      <c r="H9" s="14">
        <v>1</v>
      </c>
      <c r="J9" s="16">
        <f t="shared" si="0"/>
        <v>0</v>
      </c>
      <c r="L9" s="3">
        <f t="shared" si="1"/>
        <v>0</v>
      </c>
      <c r="N9" s="16">
        <f>+L9*(assessment!$J$275*assessment!$F$3)</f>
        <v>0</v>
      </c>
      <c r="P9" s="6">
        <f>+N9/payroll!F9</f>
        <v>0</v>
      </c>
      <c r="R9" s="16">
        <f>IF(P9&lt;$R$2,N9, +payroll!F9 * $R$2)</f>
        <v>0</v>
      </c>
      <c r="T9" s="5">
        <f t="shared" si="2"/>
        <v>0</v>
      </c>
      <c r="V9" t="e">
        <f t="shared" si="3"/>
        <v>#DIV/0!</v>
      </c>
    </row>
    <row r="10" spans="1:24">
      <c r="A10" t="s">
        <v>15</v>
      </c>
      <c r="B10" t="s">
        <v>16</v>
      </c>
      <c r="C10" s="159">
        <v>0</v>
      </c>
      <c r="D10" s="44">
        <v>0</v>
      </c>
      <c r="E10" s="44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+L10*(assessment!$J$275*assessment!$F$3)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>
      <c r="A11" t="s">
        <v>17</v>
      </c>
      <c r="B11" t="s">
        <v>18</v>
      </c>
      <c r="C11" s="159">
        <v>395.51</v>
      </c>
      <c r="D11" s="44">
        <v>0</v>
      </c>
      <c r="E11" s="44">
        <v>0</v>
      </c>
      <c r="F11" s="16"/>
      <c r="G11" s="16">
        <f t="shared" si="4"/>
        <v>131.83666666666667</v>
      </c>
      <c r="H11" s="14">
        <v>1</v>
      </c>
      <c r="J11" s="16">
        <f t="shared" si="0"/>
        <v>131.83666666666667</v>
      </c>
      <c r="L11" s="3">
        <f t="shared" si="1"/>
        <v>3.2926671992610623E-6</v>
      </c>
      <c r="N11" s="16">
        <f>+L11*(assessment!$J$275*assessment!$F$3)</f>
        <v>96.239739696937974</v>
      </c>
      <c r="P11" s="6">
        <f>+N11/payroll!F11</f>
        <v>1.8991963968043146E-5</v>
      </c>
      <c r="R11" s="16">
        <f>IF(P11&lt;$R$2,N11, +payroll!F11 * $R$2)</f>
        <v>96.239739696937974</v>
      </c>
      <c r="T11" s="5">
        <f t="shared" si="2"/>
        <v>0</v>
      </c>
      <c r="V11">
        <f t="shared" si="3"/>
        <v>1</v>
      </c>
    </row>
    <row r="12" spans="1:24">
      <c r="A12" t="s">
        <v>19</v>
      </c>
      <c r="B12" t="s">
        <v>20</v>
      </c>
      <c r="C12" s="159">
        <v>0</v>
      </c>
      <c r="D12" s="44">
        <v>0</v>
      </c>
      <c r="E12" s="44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+L12*(assessment!$J$275*assessment!$F$3)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>
      <c r="A13" t="s">
        <v>21</v>
      </c>
      <c r="B13" t="s">
        <v>22</v>
      </c>
      <c r="C13" s="159">
        <v>0</v>
      </c>
      <c r="D13" s="44">
        <v>0</v>
      </c>
      <c r="E13" s="44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+L13*(assessment!$J$275*assessment!$F$3)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>
      <c r="A14" t="s">
        <v>23</v>
      </c>
      <c r="B14" t="s">
        <v>24</v>
      </c>
      <c r="C14" s="159">
        <v>0</v>
      </c>
      <c r="D14" s="44">
        <v>1677.73</v>
      </c>
      <c r="E14" s="44">
        <v>27777.31</v>
      </c>
      <c r="F14" s="16"/>
      <c r="G14" s="16">
        <f t="shared" si="4"/>
        <v>9818.3466666666664</v>
      </c>
      <c r="H14" s="14">
        <v>1</v>
      </c>
      <c r="J14" s="16">
        <f t="shared" si="0"/>
        <v>9818.3466666666664</v>
      </c>
      <c r="L14" s="3">
        <f t="shared" si="1"/>
        <v>2.4521666724209895E-4</v>
      </c>
      <c r="N14" s="16">
        <f>+L14*(assessment!$J$275*assessment!$F$3)</f>
        <v>7167.3165845690264</v>
      </c>
      <c r="P14" s="6">
        <f>+N14/payroll!F14</f>
        <v>5.2394531225752707E-4</v>
      </c>
      <c r="R14" s="16">
        <f>IF(P14&lt;$R$2,N14, +payroll!F14 * $R$2)</f>
        <v>7167.3165845690264</v>
      </c>
      <c r="T14" s="5">
        <f t="shared" si="2"/>
        <v>0</v>
      </c>
      <c r="V14">
        <f t="shared" si="3"/>
        <v>1</v>
      </c>
    </row>
    <row r="15" spans="1:24">
      <c r="A15" t="s">
        <v>25</v>
      </c>
      <c r="B15" t="s">
        <v>26</v>
      </c>
      <c r="C15" s="159">
        <v>0</v>
      </c>
      <c r="D15" s="44">
        <v>0</v>
      </c>
      <c r="E15" s="44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+L15*(assessment!$J$275*assessment!$F$3)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>
      <c r="A16" t="s">
        <v>554</v>
      </c>
      <c r="B16" t="s">
        <v>555</v>
      </c>
      <c r="C16" s="159">
        <v>190</v>
      </c>
      <c r="D16" s="44">
        <v>0</v>
      </c>
      <c r="E16" s="44">
        <v>0</v>
      </c>
      <c r="F16" s="16"/>
      <c r="G16" s="16">
        <f t="shared" si="4"/>
        <v>63.333333333333336</v>
      </c>
      <c r="H16" s="14">
        <v>1</v>
      </c>
      <c r="J16" s="16">
        <f>+G16*H16</f>
        <v>63.333333333333336</v>
      </c>
      <c r="L16" s="3">
        <f>+J16/$J$267</f>
        <v>1.5817723138722202E-6</v>
      </c>
      <c r="N16" s="16">
        <f>+L16*(assessment!$J$275*assessment!$F$3)</f>
        <v>46.23283998487576</v>
      </c>
      <c r="P16" s="6">
        <f>+N16/payroll!F16</f>
        <v>7.8530317983027356E-5</v>
      </c>
      <c r="R16" s="16">
        <f>IF(P16&lt;$R$2,N16, +payroll!F16 * $R$2)</f>
        <v>46.23283998487576</v>
      </c>
      <c r="T16" s="5">
        <f>+N16-R16</f>
        <v>0</v>
      </c>
      <c r="V16">
        <f>+R16/N16</f>
        <v>1</v>
      </c>
    </row>
    <row r="17" spans="1:22">
      <c r="A17" t="s">
        <v>27</v>
      </c>
      <c r="B17" t="s">
        <v>522</v>
      </c>
      <c r="C17" s="159">
        <v>0</v>
      </c>
      <c r="D17" s="44">
        <v>0</v>
      </c>
      <c r="E17" s="44">
        <v>8.1999999999999993</v>
      </c>
      <c r="F17" s="16"/>
      <c r="G17" s="16">
        <f t="shared" si="4"/>
        <v>2.7333333333333329</v>
      </c>
      <c r="H17" s="14">
        <v>1</v>
      </c>
      <c r="J17" s="16">
        <f t="shared" si="0"/>
        <v>2.7333333333333329</v>
      </c>
      <c r="L17" s="3">
        <f t="shared" si="1"/>
        <v>6.8265963019748436E-8</v>
      </c>
      <c r="N17" s="16">
        <f>+L17*(assessment!$J$275*assessment!$F$3)</f>
        <v>1.9953120414525325</v>
      </c>
      <c r="P17" s="6">
        <f>+N17/payroll!F17</f>
        <v>5.691025836647967E-7</v>
      </c>
      <c r="R17" s="16">
        <f>IF(P17&lt;$R$2,N17, +payroll!F17 * $R$2)</f>
        <v>1.9953120414525325</v>
      </c>
      <c r="T17" s="5">
        <f t="shared" si="2"/>
        <v>0</v>
      </c>
      <c r="V17">
        <f t="shared" si="3"/>
        <v>1</v>
      </c>
    </row>
    <row r="18" spans="1:22">
      <c r="A18" t="s">
        <v>28</v>
      </c>
      <c r="B18" t="s">
        <v>523</v>
      </c>
      <c r="C18" s="159">
        <v>0</v>
      </c>
      <c r="D18" s="44">
        <v>0</v>
      </c>
      <c r="E18" s="44">
        <v>0</v>
      </c>
      <c r="F18" s="16"/>
      <c r="G18" s="16">
        <f t="shared" si="4"/>
        <v>0</v>
      </c>
      <c r="H18" s="14">
        <v>1</v>
      </c>
      <c r="J18" s="16">
        <f t="shared" si="0"/>
        <v>0</v>
      </c>
      <c r="L18" s="3">
        <f t="shared" si="1"/>
        <v>0</v>
      </c>
      <c r="N18" s="16">
        <f>+L18*(assessment!$J$275*assessment!$F$3)</f>
        <v>0</v>
      </c>
      <c r="P18" s="6">
        <f>+N18/payroll!F18</f>
        <v>0</v>
      </c>
      <c r="R18" s="16">
        <f>IF(P18&lt;$R$2,N18, +payroll!F18 * $R$2)</f>
        <v>0</v>
      </c>
      <c r="T18" s="5">
        <f t="shared" si="2"/>
        <v>0</v>
      </c>
      <c r="V18" t="e">
        <f t="shared" si="3"/>
        <v>#DIV/0!</v>
      </c>
    </row>
    <row r="19" spans="1:22">
      <c r="A19" t="s">
        <v>29</v>
      </c>
      <c r="B19" t="s">
        <v>524</v>
      </c>
      <c r="C19" s="159">
        <v>0</v>
      </c>
      <c r="D19" s="44">
        <v>0</v>
      </c>
      <c r="E19" s="44">
        <v>0</v>
      </c>
      <c r="F19" s="16"/>
      <c r="G19" s="16">
        <f t="shared" si="4"/>
        <v>0</v>
      </c>
      <c r="H19" s="14">
        <v>1</v>
      </c>
      <c r="J19" s="16">
        <f t="shared" si="0"/>
        <v>0</v>
      </c>
      <c r="L19" s="3">
        <f t="shared" si="1"/>
        <v>0</v>
      </c>
      <c r="N19" s="16">
        <f>+L19*(assessment!$J$275*assessment!$F$3)</f>
        <v>0</v>
      </c>
      <c r="P19" s="6">
        <f>+N19/payroll!F19</f>
        <v>0</v>
      </c>
      <c r="R19" s="16">
        <f>IF(P19&lt;$R$2,N19, +payroll!F19 * $R$2)</f>
        <v>0</v>
      </c>
      <c r="T19" s="5">
        <f t="shared" si="2"/>
        <v>0</v>
      </c>
      <c r="V19" t="e">
        <f t="shared" si="3"/>
        <v>#DIV/0!</v>
      </c>
    </row>
    <row r="20" spans="1:22">
      <c r="A20" t="s">
        <v>30</v>
      </c>
      <c r="B20" t="s">
        <v>525</v>
      </c>
      <c r="C20" s="159">
        <v>0</v>
      </c>
      <c r="D20" s="44">
        <v>0</v>
      </c>
      <c r="E20" s="44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+L20*(assessment!$J$275*assessment!$F$3)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>
      <c r="A21" t="s">
        <v>31</v>
      </c>
      <c r="B21" t="s">
        <v>526</v>
      </c>
      <c r="C21" s="159">
        <v>0</v>
      </c>
      <c r="D21" s="44">
        <v>0</v>
      </c>
      <c r="E21" s="44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+L21*(assessment!$J$275*assessment!$F$3)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>
      <c r="A22" t="s">
        <v>32</v>
      </c>
      <c r="B22" t="s">
        <v>527</v>
      </c>
      <c r="C22" s="159">
        <v>0</v>
      </c>
      <c r="D22" s="44">
        <v>0</v>
      </c>
      <c r="E22" s="44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+L22*(assessment!$J$275*assessment!$F$3)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>
      <c r="A23" t="s">
        <v>33</v>
      </c>
      <c r="B23" t="s">
        <v>528</v>
      </c>
      <c r="C23" s="159">
        <v>0</v>
      </c>
      <c r="D23" s="44">
        <v>0</v>
      </c>
      <c r="E23" s="44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+L23*(assessment!$J$275*assessment!$F$3)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>
      <c r="A24" t="s">
        <v>34</v>
      </c>
      <c r="B24" t="s">
        <v>529</v>
      </c>
      <c r="C24" s="159">
        <v>0</v>
      </c>
      <c r="D24" s="44">
        <v>0</v>
      </c>
      <c r="E24" s="44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+L24*(assessment!$J$275*assessment!$F$3)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>
      <c r="A25" t="s">
        <v>35</v>
      </c>
      <c r="B25" t="s">
        <v>530</v>
      </c>
      <c r="C25" s="159">
        <v>0</v>
      </c>
      <c r="D25" s="44">
        <v>0</v>
      </c>
      <c r="E25" s="44">
        <v>3789.77</v>
      </c>
      <c r="F25" s="16"/>
      <c r="G25" s="16">
        <f t="shared" si="4"/>
        <v>1263.2566666666667</v>
      </c>
      <c r="H25" s="14">
        <v>1</v>
      </c>
      <c r="J25" s="16">
        <f t="shared" si="0"/>
        <v>1263.2566666666667</v>
      </c>
      <c r="L25" s="3">
        <f t="shared" si="1"/>
        <v>3.1550280326018543E-5</v>
      </c>
      <c r="N25" s="16">
        <f>+L25*(assessment!$J$275*assessment!$F$3)</f>
        <v>922.16752626043478</v>
      </c>
      <c r="P25" s="6">
        <f>+N25/payroll!F25</f>
        <v>5.647679597485676E-4</v>
      </c>
      <c r="R25" s="16">
        <f>IF(P25&lt;$R$2,N25, +payroll!F25 * $R$2)</f>
        <v>922.16752626043478</v>
      </c>
      <c r="T25" s="5">
        <f t="shared" si="2"/>
        <v>0</v>
      </c>
      <c r="V25">
        <f t="shared" si="3"/>
        <v>1</v>
      </c>
    </row>
    <row r="26" spans="1:22">
      <c r="A26" t="s">
        <v>36</v>
      </c>
      <c r="B26" t="s">
        <v>531</v>
      </c>
      <c r="C26" s="159">
        <v>0</v>
      </c>
      <c r="D26" s="44">
        <v>0</v>
      </c>
      <c r="E26" s="44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+L26*(assessment!$J$275*assessment!$F$3)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>
      <c r="A27" t="s">
        <v>37</v>
      </c>
      <c r="B27" t="s">
        <v>532</v>
      </c>
      <c r="C27" s="159">
        <v>0</v>
      </c>
      <c r="D27" s="44">
        <v>0</v>
      </c>
      <c r="E27" s="44">
        <v>7.9</v>
      </c>
      <c r="F27" s="16"/>
      <c r="G27" s="16">
        <f t="shared" si="4"/>
        <v>2.6333333333333333</v>
      </c>
      <c r="H27" s="14">
        <v>1</v>
      </c>
      <c r="J27" s="16">
        <f t="shared" si="0"/>
        <v>2.6333333333333333</v>
      </c>
      <c r="L27" s="3">
        <f t="shared" si="1"/>
        <v>6.5768427787318631E-8</v>
      </c>
      <c r="N27" s="16">
        <f>+L27*(assessment!$J$275*assessment!$F$3)</f>
        <v>1.9223128204237818</v>
      </c>
      <c r="P27" s="6">
        <f>+N27/payroll!F27</f>
        <v>1.613499999824112E-6</v>
      </c>
      <c r="R27" s="16">
        <f>IF(P27&lt;$R$2,N27, +payroll!F27 * $R$2)</f>
        <v>1.9223128204237818</v>
      </c>
      <c r="T27" s="5">
        <f t="shared" si="2"/>
        <v>0</v>
      </c>
      <c r="V27">
        <f t="shared" si="3"/>
        <v>1</v>
      </c>
    </row>
    <row r="28" spans="1:22">
      <c r="A28" t="s">
        <v>38</v>
      </c>
      <c r="B28" t="s">
        <v>533</v>
      </c>
      <c r="C28" s="159">
        <v>603.22</v>
      </c>
      <c r="D28" s="44">
        <v>566.88</v>
      </c>
      <c r="E28" s="44">
        <v>0</v>
      </c>
      <c r="F28" s="16"/>
      <c r="G28" s="16">
        <f t="shared" si="4"/>
        <v>390.0333333333333</v>
      </c>
      <c r="H28" s="14">
        <v>1</v>
      </c>
      <c r="J28" s="16">
        <f t="shared" si="0"/>
        <v>390.0333333333333</v>
      </c>
      <c r="L28" s="3">
        <f t="shared" si="1"/>
        <v>9.741219918220445E-6</v>
      </c>
      <c r="N28" s="16">
        <f>+L28*(assessment!$J$275*assessment!$F$3)</f>
        <v>284.72129508580588</v>
      </c>
      <c r="P28" s="6">
        <f>+N28/payroll!F28</f>
        <v>2.2262781412934779E-4</v>
      </c>
      <c r="R28" s="16">
        <f>IF(P28&lt;$R$2,N28, +payroll!F28 * $R$2)</f>
        <v>284.72129508580588</v>
      </c>
      <c r="T28" s="5">
        <f t="shared" si="2"/>
        <v>0</v>
      </c>
      <c r="V28">
        <f t="shared" si="3"/>
        <v>1</v>
      </c>
    </row>
    <row r="29" spans="1:22">
      <c r="A29" t="s">
        <v>39</v>
      </c>
      <c r="B29" t="s">
        <v>534</v>
      </c>
      <c r="C29" s="159">
        <v>0</v>
      </c>
      <c r="D29" s="44">
        <v>0</v>
      </c>
      <c r="E29" s="44">
        <v>0</v>
      </c>
      <c r="F29" s="16"/>
      <c r="G29" s="16">
        <f t="shared" si="4"/>
        <v>0</v>
      </c>
      <c r="H29" s="14">
        <v>1</v>
      </c>
      <c r="J29" s="16">
        <f t="shared" si="0"/>
        <v>0</v>
      </c>
      <c r="L29" s="3">
        <f t="shared" si="1"/>
        <v>0</v>
      </c>
      <c r="N29" s="16">
        <f>+L29*(assessment!$J$275*assessment!$F$3)</f>
        <v>0</v>
      </c>
      <c r="P29" s="6">
        <f>+N29/payroll!F29</f>
        <v>0</v>
      </c>
      <c r="R29" s="16">
        <f>IF(P29&lt;$R$2,N29, +payroll!F29 * $R$2)</f>
        <v>0</v>
      </c>
      <c r="T29" s="5">
        <f t="shared" si="2"/>
        <v>0</v>
      </c>
      <c r="V29" t="e">
        <f t="shared" si="3"/>
        <v>#DIV/0!</v>
      </c>
    </row>
    <row r="30" spans="1:22">
      <c r="A30" t="s">
        <v>40</v>
      </c>
      <c r="B30" t="s">
        <v>535</v>
      </c>
      <c r="C30" s="159">
        <v>0</v>
      </c>
      <c r="D30" s="44">
        <v>23340.329999999994</v>
      </c>
      <c r="E30" s="44">
        <v>93847.61</v>
      </c>
      <c r="F30" s="16"/>
      <c r="G30" s="16">
        <f t="shared" si="4"/>
        <v>39062.646666666667</v>
      </c>
      <c r="H30" s="14">
        <v>1</v>
      </c>
      <c r="J30" s="16">
        <f t="shared" si="0"/>
        <v>39062.646666666667</v>
      </c>
      <c r="L30" s="3">
        <f t="shared" si="1"/>
        <v>9.7560336321957325E-4</v>
      </c>
      <c r="N30" s="16">
        <f>+L30*(assessment!$J$275*assessment!$F$3)</f>
        <v>28515.427779880116</v>
      </c>
      <c r="P30" s="6">
        <f>+N30/payroll!F30</f>
        <v>8.0915344935761115E-3</v>
      </c>
      <c r="R30" s="16">
        <f>IF(P30&lt;$R$2,N30, +payroll!F30 * $R$2)</f>
        <v>28515.427779880116</v>
      </c>
      <c r="T30" s="5">
        <f t="shared" si="2"/>
        <v>0</v>
      </c>
      <c r="V30">
        <f t="shared" si="3"/>
        <v>1</v>
      </c>
    </row>
    <row r="31" spans="1:22">
      <c r="A31" t="s">
        <v>41</v>
      </c>
      <c r="B31" t="s">
        <v>536</v>
      </c>
      <c r="C31" s="159">
        <v>494295.84999999974</v>
      </c>
      <c r="D31" s="44">
        <v>455635.02999999997</v>
      </c>
      <c r="E31" s="44">
        <v>532580.16</v>
      </c>
      <c r="F31" s="16"/>
      <c r="G31" s="16">
        <f t="shared" si="4"/>
        <v>494170.3466666665</v>
      </c>
      <c r="H31" s="14">
        <v>1</v>
      </c>
      <c r="J31" s="16">
        <f t="shared" si="0"/>
        <v>494170.3466666665</v>
      </c>
      <c r="L31" s="3">
        <f t="shared" si="1"/>
        <v>1.2342078516220583E-2</v>
      </c>
      <c r="N31" s="16">
        <f>+L31*(assessment!$J$275*assessment!$F$3)</f>
        <v>360740.50362174591</v>
      </c>
      <c r="P31" s="6">
        <f>+N31/payroll!F31</f>
        <v>4.5829439598356744E-3</v>
      </c>
      <c r="R31" s="16">
        <f>IF(P31&lt;$R$2,N31, +payroll!F31 * $R$2)</f>
        <v>360740.50362174591</v>
      </c>
      <c r="T31" s="5">
        <f t="shared" si="2"/>
        <v>0</v>
      </c>
      <c r="V31">
        <f t="shared" si="3"/>
        <v>1</v>
      </c>
    </row>
    <row r="32" spans="1:22">
      <c r="A32" t="s">
        <v>42</v>
      </c>
      <c r="B32" t="s">
        <v>43</v>
      </c>
      <c r="C32" s="44">
        <v>0</v>
      </c>
      <c r="D32" s="44">
        <v>0</v>
      </c>
      <c r="E32" s="44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+L32*(assessment!$J$275*assessment!$F$3)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>
      <c r="A33" t="s">
        <v>44</v>
      </c>
      <c r="B33" t="s">
        <v>45</v>
      </c>
      <c r="C33" s="44">
        <v>0</v>
      </c>
      <c r="D33" s="44">
        <v>0</v>
      </c>
      <c r="E33" s="44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+L33*(assessment!$J$275*assessment!$F$3)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>
      <c r="A34" t="s">
        <v>46</v>
      </c>
      <c r="B34" t="s">
        <v>47</v>
      </c>
      <c r="C34" s="159">
        <v>839.73</v>
      </c>
      <c r="D34" s="44">
        <v>852.53</v>
      </c>
      <c r="E34" s="44">
        <v>1097.78</v>
      </c>
      <c r="F34" s="16"/>
      <c r="G34" s="16">
        <f t="shared" si="4"/>
        <v>930.01333333333332</v>
      </c>
      <c r="H34" s="14">
        <v>1</v>
      </c>
      <c r="J34" s="16">
        <f t="shared" si="0"/>
        <v>930.01333333333332</v>
      </c>
      <c r="L34" s="3">
        <f t="shared" si="1"/>
        <v>2.3227410666294996E-5</v>
      </c>
      <c r="N34" s="16">
        <f>+L34*(assessment!$J$275*assessment!$F$3)</f>
        <v>678.90248879685669</v>
      </c>
      <c r="P34" s="6">
        <f>+N34/payroll!F34</f>
        <v>4.0862468511804964E-5</v>
      </c>
      <c r="R34" s="16">
        <f>IF(P34&lt;$R$2,N34, +payroll!F34 * $R$2)</f>
        <v>678.90248879685669</v>
      </c>
      <c r="T34" s="5">
        <f t="shared" si="2"/>
        <v>0</v>
      </c>
      <c r="V34">
        <f t="shared" si="3"/>
        <v>1</v>
      </c>
    </row>
    <row r="35" spans="1:22">
      <c r="A35" t="s">
        <v>48</v>
      </c>
      <c r="B35" t="s">
        <v>49</v>
      </c>
      <c r="C35" s="44">
        <v>601944.44999999995</v>
      </c>
      <c r="D35" s="44">
        <v>415357.92999999912</v>
      </c>
      <c r="E35" s="44">
        <v>263238.69</v>
      </c>
      <c r="F35" s="16"/>
      <c r="G35" s="16">
        <f t="shared" si="4"/>
        <v>426847.02333333303</v>
      </c>
      <c r="H35" s="14">
        <v>1</v>
      </c>
      <c r="J35" s="16">
        <f t="shared" si="0"/>
        <v>426847.02333333303</v>
      </c>
      <c r="L35" s="3">
        <f t="shared" si="1"/>
        <v>1.0660654796327933E-2</v>
      </c>
      <c r="N35" s="16">
        <f>+L35*(assessment!$J$275*assessment!$F$3)</f>
        <v>311595.00201774499</v>
      </c>
      <c r="P35" s="6">
        <f>+N35/payroll!F35</f>
        <v>1.5703340503526813E-3</v>
      </c>
      <c r="R35" s="16">
        <f>IF(P35&lt;$R$2,N35, +payroll!F35 * $R$2)</f>
        <v>311595.00201774499</v>
      </c>
      <c r="T35" s="5">
        <f t="shared" si="2"/>
        <v>0</v>
      </c>
      <c r="V35">
        <f t="shared" si="3"/>
        <v>1</v>
      </c>
    </row>
    <row r="36" spans="1:22">
      <c r="A36" t="s">
        <v>50</v>
      </c>
      <c r="B36" t="s">
        <v>502</v>
      </c>
      <c r="C36" s="159">
        <v>36717.58</v>
      </c>
      <c r="D36" s="44">
        <v>44899.26999999999</v>
      </c>
      <c r="E36" s="44">
        <v>52604.54</v>
      </c>
      <c r="F36" s="16"/>
      <c r="G36" s="16">
        <f t="shared" si="4"/>
        <v>44740.463333333326</v>
      </c>
      <c r="H36" s="14">
        <v>1</v>
      </c>
      <c r="J36" s="16">
        <f t="shared" si="0"/>
        <v>44740.463333333326</v>
      </c>
      <c r="L36" s="3">
        <f t="shared" si="1"/>
        <v>1.1174088349023455E-3</v>
      </c>
      <c r="N36" s="16">
        <f>+L36*(assessment!$J$275*assessment!$F$3)</f>
        <v>32660.189717987385</v>
      </c>
      <c r="P36" s="6">
        <f>+N36/payroll!F36</f>
        <v>2.4836827595539814E-3</v>
      </c>
      <c r="R36" s="16">
        <f>IF(P36&lt;$R$2,N36, +payroll!F36 * $R$2)</f>
        <v>32660.189717987385</v>
      </c>
      <c r="T36" s="5">
        <f t="shared" si="2"/>
        <v>0</v>
      </c>
      <c r="V36">
        <f t="shared" si="3"/>
        <v>1</v>
      </c>
    </row>
    <row r="37" spans="1:22">
      <c r="A37" t="s">
        <v>51</v>
      </c>
      <c r="B37" t="s">
        <v>52</v>
      </c>
      <c r="C37" s="159">
        <v>37893.180000000044</v>
      </c>
      <c r="D37" s="44">
        <v>51096.589999999967</v>
      </c>
      <c r="E37" s="44">
        <v>58224.91</v>
      </c>
      <c r="F37" s="16"/>
      <c r="G37" s="16">
        <f t="shared" si="4"/>
        <v>49071.560000000005</v>
      </c>
      <c r="H37" s="14">
        <v>1</v>
      </c>
      <c r="J37" s="16">
        <f t="shared" si="0"/>
        <v>49071.560000000005</v>
      </c>
      <c r="L37" s="3">
        <f t="shared" si="1"/>
        <v>1.2255795001029394E-3</v>
      </c>
      <c r="N37" s="16">
        <f>+L37*(assessment!$J$275*assessment!$F$3)</f>
        <v>35821.856546656272</v>
      </c>
      <c r="P37" s="6">
        <f>+N37/payroll!F37</f>
        <v>2.3438174405916292E-4</v>
      </c>
      <c r="R37" s="16">
        <f>IF(P37&lt;$R$2,N37, +payroll!F37 * $R$2)</f>
        <v>35821.856546656272</v>
      </c>
      <c r="T37" s="5">
        <f t="shared" si="2"/>
        <v>0</v>
      </c>
      <c r="V37">
        <f t="shared" si="3"/>
        <v>1</v>
      </c>
    </row>
    <row r="38" spans="1:22">
      <c r="A38" t="s">
        <v>53</v>
      </c>
      <c r="B38" t="s">
        <v>54</v>
      </c>
      <c r="C38" s="159">
        <v>30889.339999999997</v>
      </c>
      <c r="D38" s="44">
        <v>15205.730000000003</v>
      </c>
      <c r="E38" s="44">
        <v>14660.97</v>
      </c>
      <c r="F38" s="16"/>
      <c r="G38" s="16">
        <f t="shared" si="4"/>
        <v>20252.013333333332</v>
      </c>
      <c r="H38" s="14">
        <v>1</v>
      </c>
      <c r="J38" s="16">
        <f t="shared" si="0"/>
        <v>20252.013333333332</v>
      </c>
      <c r="L38" s="3">
        <f t="shared" ref="L38:L64" si="5">+J38/$J$267</f>
        <v>5.0580116827638507E-4</v>
      </c>
      <c r="N38" s="16">
        <f>+L38*(assessment!$J$275*assessment!$F$3)</f>
        <v>14783.811975972165</v>
      </c>
      <c r="P38" s="6">
        <f>+N38/payroll!F38</f>
        <v>3.6008071824342246E-4</v>
      </c>
      <c r="R38" s="16">
        <f>IF(P38&lt;$R$2,N38, +payroll!F38 * $R$2)</f>
        <v>14783.811975972165</v>
      </c>
      <c r="T38" s="5">
        <f t="shared" si="2"/>
        <v>0</v>
      </c>
      <c r="V38">
        <f t="shared" si="3"/>
        <v>1</v>
      </c>
    </row>
    <row r="39" spans="1:22">
      <c r="A39" t="s">
        <v>55</v>
      </c>
      <c r="B39" t="s">
        <v>56</v>
      </c>
      <c r="C39" s="159">
        <v>1498.69</v>
      </c>
      <c r="D39" s="44">
        <v>65.72</v>
      </c>
      <c r="E39" s="44">
        <v>469.98</v>
      </c>
      <c r="F39" s="16"/>
      <c r="G39" s="16">
        <f t="shared" si="4"/>
        <v>678.13</v>
      </c>
      <c r="H39" s="14">
        <v>1</v>
      </c>
      <c r="J39" s="16">
        <f t="shared" si="0"/>
        <v>678.13</v>
      </c>
      <c r="L39" s="3">
        <f t="shared" si="5"/>
        <v>1.6936535671676346E-5</v>
      </c>
      <c r="N39" s="16">
        <f>+L39*(assessment!$J$275*assessment!$F$3)</f>
        <v>495.02961756227052</v>
      </c>
      <c r="P39" s="6">
        <f>+N39/payroll!F39</f>
        <v>8.214836889202748E-5</v>
      </c>
      <c r="R39" s="16">
        <f>IF(P39&lt;$R$2,N39, +payroll!F39 * $R$2)</f>
        <v>495.02961756227052</v>
      </c>
      <c r="T39" s="5">
        <f t="shared" si="2"/>
        <v>0</v>
      </c>
      <c r="V39">
        <f t="shared" si="3"/>
        <v>1</v>
      </c>
    </row>
    <row r="40" spans="1:22">
      <c r="A40" t="s">
        <v>57</v>
      </c>
      <c r="B40" t="s">
        <v>58</v>
      </c>
      <c r="C40" s="159">
        <v>1297.8000000000002</v>
      </c>
      <c r="D40" s="44">
        <v>1969.7099999999998</v>
      </c>
      <c r="E40" s="44">
        <v>2312.5500000000002</v>
      </c>
      <c r="F40" s="16"/>
      <c r="G40" s="16">
        <f t="shared" si="4"/>
        <v>1860.0200000000002</v>
      </c>
      <c r="H40" s="14">
        <v>1</v>
      </c>
      <c r="J40" s="16">
        <f t="shared" si="0"/>
        <v>1860.0200000000002</v>
      </c>
      <c r="L40" s="3">
        <f t="shared" si="5"/>
        <v>4.6454654830241165E-5</v>
      </c>
      <c r="N40" s="16">
        <f>+L40*(assessment!$J$275*assessment!$F$3)</f>
        <v>1357.8001109789782</v>
      </c>
      <c r="P40" s="6">
        <f>+N40/payroll!F40</f>
        <v>1.4363887725305749E-4</v>
      </c>
      <c r="R40" s="16">
        <f>IF(P40&lt;$R$2,N40, +payroll!F40 * $R$2)</f>
        <v>1357.8001109789782</v>
      </c>
      <c r="T40" s="5">
        <f t="shared" si="2"/>
        <v>0</v>
      </c>
      <c r="V40">
        <f t="shared" si="3"/>
        <v>1</v>
      </c>
    </row>
    <row r="41" spans="1:22">
      <c r="A41" t="s">
        <v>59</v>
      </c>
      <c r="B41" t="s">
        <v>60</v>
      </c>
      <c r="C41" s="44">
        <v>0</v>
      </c>
      <c r="D41" s="44">
        <v>0</v>
      </c>
      <c r="E41" s="44">
        <v>0</v>
      </c>
      <c r="F41" s="16"/>
      <c r="G41" s="16">
        <f t="shared" si="4"/>
        <v>0</v>
      </c>
      <c r="H41" s="14">
        <v>1</v>
      </c>
      <c r="J41" s="16">
        <f t="shared" si="0"/>
        <v>0</v>
      </c>
      <c r="L41" s="3">
        <f t="shared" si="5"/>
        <v>0</v>
      </c>
      <c r="N41" s="16">
        <f>+L41*(assessment!$J$275*assessment!$F$3)</f>
        <v>0</v>
      </c>
      <c r="P41" s="6">
        <f>+N41/payroll!F41</f>
        <v>0</v>
      </c>
      <c r="R41" s="16">
        <f>IF(P41&lt;$R$2,N41, +payroll!F41 * $R$2)</f>
        <v>0</v>
      </c>
      <c r="T41" s="5">
        <f t="shared" si="2"/>
        <v>0</v>
      </c>
      <c r="V41" t="e">
        <f t="shared" si="3"/>
        <v>#DIV/0!</v>
      </c>
    </row>
    <row r="42" spans="1:22">
      <c r="A42" t="s">
        <v>61</v>
      </c>
      <c r="B42" t="s">
        <v>537</v>
      </c>
      <c r="C42" s="159">
        <v>48</v>
      </c>
      <c r="D42" s="44">
        <v>0</v>
      </c>
      <c r="E42" s="44">
        <v>655.77</v>
      </c>
      <c r="F42" s="16"/>
      <c r="G42" s="16">
        <f t="shared" si="4"/>
        <v>234.59</v>
      </c>
      <c r="H42" s="14">
        <v>1</v>
      </c>
      <c r="J42" s="16">
        <f t="shared" si="0"/>
        <v>234.59</v>
      </c>
      <c r="L42" s="3">
        <f t="shared" si="5"/>
        <v>5.8589679017571184E-6</v>
      </c>
      <c r="N42" s="16">
        <f>+L42*(assessment!$J$275*assessment!$F$3)</f>
        <v>171.24887261134745</v>
      </c>
      <c r="P42" s="6">
        <f>+N42/payroll!F42</f>
        <v>3.1603959060384679E-5</v>
      </c>
      <c r="R42" s="16">
        <f>IF(P42&lt;$R$2,N42, +payroll!F42 * $R$2)</f>
        <v>171.24887261134745</v>
      </c>
      <c r="T42" s="5">
        <f t="shared" si="2"/>
        <v>0</v>
      </c>
      <c r="V42">
        <f t="shared" si="3"/>
        <v>1</v>
      </c>
    </row>
    <row r="43" spans="1:22">
      <c r="A43" t="s">
        <v>62</v>
      </c>
      <c r="B43" t="s">
        <v>63</v>
      </c>
      <c r="C43" s="159">
        <v>10557.43</v>
      </c>
      <c r="D43" s="44">
        <v>600</v>
      </c>
      <c r="E43" s="44">
        <v>0</v>
      </c>
      <c r="F43" s="16"/>
      <c r="G43" s="16">
        <f t="shared" si="4"/>
        <v>3719.1433333333334</v>
      </c>
      <c r="H43" s="14">
        <v>1</v>
      </c>
      <c r="J43" s="16">
        <f t="shared" si="0"/>
        <v>3719.1433333333334</v>
      </c>
      <c r="L43" s="3">
        <f t="shared" si="5"/>
        <v>9.288691509456488E-5</v>
      </c>
      <c r="N43" s="16">
        <f>+L43*(assessment!$J$275*assessment!$F$3)</f>
        <v>2714.9456622760654</v>
      </c>
      <c r="P43" s="6">
        <f>+N43/payroll!F43</f>
        <v>1.8957321088221811E-4</v>
      </c>
      <c r="R43" s="16">
        <f>IF(P43&lt;$R$2,N43, +payroll!F43 * $R$2)</f>
        <v>2714.9456622760654</v>
      </c>
      <c r="T43" s="5">
        <f t="shared" si="2"/>
        <v>0</v>
      </c>
      <c r="V43">
        <f t="shared" si="3"/>
        <v>1</v>
      </c>
    </row>
    <row r="44" spans="1:22">
      <c r="A44" t="s">
        <v>64</v>
      </c>
      <c r="B44" t="s">
        <v>538</v>
      </c>
      <c r="C44" s="159">
        <v>404609.71000000054</v>
      </c>
      <c r="D44" s="44">
        <v>452683.67999999947</v>
      </c>
      <c r="E44" s="44">
        <v>327137.28999999998</v>
      </c>
      <c r="F44" s="16"/>
      <c r="G44" s="16">
        <f t="shared" si="4"/>
        <v>394810.22666666663</v>
      </c>
      <c r="H44" s="14">
        <v>1</v>
      </c>
      <c r="J44" s="16">
        <f t="shared" si="0"/>
        <v>394810.22666666663</v>
      </c>
      <c r="L44" s="3">
        <f t="shared" si="5"/>
        <v>9.8605245122360373E-3</v>
      </c>
      <c r="N44" s="16">
        <f>+L44*(assessment!$J$275*assessment!$F$3)</f>
        <v>288208.39000851364</v>
      </c>
      <c r="P44" s="6">
        <f>+N44/payroll!F44</f>
        <v>2.1043779151323104E-3</v>
      </c>
      <c r="R44" s="16">
        <f>IF(P44&lt;$R$2,N44, +payroll!F44 * $R$2)</f>
        <v>288208.39000851364</v>
      </c>
      <c r="T44" s="5">
        <f t="shared" si="2"/>
        <v>0</v>
      </c>
      <c r="V44">
        <f t="shared" si="3"/>
        <v>1</v>
      </c>
    </row>
    <row r="45" spans="1:22">
      <c r="A45" t="s">
        <v>566</v>
      </c>
      <c r="B45" t="s">
        <v>567</v>
      </c>
      <c r="C45" s="159">
        <v>0</v>
      </c>
      <c r="D45" s="44">
        <v>0</v>
      </c>
      <c r="E45" s="44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+L45*(assessment!$J$275*assessment!$F$3)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>
      <c r="A46" t="s">
        <v>65</v>
      </c>
      <c r="B46" t="s">
        <v>66</v>
      </c>
      <c r="C46" s="159">
        <v>0</v>
      </c>
      <c r="D46" s="44">
        <v>5201.2800000000016</v>
      </c>
      <c r="E46" s="44">
        <v>21761.59</v>
      </c>
      <c r="F46" s="16"/>
      <c r="G46" s="16">
        <f t="shared" si="4"/>
        <v>8987.6233333333348</v>
      </c>
      <c r="H46" s="14">
        <v>1</v>
      </c>
      <c r="J46" s="16">
        <f t="shared" si="0"/>
        <v>8987.6233333333348</v>
      </c>
      <c r="L46" s="3">
        <f t="shared" si="5"/>
        <v>2.2446905930808357E-4</v>
      </c>
      <c r="N46" s="16">
        <f>+L46*(assessment!$J$275*assessment!$F$3)</f>
        <v>6560.8950223316178</v>
      </c>
      <c r="P46" s="6">
        <f>+N46/payroll!F46</f>
        <v>1.3349890541978491E-3</v>
      </c>
      <c r="R46" s="16">
        <f>IF(P46&lt;$R$2,N46, +payroll!F46 * $R$2)</f>
        <v>6560.8950223316178</v>
      </c>
      <c r="T46" s="5">
        <f t="shared" si="2"/>
        <v>0</v>
      </c>
      <c r="V46">
        <f t="shared" si="3"/>
        <v>1</v>
      </c>
    </row>
    <row r="47" spans="1:22">
      <c r="A47" t="s">
        <v>67</v>
      </c>
      <c r="B47" t="s">
        <v>68</v>
      </c>
      <c r="C47" s="159">
        <v>21032.650000000005</v>
      </c>
      <c r="D47" s="44">
        <v>12099.669999999998</v>
      </c>
      <c r="E47" s="44">
        <v>2239.71</v>
      </c>
      <c r="F47" s="16"/>
      <c r="G47" s="16">
        <f t="shared" si="4"/>
        <v>11790.676666666668</v>
      </c>
      <c r="H47" s="14">
        <v>1</v>
      </c>
      <c r="J47" s="16">
        <f t="shared" si="0"/>
        <v>11790.676666666668</v>
      </c>
      <c r="L47" s="3">
        <f t="shared" si="5"/>
        <v>2.9447630389188209E-4</v>
      </c>
      <c r="N47" s="16">
        <f>+L47*(assessment!$J$275*assessment!$F$3)</f>
        <v>8607.1021206853966</v>
      </c>
      <c r="P47" s="6">
        <f>+N47/payroll!F47</f>
        <v>4.3745775026821212E-4</v>
      </c>
      <c r="R47" s="16">
        <f>IF(P47&lt;$R$2,N47, +payroll!F47 * $R$2)</f>
        <v>8607.1021206853966</v>
      </c>
      <c r="T47" s="5">
        <f t="shared" si="2"/>
        <v>0</v>
      </c>
      <c r="V47">
        <f t="shared" si="3"/>
        <v>1</v>
      </c>
    </row>
    <row r="48" spans="1:22">
      <c r="A48" t="s">
        <v>69</v>
      </c>
      <c r="B48" t="s">
        <v>70</v>
      </c>
      <c r="C48" s="159">
        <v>0</v>
      </c>
      <c r="D48" s="44">
        <v>0</v>
      </c>
      <c r="E48" s="44">
        <v>0</v>
      </c>
      <c r="F48" s="16"/>
      <c r="G48" s="16">
        <f t="shared" si="4"/>
        <v>0</v>
      </c>
      <c r="H48" s="14">
        <v>1</v>
      </c>
      <c r="J48" s="16">
        <f t="shared" si="0"/>
        <v>0</v>
      </c>
      <c r="L48" s="3">
        <f t="shared" si="5"/>
        <v>0</v>
      </c>
      <c r="N48" s="16">
        <f>+L48*(assessment!$J$275*assessment!$F$3)</f>
        <v>0</v>
      </c>
      <c r="P48" s="6">
        <f>+N48/payroll!F48</f>
        <v>0</v>
      </c>
      <c r="R48" s="16">
        <f>IF(P48&lt;$R$2,N48, +payroll!F48 * $R$2)</f>
        <v>0</v>
      </c>
      <c r="T48" s="5">
        <f t="shared" si="2"/>
        <v>0</v>
      </c>
      <c r="V48" t="e">
        <f t="shared" si="3"/>
        <v>#DIV/0!</v>
      </c>
    </row>
    <row r="49" spans="1:22">
      <c r="A49" t="s">
        <v>71</v>
      </c>
      <c r="B49" t="s">
        <v>72</v>
      </c>
      <c r="C49" s="159">
        <v>0</v>
      </c>
      <c r="D49" s="44">
        <v>0</v>
      </c>
      <c r="E49" s="44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+L49*(assessment!$J$275*assessment!$F$3)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>
      <c r="A50" t="s">
        <v>73</v>
      </c>
      <c r="B50" t="s">
        <v>74</v>
      </c>
      <c r="C50" s="159">
        <v>0</v>
      </c>
      <c r="D50" s="44">
        <v>0</v>
      </c>
      <c r="E50" s="44">
        <v>0</v>
      </c>
      <c r="F50" s="16"/>
      <c r="G50" s="16">
        <f t="shared" si="4"/>
        <v>0</v>
      </c>
      <c r="H50" s="14">
        <v>1</v>
      </c>
      <c r="J50" s="16">
        <f t="shared" si="0"/>
        <v>0</v>
      </c>
      <c r="L50" s="3">
        <f t="shared" si="5"/>
        <v>0</v>
      </c>
      <c r="N50" s="16">
        <f>+L50*(assessment!$J$275*assessment!$F$3)</f>
        <v>0</v>
      </c>
      <c r="P50" s="6">
        <f>+N50/payroll!F50</f>
        <v>0</v>
      </c>
      <c r="R50" s="16">
        <f>IF(P50&lt;$R$2,N50, +payroll!F50 * $R$2)</f>
        <v>0</v>
      </c>
      <c r="T50" s="5">
        <f t="shared" si="2"/>
        <v>0</v>
      </c>
      <c r="V50" t="e">
        <f t="shared" si="3"/>
        <v>#DIV/0!</v>
      </c>
    </row>
    <row r="51" spans="1:22">
      <c r="A51" t="s">
        <v>75</v>
      </c>
      <c r="B51" t="s">
        <v>76</v>
      </c>
      <c r="C51" s="159">
        <v>0</v>
      </c>
      <c r="D51" s="44">
        <v>2013.5799999999997</v>
      </c>
      <c r="E51" s="44">
        <v>0</v>
      </c>
      <c r="F51" s="16"/>
      <c r="G51" s="16">
        <f t="shared" si="4"/>
        <v>671.19333333333327</v>
      </c>
      <c r="H51" s="14">
        <v>1</v>
      </c>
      <c r="J51" s="16">
        <f t="shared" si="0"/>
        <v>671.19333333333327</v>
      </c>
      <c r="L51" s="3">
        <f t="shared" si="5"/>
        <v>1.6763289977720132E-5</v>
      </c>
      <c r="N51" s="16">
        <f>+L51*(assessment!$J$275*assessment!$F$3)</f>
        <v>489.9659049302428</v>
      </c>
      <c r="P51" s="6">
        <f>+N51/payroll!F51</f>
        <v>2.8159160754913549E-4</v>
      </c>
      <c r="R51" s="16">
        <f>IF(P51&lt;$R$2,N51, +payroll!F51 * $R$2)</f>
        <v>489.9659049302428</v>
      </c>
      <c r="T51" s="5">
        <f t="shared" si="2"/>
        <v>0</v>
      </c>
      <c r="V51">
        <f t="shared" si="3"/>
        <v>1</v>
      </c>
    </row>
    <row r="52" spans="1:22">
      <c r="A52" t="s">
        <v>77</v>
      </c>
      <c r="B52" t="s">
        <v>78</v>
      </c>
      <c r="C52" s="159">
        <v>0</v>
      </c>
      <c r="D52" s="44">
        <v>0</v>
      </c>
      <c r="E52" s="44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+L52*(assessment!$J$275*assessment!$F$3)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>
      <c r="A53" t="s">
        <v>79</v>
      </c>
      <c r="B53" t="s">
        <v>80</v>
      </c>
      <c r="C53" s="159">
        <v>7602.1</v>
      </c>
      <c r="D53" s="44">
        <v>0</v>
      </c>
      <c r="E53" s="44">
        <v>0</v>
      </c>
      <c r="F53" s="16"/>
      <c r="G53" s="16">
        <f t="shared" si="4"/>
        <v>2534.0333333333333</v>
      </c>
      <c r="H53" s="14">
        <v>1</v>
      </c>
      <c r="J53" s="16">
        <f t="shared" si="0"/>
        <v>2534.0333333333333</v>
      </c>
      <c r="L53" s="3">
        <f t="shared" si="5"/>
        <v>6.3288375301515811E-5</v>
      </c>
      <c r="N53" s="16">
        <f>+L53*(assessment!$J$275*assessment!$F$3)</f>
        <v>1849.8245939422316</v>
      </c>
      <c r="P53" s="6">
        <f>+N53/payroll!F53</f>
        <v>2.3339993262950067E-4</v>
      </c>
      <c r="R53" s="16">
        <f>IF(P53&lt;$R$2,N53, +payroll!F53 * $R$2)</f>
        <v>1849.8245939422316</v>
      </c>
      <c r="T53" s="5">
        <f t="shared" si="2"/>
        <v>0</v>
      </c>
      <c r="V53">
        <f t="shared" si="3"/>
        <v>1</v>
      </c>
    </row>
    <row r="54" spans="1:22">
      <c r="A54" t="s">
        <v>81</v>
      </c>
      <c r="B54" t="s">
        <v>503</v>
      </c>
      <c r="C54" s="159">
        <v>5848.0400000000009</v>
      </c>
      <c r="D54" s="44">
        <v>26280.760000000009</v>
      </c>
      <c r="E54" s="44">
        <v>3068.68</v>
      </c>
      <c r="F54" s="16"/>
      <c r="G54" s="16">
        <f t="shared" si="4"/>
        <v>11732.493333333337</v>
      </c>
      <c r="H54" s="14">
        <v>1</v>
      </c>
      <c r="J54" s="16">
        <f t="shared" si="0"/>
        <v>11732.493333333337</v>
      </c>
      <c r="L54" s="3">
        <f t="shared" si="5"/>
        <v>2.9302315464248009E-4</v>
      </c>
      <c r="N54" s="16">
        <f>+L54*(assessment!$J$275*assessment!$F$3)</f>
        <v>8564.6287405835028</v>
      </c>
      <c r="P54" s="6">
        <f>+N54/payroll!F54</f>
        <v>4.5723825061640426E-4</v>
      </c>
      <c r="R54" s="16">
        <f>IF(P54&lt;$R$2,N54, +payroll!F54 * $R$2)</f>
        <v>8564.6287405835028</v>
      </c>
      <c r="T54" s="5">
        <f t="shared" si="2"/>
        <v>0</v>
      </c>
      <c r="V54">
        <f t="shared" si="3"/>
        <v>1</v>
      </c>
    </row>
    <row r="55" spans="1:22">
      <c r="A55" t="s">
        <v>82</v>
      </c>
      <c r="B55" t="s">
        <v>83</v>
      </c>
      <c r="C55" s="159">
        <v>0</v>
      </c>
      <c r="D55" s="44">
        <v>0</v>
      </c>
      <c r="E55" s="44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+L55*(assessment!$J$275*assessment!$F$3)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>
      <c r="A56" t="s">
        <v>84</v>
      </c>
      <c r="B56" s="37" t="s">
        <v>570</v>
      </c>
      <c r="C56" s="159">
        <v>352174.54000000039</v>
      </c>
      <c r="D56" s="44">
        <v>404287.81000000064</v>
      </c>
      <c r="E56" s="44">
        <v>175639.37</v>
      </c>
      <c r="F56" s="16"/>
      <c r="G56" s="16">
        <f t="shared" si="4"/>
        <v>310700.57333333365</v>
      </c>
      <c r="H56" s="14">
        <v>1</v>
      </c>
      <c r="J56" s="16">
        <f t="shared" ref="J56:J102" si="6">+G56*H56</f>
        <v>310700.57333333365</v>
      </c>
      <c r="L56" s="3">
        <f t="shared" si="5"/>
        <v>7.7598562863614622E-3</v>
      </c>
      <c r="N56" s="16">
        <f>+L56*(assessment!$J$275*assessment!$F$3)</f>
        <v>226808.99826519747</v>
      </c>
      <c r="P56" s="6">
        <f>+N56/payroll!F56</f>
        <v>8.5623455595077325E-3</v>
      </c>
      <c r="R56" s="16">
        <f>IF(P56&lt;$R$2,N56, +payroll!F56 * $R$2)</f>
        <v>226808.99826519747</v>
      </c>
      <c r="T56" s="5">
        <f t="shared" ref="T56:T102" si="7">+N56-R56</f>
        <v>0</v>
      </c>
      <c r="V56">
        <f t="shared" ref="V56:V102" si="8">+R56/N56</f>
        <v>1</v>
      </c>
    </row>
    <row r="57" spans="1:22">
      <c r="A57" t="s">
        <v>85</v>
      </c>
      <c r="B57" t="s">
        <v>86</v>
      </c>
      <c r="C57" s="159">
        <v>13036.440000000002</v>
      </c>
      <c r="D57" s="44">
        <v>6751.34</v>
      </c>
      <c r="E57" s="44">
        <v>1509.16</v>
      </c>
      <c r="F57" s="16"/>
      <c r="G57" s="16">
        <f t="shared" si="4"/>
        <v>7098.9800000000005</v>
      </c>
      <c r="H57" s="14">
        <v>1</v>
      </c>
      <c r="J57" s="16">
        <f t="shared" si="6"/>
        <v>7098.9800000000005</v>
      </c>
      <c r="L57" s="3">
        <f t="shared" si="5"/>
        <v>1.7729952664314653E-4</v>
      </c>
      <c r="N57" s="16">
        <f>+L57*(assessment!$J$275*assessment!$F$3)</f>
        <v>5182.2001009868418</v>
      </c>
      <c r="P57" s="6">
        <f>+N57/payroll!F57</f>
        <v>3.7149155356863163E-4</v>
      </c>
      <c r="R57" s="16">
        <f>IF(P57&lt;$R$2,N57, +payroll!F57 * $R$2)</f>
        <v>5182.2001009868418</v>
      </c>
      <c r="T57" s="5">
        <f t="shared" si="7"/>
        <v>0</v>
      </c>
      <c r="V57">
        <f t="shared" si="8"/>
        <v>1</v>
      </c>
    </row>
    <row r="58" spans="1:22">
      <c r="A58" t="s">
        <v>87</v>
      </c>
      <c r="B58" t="s">
        <v>88</v>
      </c>
      <c r="C58" s="159">
        <v>2080235.260000003</v>
      </c>
      <c r="D58" s="44">
        <v>1957016.670000005</v>
      </c>
      <c r="E58" s="44">
        <v>2105818.88</v>
      </c>
      <c r="F58" s="16"/>
      <c r="G58" s="16">
        <f t="shared" si="4"/>
        <v>2047690.2700000026</v>
      </c>
      <c r="H58" s="14">
        <v>1</v>
      </c>
      <c r="J58" s="16">
        <f t="shared" si="6"/>
        <v>2047690.2700000026</v>
      </c>
      <c r="L58" s="3">
        <f t="shared" si="5"/>
        <v>5.11417859442874E-2</v>
      </c>
      <c r="N58" s="16">
        <f>+L58*(assessment!$J$275*assessment!$F$3)</f>
        <v>1494797.9461815341</v>
      </c>
      <c r="P58" s="6">
        <f>+N58/payroll!F58</f>
        <v>3.1323443426881396E-3</v>
      </c>
      <c r="R58" s="16">
        <f>IF(P58&lt;$R$2,N58, +payroll!F58 * $R$2)</f>
        <v>1494797.9461815341</v>
      </c>
      <c r="T58" s="5">
        <f t="shared" si="7"/>
        <v>0</v>
      </c>
      <c r="V58">
        <f t="shared" si="8"/>
        <v>1</v>
      </c>
    </row>
    <row r="59" spans="1:22">
      <c r="A59" t="s">
        <v>89</v>
      </c>
      <c r="B59" s="37" t="s">
        <v>568</v>
      </c>
      <c r="C59" s="159">
        <v>11147.42</v>
      </c>
      <c r="D59" s="44">
        <v>0</v>
      </c>
      <c r="E59" s="44">
        <v>0</v>
      </c>
      <c r="F59" s="16"/>
      <c r="G59" s="16">
        <f t="shared" si="4"/>
        <v>3715.8066666666668</v>
      </c>
      <c r="H59" s="14">
        <v>1</v>
      </c>
      <c r="J59" s="16">
        <f t="shared" si="6"/>
        <v>3715.8066666666668</v>
      </c>
      <c r="L59" s="3">
        <f t="shared" si="5"/>
        <v>9.2803580668976131E-5</v>
      </c>
      <c r="N59" s="16">
        <f>+L59*(assessment!$J$275*assessment!$F$3)</f>
        <v>2712.5099216010726</v>
      </c>
      <c r="P59" s="6">
        <f>+N59/payroll!F59</f>
        <v>1.5059043150516141E-3</v>
      </c>
      <c r="R59" s="16">
        <f>IF(P59&lt;$R$2,N59, +payroll!F59 * $R$2)</f>
        <v>2712.5099216010726</v>
      </c>
      <c r="T59" s="5">
        <f t="shared" si="7"/>
        <v>0</v>
      </c>
      <c r="V59">
        <f t="shared" si="8"/>
        <v>1</v>
      </c>
    </row>
    <row r="60" spans="1:22">
      <c r="A60" t="s">
        <v>90</v>
      </c>
      <c r="B60" t="s">
        <v>91</v>
      </c>
      <c r="C60" s="44">
        <v>0</v>
      </c>
      <c r="D60" s="44">
        <v>0</v>
      </c>
      <c r="E60" s="44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+L60*(assessment!$J$275*assessment!$F$3)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>
      <c r="A61" t="s">
        <v>92</v>
      </c>
      <c r="B61" t="s">
        <v>93</v>
      </c>
      <c r="C61" s="44">
        <v>0</v>
      </c>
      <c r="D61" s="44">
        <v>0</v>
      </c>
      <c r="E61" s="44">
        <v>0</v>
      </c>
      <c r="F61" s="16"/>
      <c r="G61" s="16">
        <f t="shared" si="4"/>
        <v>0</v>
      </c>
      <c r="H61" s="14">
        <v>1</v>
      </c>
      <c r="J61" s="16">
        <f t="shared" si="6"/>
        <v>0</v>
      </c>
      <c r="L61" s="3">
        <f t="shared" si="5"/>
        <v>0</v>
      </c>
      <c r="N61" s="16">
        <f>+L61*(assessment!$J$275*assessment!$F$3)</f>
        <v>0</v>
      </c>
      <c r="P61" s="6">
        <f>+N61/payroll!F61</f>
        <v>0</v>
      </c>
      <c r="R61" s="16">
        <f>IF(P61&lt;$R$2,N61, +payroll!F61 * $R$2)</f>
        <v>0</v>
      </c>
      <c r="T61" s="5">
        <f t="shared" si="7"/>
        <v>0</v>
      </c>
      <c r="V61" t="e">
        <f t="shared" si="8"/>
        <v>#DIV/0!</v>
      </c>
    </row>
    <row r="62" spans="1:22">
      <c r="A62" t="s">
        <v>495</v>
      </c>
      <c r="B62" t="s">
        <v>496</v>
      </c>
      <c r="C62" s="159">
        <v>12749.650000000005</v>
      </c>
      <c r="D62" s="44">
        <v>22306</v>
      </c>
      <c r="E62" s="44">
        <v>5604.69</v>
      </c>
      <c r="F62" s="16"/>
      <c r="G62" s="16">
        <f t="shared" si="4"/>
        <v>13553.44666666667</v>
      </c>
      <c r="H62" s="14">
        <v>1</v>
      </c>
      <c r="J62" s="16">
        <f>+G62*H62</f>
        <v>13553.44666666667</v>
      </c>
      <c r="L62" s="3">
        <f t="shared" si="5"/>
        <v>3.385021057085853E-4</v>
      </c>
      <c r="N62" s="16">
        <f>+L62*(assessment!$J$275*assessment!$F$3)</f>
        <v>9893.9104892139148</v>
      </c>
      <c r="P62" s="6">
        <f>+N62/payroll!F62</f>
        <v>1.3941116925035558E-3</v>
      </c>
      <c r="R62" s="16">
        <f>IF(P62&lt;$R$2,N62, +payroll!F62 * $R$2)</f>
        <v>9893.9104892139148</v>
      </c>
      <c r="T62" s="5">
        <f>+N62-R62</f>
        <v>0</v>
      </c>
      <c r="V62">
        <f>+R62/N62</f>
        <v>1</v>
      </c>
    </row>
    <row r="63" spans="1:22">
      <c r="A63" t="s">
        <v>94</v>
      </c>
      <c r="B63" t="s">
        <v>497</v>
      </c>
      <c r="C63" s="44">
        <v>0</v>
      </c>
      <c r="D63" s="44">
        <v>0</v>
      </c>
      <c r="E63" s="44">
        <v>8.1999999999999993</v>
      </c>
      <c r="F63" s="16"/>
      <c r="G63" s="16">
        <f t="shared" si="4"/>
        <v>2.7333333333333329</v>
      </c>
      <c r="H63" s="14">
        <v>1</v>
      </c>
      <c r="J63" s="16">
        <f t="shared" si="6"/>
        <v>2.7333333333333329</v>
      </c>
      <c r="L63" s="3">
        <f t="shared" si="5"/>
        <v>6.8265963019748436E-8</v>
      </c>
      <c r="N63" s="16">
        <f>+L63*(assessment!$J$275*assessment!$F$3)</f>
        <v>1.9953120414525325</v>
      </c>
      <c r="P63" s="6">
        <f>+N63/payroll!F63</f>
        <v>5.7294656252797742E-7</v>
      </c>
      <c r="R63" s="16">
        <f>IF(P63&lt;$R$2,N63, +payroll!F63 * $R$2)</f>
        <v>1.9953120414525325</v>
      </c>
      <c r="T63" s="5">
        <f t="shared" si="7"/>
        <v>0</v>
      </c>
      <c r="V63">
        <f t="shared" si="8"/>
        <v>1</v>
      </c>
    </row>
    <row r="64" spans="1:22">
      <c r="A64" t="s">
        <v>95</v>
      </c>
      <c r="B64" t="s">
        <v>96</v>
      </c>
      <c r="C64" s="159">
        <v>818.94999999999993</v>
      </c>
      <c r="D64" s="44">
        <v>0</v>
      </c>
      <c r="E64" s="44">
        <v>0</v>
      </c>
      <c r="F64" s="16"/>
      <c r="G64" s="16">
        <f t="shared" si="4"/>
        <v>272.98333333333329</v>
      </c>
      <c r="H64" s="14">
        <v>1</v>
      </c>
      <c r="J64" s="16">
        <f t="shared" si="6"/>
        <v>272.98333333333329</v>
      </c>
      <c r="L64" s="3">
        <f t="shared" si="5"/>
        <v>6.8178549286613391E-6</v>
      </c>
      <c r="N64" s="16">
        <f>+L64*(assessment!$J$275*assessment!$F$3)</f>
        <v>199.27570687165263</v>
      </c>
      <c r="P64" s="6">
        <f>+N64/payroll!F64</f>
        <v>1.3352618319803824E-5</v>
      </c>
      <c r="R64" s="16">
        <f>IF(P64&lt;$R$2,N64, +payroll!F64 * $R$2)</f>
        <v>199.27570687165263</v>
      </c>
      <c r="T64" s="5">
        <f t="shared" si="7"/>
        <v>0</v>
      </c>
      <c r="V64">
        <f t="shared" si="8"/>
        <v>1</v>
      </c>
    </row>
    <row r="65" spans="1:22">
      <c r="A65" t="s">
        <v>97</v>
      </c>
      <c r="B65" t="s">
        <v>98</v>
      </c>
      <c r="C65" s="159">
        <v>38476.12000000001</v>
      </c>
      <c r="D65" s="44">
        <v>10024.740000000002</v>
      </c>
      <c r="E65" s="44">
        <v>2852.76</v>
      </c>
      <c r="F65" s="16"/>
      <c r="G65" s="16">
        <f t="shared" si="4"/>
        <v>17117.87333333334</v>
      </c>
      <c r="H65" s="14">
        <v>1</v>
      </c>
      <c r="J65" s="16">
        <f t="shared" si="6"/>
        <v>17117.87333333334</v>
      </c>
      <c r="L65" s="3">
        <f t="shared" ref="L65:L90" si="9">+J65/$J$267</f>
        <v>4.2752491754270922E-4</v>
      </c>
      <c r="N65" s="16">
        <f>+L65*(assessment!$J$275*assessment!$F$3)</f>
        <v>12495.914190021665</v>
      </c>
      <c r="P65" s="6">
        <f>+N65/payroll!F65</f>
        <v>6.9450988224551129E-4</v>
      </c>
      <c r="R65" s="16">
        <f>IF(P65&lt;$R$2,N65, +payroll!F65 * $R$2)</f>
        <v>12495.914190021665</v>
      </c>
      <c r="T65" s="5">
        <f t="shared" si="7"/>
        <v>0</v>
      </c>
      <c r="V65">
        <f t="shared" si="8"/>
        <v>1</v>
      </c>
    </row>
    <row r="66" spans="1:22">
      <c r="A66" t="s">
        <v>99</v>
      </c>
      <c r="B66" t="s">
        <v>100</v>
      </c>
      <c r="C66" s="159">
        <v>73939.69</v>
      </c>
      <c r="D66" s="44">
        <v>95612.800000000032</v>
      </c>
      <c r="E66" s="44">
        <v>88854.42</v>
      </c>
      <c r="F66" s="16"/>
      <c r="G66" s="16">
        <f t="shared" si="4"/>
        <v>86135.636666666673</v>
      </c>
      <c r="H66" s="14">
        <v>1</v>
      </c>
      <c r="J66" s="16">
        <f t="shared" si="6"/>
        <v>86135.636666666673</v>
      </c>
      <c r="L66" s="3">
        <f t="shared" si="9"/>
        <v>2.15126787342774E-3</v>
      </c>
      <c r="N66" s="16">
        <f>+L66*(assessment!$J$275*assessment!$F$3)</f>
        <v>62878.343794822074</v>
      </c>
      <c r="P66" s="6">
        <f>+N66/payroll!F66</f>
        <v>8.7375888678416246E-4</v>
      </c>
      <c r="R66" s="16">
        <f>IF(P66&lt;$R$2,N66, +payroll!F66 * $R$2)</f>
        <v>62878.343794822074</v>
      </c>
      <c r="T66" s="5">
        <f t="shared" si="7"/>
        <v>0</v>
      </c>
      <c r="V66">
        <f t="shared" si="8"/>
        <v>1</v>
      </c>
    </row>
    <row r="67" spans="1:22">
      <c r="A67" t="s">
        <v>101</v>
      </c>
      <c r="B67" t="s">
        <v>539</v>
      </c>
      <c r="C67" s="159">
        <v>2237.09</v>
      </c>
      <c r="D67" s="44">
        <v>6943.0499999999984</v>
      </c>
      <c r="E67" s="44">
        <v>48072.6</v>
      </c>
      <c r="F67" s="16"/>
      <c r="G67" s="16">
        <f t="shared" si="4"/>
        <v>19084.246666666666</v>
      </c>
      <c r="H67" s="14">
        <v>1</v>
      </c>
      <c r="J67" s="16">
        <f t="shared" si="6"/>
        <v>19084.246666666666</v>
      </c>
      <c r="L67" s="3">
        <f t="shared" si="9"/>
        <v>4.7663578434381374E-4</v>
      </c>
      <c r="N67" s="16">
        <f>+L67*(assessment!$J$275*assessment!$F$3)</f>
        <v>13931.351405872083</v>
      </c>
      <c r="P67" s="6">
        <f>+N67/payroll!F67</f>
        <v>4.0655906530869028E-4</v>
      </c>
      <c r="R67" s="16">
        <f>IF(P67&lt;$R$2,N67, +payroll!F67 * $R$2)</f>
        <v>13931.351405872083</v>
      </c>
      <c r="T67" s="5">
        <f t="shared" si="7"/>
        <v>0</v>
      </c>
      <c r="V67">
        <f t="shared" si="8"/>
        <v>1</v>
      </c>
    </row>
    <row r="68" spans="1:22">
      <c r="A68" t="s">
        <v>102</v>
      </c>
      <c r="B68" t="s">
        <v>103</v>
      </c>
      <c r="C68" s="44">
        <v>0</v>
      </c>
      <c r="D68" s="44">
        <v>0</v>
      </c>
      <c r="E68" s="44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9"/>
        <v>0</v>
      </c>
      <c r="N68" s="16">
        <f>+L68*(assessment!$J$275*assessment!$F$3)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>
      <c r="A69" t="s">
        <v>104</v>
      </c>
      <c r="B69" t="s">
        <v>105</v>
      </c>
      <c r="C69" s="44">
        <v>0</v>
      </c>
      <c r="D69" s="44">
        <v>0</v>
      </c>
      <c r="E69" s="44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si="9"/>
        <v>0</v>
      </c>
      <c r="N69" s="16">
        <f>+L69*(assessment!$J$275*assessment!$F$3)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>
      <c r="A70" t="s">
        <v>106</v>
      </c>
      <c r="B70" t="s">
        <v>107</v>
      </c>
      <c r="C70" s="159">
        <v>64828.800000000003</v>
      </c>
      <c r="D70" s="44">
        <v>99161.560000000056</v>
      </c>
      <c r="E70" s="44">
        <v>73372.149999999994</v>
      </c>
      <c r="F70" s="16"/>
      <c r="G70" s="16">
        <f t="shared" ref="G70:G134" si="10">IF(SUM(C70:E70)&gt;0,AVERAGE(C70:E70),0)</f>
        <v>79120.836666666684</v>
      </c>
      <c r="H70" s="14">
        <v>1</v>
      </c>
      <c r="J70" s="16">
        <f t="shared" si="6"/>
        <v>79120.836666666684</v>
      </c>
      <c r="L70" s="3">
        <f t="shared" si="9"/>
        <v>1.9760707719432532E-3</v>
      </c>
      <c r="N70" s="16">
        <f>+L70*(assessment!$J$275*assessment!$F$3)</f>
        <v>57757.594438097243</v>
      </c>
      <c r="P70" s="6">
        <f>+N70/payroll!F70</f>
        <v>1.9565092901452259E-3</v>
      </c>
      <c r="R70" s="16">
        <f>IF(P70&lt;$R$2,N70, +payroll!F70 * $R$2)</f>
        <v>57757.594438097243</v>
      </c>
      <c r="T70" s="5">
        <f t="shared" si="7"/>
        <v>0</v>
      </c>
      <c r="V70">
        <f t="shared" si="8"/>
        <v>1</v>
      </c>
    </row>
    <row r="71" spans="1:22">
      <c r="A71" t="s">
        <v>108</v>
      </c>
      <c r="B71" t="s">
        <v>109</v>
      </c>
      <c r="C71" s="44">
        <v>0</v>
      </c>
      <c r="D71" s="44">
        <v>0</v>
      </c>
      <c r="E71" s="44">
        <v>0</v>
      </c>
      <c r="F71" s="16"/>
      <c r="G71" s="16">
        <f t="shared" si="10"/>
        <v>0</v>
      </c>
      <c r="H71" s="14">
        <v>1</v>
      </c>
      <c r="J71" s="16">
        <f t="shared" si="6"/>
        <v>0</v>
      </c>
      <c r="L71" s="3">
        <f t="shared" si="9"/>
        <v>0</v>
      </c>
      <c r="N71" s="16">
        <f>+L71*(assessment!$J$275*assessment!$F$3)</f>
        <v>0</v>
      </c>
      <c r="P71" s="6">
        <f>+N71/payroll!F71</f>
        <v>0</v>
      </c>
      <c r="R71" s="16">
        <f>IF(P71&lt;$R$2,N71, +payroll!F71 * $R$2)</f>
        <v>0</v>
      </c>
      <c r="T71" s="5">
        <f t="shared" si="7"/>
        <v>0</v>
      </c>
      <c r="V71" t="e">
        <f t="shared" si="8"/>
        <v>#DIV/0!</v>
      </c>
    </row>
    <row r="72" spans="1:22">
      <c r="A72" t="s">
        <v>110</v>
      </c>
      <c r="B72" t="s">
        <v>111</v>
      </c>
      <c r="C72" s="44">
        <v>0</v>
      </c>
      <c r="D72" s="44">
        <v>0</v>
      </c>
      <c r="E72" s="44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+L72*(assessment!$J$275*assessment!$F$3)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>
      <c r="A73" t="s">
        <v>112</v>
      </c>
      <c r="B73" t="s">
        <v>113</v>
      </c>
      <c r="C73" s="44">
        <v>0</v>
      </c>
      <c r="D73" s="44">
        <v>0</v>
      </c>
      <c r="E73" s="44">
        <v>0</v>
      </c>
      <c r="F73" s="16"/>
      <c r="G73" s="16">
        <f t="shared" si="10"/>
        <v>0</v>
      </c>
      <c r="H73" s="14">
        <v>1</v>
      </c>
      <c r="J73" s="16">
        <f t="shared" si="6"/>
        <v>0</v>
      </c>
      <c r="L73" s="3">
        <f t="shared" si="9"/>
        <v>0</v>
      </c>
      <c r="N73" s="16">
        <f>+L73*(assessment!$J$275*assessment!$F$3)</f>
        <v>0</v>
      </c>
      <c r="P73" s="6">
        <f>+N73/payroll!F73</f>
        <v>0</v>
      </c>
      <c r="R73" s="16">
        <f>IF(P73&lt;$R$2,N73, +payroll!F73 * $R$2)</f>
        <v>0</v>
      </c>
      <c r="T73" s="5">
        <f t="shared" si="7"/>
        <v>0</v>
      </c>
      <c r="V73" t="e">
        <f t="shared" si="8"/>
        <v>#DIV/0!</v>
      </c>
    </row>
    <row r="74" spans="1:22">
      <c r="A74" t="s">
        <v>114</v>
      </c>
      <c r="B74" t="s">
        <v>115</v>
      </c>
      <c r="C74" s="159">
        <v>1416.3</v>
      </c>
      <c r="D74" s="44">
        <v>0</v>
      </c>
      <c r="E74" s="44">
        <v>0</v>
      </c>
      <c r="F74" s="16"/>
      <c r="G74" s="16">
        <f t="shared" si="10"/>
        <v>472.09999999999997</v>
      </c>
      <c r="H74" s="14">
        <v>1</v>
      </c>
      <c r="J74" s="16">
        <f t="shared" si="6"/>
        <v>472.09999999999997</v>
      </c>
      <c r="L74" s="3">
        <f t="shared" si="9"/>
        <v>1.1790863832301186E-5</v>
      </c>
      <c r="N74" s="16">
        <f>+L74*(assessment!$J$275*assessment!$F$3)</f>
        <v>344.62932247673439</v>
      </c>
      <c r="P74" s="6">
        <f>+N74/payroll!F74</f>
        <v>1.0165575704573024E-4</v>
      </c>
      <c r="R74" s="16">
        <f>IF(P74&lt;$R$2,N74, +payroll!F74 * $R$2)</f>
        <v>344.62932247673439</v>
      </c>
      <c r="T74" s="5">
        <f t="shared" si="7"/>
        <v>0</v>
      </c>
      <c r="V74">
        <f t="shared" si="8"/>
        <v>1</v>
      </c>
    </row>
    <row r="75" spans="1:22">
      <c r="A75" t="s">
        <v>116</v>
      </c>
      <c r="B75" t="s">
        <v>117</v>
      </c>
      <c r="C75" s="159">
        <v>0</v>
      </c>
      <c r="D75" s="44">
        <v>0</v>
      </c>
      <c r="E75" s="44">
        <v>0</v>
      </c>
      <c r="F75" s="16"/>
      <c r="G75" s="16">
        <f t="shared" si="10"/>
        <v>0</v>
      </c>
      <c r="H75" s="14">
        <v>1</v>
      </c>
      <c r="J75" s="16">
        <f t="shared" si="6"/>
        <v>0</v>
      </c>
      <c r="L75" s="3">
        <f t="shared" si="9"/>
        <v>0</v>
      </c>
      <c r="N75" s="16">
        <f>+L75*(assessment!$J$275*assessment!$F$3)</f>
        <v>0</v>
      </c>
      <c r="P75" s="6">
        <f>+N75/payroll!F75</f>
        <v>0</v>
      </c>
      <c r="R75" s="16">
        <f>IF(P75&lt;$R$2,N75, +payroll!F75 * $R$2)</f>
        <v>0</v>
      </c>
      <c r="T75" s="5">
        <f t="shared" si="7"/>
        <v>0</v>
      </c>
      <c r="V75" t="e">
        <f t="shared" si="8"/>
        <v>#DIV/0!</v>
      </c>
    </row>
    <row r="76" spans="1:22">
      <c r="A76" t="s">
        <v>118</v>
      </c>
      <c r="B76" t="s">
        <v>119</v>
      </c>
      <c r="C76" s="159">
        <v>0</v>
      </c>
      <c r="D76" s="44">
        <v>7259.0500000000038</v>
      </c>
      <c r="E76" s="44">
        <v>17571.400000000001</v>
      </c>
      <c r="F76" s="16"/>
      <c r="G76" s="16">
        <f t="shared" si="10"/>
        <v>8276.8166666666675</v>
      </c>
      <c r="H76" s="14">
        <v>1</v>
      </c>
      <c r="J76" s="16">
        <f t="shared" si="6"/>
        <v>8276.8166666666675</v>
      </c>
      <c r="L76" s="3">
        <f t="shared" si="9"/>
        <v>2.0671641237362355E-4</v>
      </c>
      <c r="N76" s="16">
        <f>+L76*(assessment!$J$275*assessment!$F$3)</f>
        <v>6042.0116926445189</v>
      </c>
      <c r="P76" s="6">
        <f>+N76/payroll!F76</f>
        <v>5.6561024231024015E-4</v>
      </c>
      <c r="R76" s="16">
        <f>IF(P76&lt;$R$2,N76, +payroll!F76 * $R$2)</f>
        <v>6042.0116926445189</v>
      </c>
      <c r="T76" s="5">
        <f t="shared" si="7"/>
        <v>0</v>
      </c>
      <c r="V76">
        <f t="shared" si="8"/>
        <v>1</v>
      </c>
    </row>
    <row r="77" spans="1:22">
      <c r="A77" t="s">
        <v>120</v>
      </c>
      <c r="B77" t="s">
        <v>121</v>
      </c>
      <c r="C77" s="159">
        <v>39</v>
      </c>
      <c r="D77" s="44">
        <v>16</v>
      </c>
      <c r="E77" s="44">
        <v>0</v>
      </c>
      <c r="F77" s="16"/>
      <c r="G77" s="16">
        <f t="shared" si="10"/>
        <v>18.333333333333332</v>
      </c>
      <c r="H77" s="14">
        <v>1</v>
      </c>
      <c r="J77" s="16">
        <f t="shared" si="6"/>
        <v>18.333333333333332</v>
      </c>
      <c r="L77" s="3">
        <f t="shared" si="9"/>
        <v>4.5788145927880054E-7</v>
      </c>
      <c r="N77" s="16">
        <f>+L77*(assessment!$J$275*assessment!$F$3)</f>
        <v>13.383190521937721</v>
      </c>
      <c r="P77" s="6">
        <f>+N77/payroll!F77</f>
        <v>1.08999412091384E-5</v>
      </c>
      <c r="R77" s="16">
        <f>IF(P77&lt;$R$2,N77, +payroll!F77 * $R$2)</f>
        <v>13.383190521937721</v>
      </c>
      <c r="T77" s="5">
        <f t="shared" si="7"/>
        <v>0</v>
      </c>
      <c r="V77">
        <f t="shared" si="8"/>
        <v>1</v>
      </c>
    </row>
    <row r="78" spans="1:22">
      <c r="A78" t="s">
        <v>122</v>
      </c>
      <c r="B78" t="s">
        <v>123</v>
      </c>
      <c r="C78" s="159">
        <v>23046.909999999996</v>
      </c>
      <c r="D78" s="44">
        <v>6726.8900000000012</v>
      </c>
      <c r="E78" s="44">
        <v>0</v>
      </c>
      <c r="F78" s="16"/>
      <c r="G78" s="16">
        <f t="shared" si="10"/>
        <v>9924.5999999999985</v>
      </c>
      <c r="H78" s="14">
        <v>1</v>
      </c>
      <c r="J78" s="16">
        <f t="shared" si="6"/>
        <v>9924.5999999999985</v>
      </c>
      <c r="L78" s="3">
        <f t="shared" si="9"/>
        <v>2.4787038167773003E-4</v>
      </c>
      <c r="N78" s="16">
        <f>+L78*(assessment!$J$275*assessment!$F$3)</f>
        <v>7244.880690219441</v>
      </c>
      <c r="P78" s="6">
        <f>+N78/payroll!F78</f>
        <v>2.6575904808065843E-3</v>
      </c>
      <c r="R78" s="16">
        <f>IF(P78&lt;$R$2,N78, +payroll!F78 * $R$2)</f>
        <v>7244.880690219441</v>
      </c>
      <c r="T78" s="5">
        <f t="shared" si="7"/>
        <v>0</v>
      </c>
      <c r="V78">
        <f t="shared" si="8"/>
        <v>1</v>
      </c>
    </row>
    <row r="79" spans="1:22">
      <c r="A79" t="s">
        <v>124</v>
      </c>
      <c r="B79" t="s">
        <v>504</v>
      </c>
      <c r="C79" s="159">
        <v>210.13</v>
      </c>
      <c r="D79" s="44">
        <v>3916.95</v>
      </c>
      <c r="E79" s="44">
        <v>0</v>
      </c>
      <c r="F79" s="16"/>
      <c r="G79" s="16">
        <f t="shared" si="10"/>
        <v>1375.6933333333334</v>
      </c>
      <c r="H79" s="14">
        <v>1</v>
      </c>
      <c r="J79" s="16">
        <f t="shared" si="6"/>
        <v>1375.6933333333334</v>
      </c>
      <c r="L79" s="3">
        <f t="shared" si="9"/>
        <v>3.4358425690188224E-5</v>
      </c>
      <c r="N79" s="16">
        <f>+L79*(assessment!$J$275*assessment!$F$3)</f>
        <v>1004.2454170777951</v>
      </c>
      <c r="P79" s="6">
        <f>+N79/payroll!F79</f>
        <v>6.9126546805801535E-4</v>
      </c>
      <c r="R79" s="16">
        <f>IF(P79&lt;$R$2,N79, +payroll!F79 * $R$2)</f>
        <v>1004.2454170777951</v>
      </c>
      <c r="T79" s="5">
        <f t="shared" si="7"/>
        <v>0</v>
      </c>
      <c r="V79">
        <f t="shared" si="8"/>
        <v>1</v>
      </c>
    </row>
    <row r="80" spans="1:22">
      <c r="A80" t="s">
        <v>125</v>
      </c>
      <c r="B80" t="s">
        <v>126</v>
      </c>
      <c r="C80" s="159">
        <v>3357.97</v>
      </c>
      <c r="D80" s="44">
        <v>927.94</v>
      </c>
      <c r="E80" s="44">
        <v>3430.26</v>
      </c>
      <c r="F80" s="16"/>
      <c r="G80" s="16">
        <f t="shared" si="10"/>
        <v>2572.0566666666668</v>
      </c>
      <c r="H80" s="14">
        <v>1</v>
      </c>
      <c r="J80" s="16">
        <f t="shared" si="6"/>
        <v>2572.0566666666668</v>
      </c>
      <c r="L80" s="3">
        <f t="shared" si="9"/>
        <v>6.4238021448060047E-5</v>
      </c>
      <c r="N80" s="16">
        <f>+L80*(assessment!$J$275*assessment!$F$3)</f>
        <v>1877.5813310847307</v>
      </c>
      <c r="P80" s="6">
        <f>+N80/payroll!F80</f>
        <v>3.3659408569927863E-4</v>
      </c>
      <c r="R80" s="16">
        <f>IF(P80&lt;$R$2,N80, +payroll!F80 * $R$2)</f>
        <v>1877.5813310847307</v>
      </c>
      <c r="T80" s="5">
        <f t="shared" si="7"/>
        <v>0</v>
      </c>
      <c r="V80">
        <f t="shared" si="8"/>
        <v>1</v>
      </c>
    </row>
    <row r="81" spans="1:22">
      <c r="A81" t="s">
        <v>483</v>
      </c>
      <c r="B81" t="s">
        <v>540</v>
      </c>
      <c r="C81" s="44">
        <v>0</v>
      </c>
      <c r="D81" s="44">
        <v>0</v>
      </c>
      <c r="E81" s="44">
        <v>0</v>
      </c>
      <c r="F81" s="16"/>
      <c r="G81" s="16">
        <f t="shared" si="10"/>
        <v>0</v>
      </c>
      <c r="H81" s="14">
        <v>1</v>
      </c>
      <c r="J81" s="16">
        <f>+G81*H81</f>
        <v>0</v>
      </c>
      <c r="L81" s="3">
        <f t="shared" si="9"/>
        <v>0</v>
      </c>
      <c r="N81" s="16">
        <f>+L81*(assessment!$J$275*assessment!$F$3)</f>
        <v>0</v>
      </c>
      <c r="P81" s="6">
        <f>+N81/payroll!F81</f>
        <v>0</v>
      </c>
      <c r="R81" s="16">
        <f>IF(P81&lt;$R$2,N81, +payroll!F81 * $R$2)</f>
        <v>0</v>
      </c>
      <c r="T81" s="5">
        <f>+N81-R81</f>
        <v>0</v>
      </c>
      <c r="V81" t="e">
        <f>+R81/N81</f>
        <v>#DIV/0!</v>
      </c>
    </row>
    <row r="82" spans="1:22">
      <c r="A82" t="s">
        <v>127</v>
      </c>
      <c r="B82" t="s">
        <v>498</v>
      </c>
      <c r="C82" s="159">
        <v>794.81</v>
      </c>
      <c r="D82" s="44">
        <v>147.41</v>
      </c>
      <c r="E82" s="44">
        <v>0</v>
      </c>
      <c r="F82" s="16"/>
      <c r="G82" s="16">
        <f t="shared" si="10"/>
        <v>314.07333333333332</v>
      </c>
      <c r="H82" s="14">
        <v>1</v>
      </c>
      <c r="J82" s="16">
        <f t="shared" si="6"/>
        <v>314.07333333333332</v>
      </c>
      <c r="L82" s="3">
        <f t="shared" si="9"/>
        <v>7.8440921556667543E-6</v>
      </c>
      <c r="N82" s="16">
        <f>+L82*(assessment!$J$275*assessment!$F$3)</f>
        <v>229.27108679236653</v>
      </c>
      <c r="P82" s="6">
        <f>+N82/payroll!F82</f>
        <v>3.1945136233610886E-5</v>
      </c>
      <c r="R82" s="16">
        <f>IF(P82&lt;$R$2,N82, +payroll!F82 * $R$2)</f>
        <v>229.27108679236653</v>
      </c>
      <c r="T82" s="5">
        <f t="shared" si="7"/>
        <v>0</v>
      </c>
      <c r="V82">
        <f t="shared" si="8"/>
        <v>1</v>
      </c>
    </row>
    <row r="83" spans="1:22">
      <c r="A83" t="s">
        <v>128</v>
      </c>
      <c r="B83" t="s">
        <v>129</v>
      </c>
      <c r="C83" s="44">
        <v>0</v>
      </c>
      <c r="D83" s="44">
        <v>0</v>
      </c>
      <c r="E83" s="44">
        <v>1209.32</v>
      </c>
      <c r="F83" s="16"/>
      <c r="G83" s="16">
        <f t="shared" si="10"/>
        <v>403.10666666666663</v>
      </c>
      <c r="H83" s="14">
        <v>1</v>
      </c>
      <c r="J83" s="16">
        <f t="shared" si="6"/>
        <v>403.10666666666663</v>
      </c>
      <c r="L83" s="3">
        <f t="shared" si="9"/>
        <v>1.0067731024273437E-5</v>
      </c>
      <c r="N83" s="16">
        <f>+L83*(assessment!$J$275*assessment!$F$3)</f>
        <v>294.26472658163129</v>
      </c>
      <c r="P83" s="6">
        <f>+N83/payroll!F83</f>
        <v>1.9821926162005076E-4</v>
      </c>
      <c r="R83" s="16">
        <f>IF(P83&lt;$R$2,N83, +payroll!F83 * $R$2)</f>
        <v>294.26472658163129</v>
      </c>
      <c r="T83" s="5">
        <f t="shared" si="7"/>
        <v>0</v>
      </c>
      <c r="V83">
        <f t="shared" si="8"/>
        <v>1</v>
      </c>
    </row>
    <row r="84" spans="1:22">
      <c r="A84" t="s">
        <v>130</v>
      </c>
      <c r="B84" t="s">
        <v>541</v>
      </c>
      <c r="C84" s="44">
        <v>0</v>
      </c>
      <c r="D84" s="44">
        <v>2213.7200000000003</v>
      </c>
      <c r="E84" s="44">
        <v>1542.79</v>
      </c>
      <c r="F84" s="16"/>
      <c r="G84" s="16">
        <f t="shared" si="10"/>
        <v>1252.17</v>
      </c>
      <c r="H84" s="14">
        <v>1</v>
      </c>
      <c r="J84" s="16">
        <f t="shared" si="6"/>
        <v>1252.17</v>
      </c>
      <c r="L84" s="3">
        <f t="shared" si="9"/>
        <v>3.1273386919916493E-5</v>
      </c>
      <c r="N84" s="16">
        <f>+L84*(assessment!$J$275*assessment!$F$3)</f>
        <v>914.07434595571397</v>
      </c>
      <c r="P84" s="6">
        <f>+N84/payroll!F84</f>
        <v>1.7720450566820295E-4</v>
      </c>
      <c r="R84" s="16">
        <f>IF(P84&lt;$R$2,N84, +payroll!F84 * $R$2)</f>
        <v>914.07434595571397</v>
      </c>
      <c r="T84" s="5">
        <f t="shared" si="7"/>
        <v>0</v>
      </c>
      <c r="V84">
        <f t="shared" si="8"/>
        <v>1</v>
      </c>
    </row>
    <row r="85" spans="1:22">
      <c r="A85" t="s">
        <v>131</v>
      </c>
      <c r="B85" t="s">
        <v>132</v>
      </c>
      <c r="C85" s="44">
        <v>0</v>
      </c>
      <c r="D85" s="44">
        <v>0</v>
      </c>
      <c r="E85" s="44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+L85*(assessment!$J$275*assessment!$F$3)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>
      <c r="A86" t="s">
        <v>133</v>
      </c>
      <c r="B86" t="s">
        <v>542</v>
      </c>
      <c r="C86" s="44">
        <v>0</v>
      </c>
      <c r="D86" s="44">
        <v>0</v>
      </c>
      <c r="E86" s="44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+L86*(assessment!$J$275*assessment!$F$3)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>
      <c r="A87" t="s">
        <v>134</v>
      </c>
      <c r="B87" t="s">
        <v>135</v>
      </c>
      <c r="C87" s="44">
        <v>0</v>
      </c>
      <c r="D87" s="44">
        <v>0</v>
      </c>
      <c r="E87" s="44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3">
        <f t="shared" si="9"/>
        <v>0</v>
      </c>
      <c r="N87" s="16">
        <f>+L87*(assessment!$J$275*assessment!$F$3)</f>
        <v>0</v>
      </c>
      <c r="P87" s="6">
        <f>+N87/payroll!F87</f>
        <v>0</v>
      </c>
      <c r="R87" s="16">
        <f>IF(P87&lt;$R$2,N87, +payroll!F87 * $R$2)</f>
        <v>0</v>
      </c>
      <c r="T87" s="5">
        <f t="shared" si="7"/>
        <v>0</v>
      </c>
      <c r="V87" t="e">
        <f t="shared" si="8"/>
        <v>#DIV/0!</v>
      </c>
    </row>
    <row r="88" spans="1:22">
      <c r="A88" t="s">
        <v>136</v>
      </c>
      <c r="B88" t="s">
        <v>137</v>
      </c>
      <c r="C88" s="44">
        <v>0</v>
      </c>
      <c r="D88" s="44">
        <v>0</v>
      </c>
      <c r="E88" s="44">
        <v>0</v>
      </c>
      <c r="F88" s="16"/>
      <c r="G88" s="16">
        <f t="shared" si="10"/>
        <v>0</v>
      </c>
      <c r="H88" s="14">
        <v>1</v>
      </c>
      <c r="J88" s="16">
        <f t="shared" si="6"/>
        <v>0</v>
      </c>
      <c r="L88" s="3">
        <f t="shared" si="9"/>
        <v>0</v>
      </c>
      <c r="N88" s="16">
        <f>+L88*(assessment!$J$275*assessment!$F$3)</f>
        <v>0</v>
      </c>
      <c r="P88" s="6">
        <f>+N88/payroll!F88</f>
        <v>0</v>
      </c>
      <c r="R88" s="16">
        <f>IF(P88&lt;$R$2,N88, +payroll!F88 * $R$2)</f>
        <v>0</v>
      </c>
      <c r="T88" s="5">
        <f t="shared" si="7"/>
        <v>0</v>
      </c>
      <c r="V88" t="e">
        <f t="shared" si="8"/>
        <v>#DIV/0!</v>
      </c>
    </row>
    <row r="89" spans="1:22">
      <c r="A89" t="s">
        <v>138</v>
      </c>
      <c r="B89" t="s">
        <v>139</v>
      </c>
      <c r="C89" s="44">
        <v>0</v>
      </c>
      <c r="D89" s="44">
        <v>3954.45</v>
      </c>
      <c r="E89" s="44">
        <v>-3538.91</v>
      </c>
      <c r="F89" s="16"/>
      <c r="G89" s="16">
        <f t="shared" si="10"/>
        <v>138.51333333333332</v>
      </c>
      <c r="H89" s="14">
        <v>1</v>
      </c>
      <c r="J89" s="16">
        <f t="shared" si="6"/>
        <v>138.51333333333332</v>
      </c>
      <c r="L89" s="3">
        <f t="shared" si="9"/>
        <v>3.4594193016129595E-6</v>
      </c>
      <c r="N89" s="16">
        <f>+L89*(assessment!$J$275*assessment!$F$3)</f>
        <v>101.11365435429092</v>
      </c>
      <c r="P89" s="6">
        <f>+N89/payroll!F89</f>
        <v>2.7370600336171759E-5</v>
      </c>
      <c r="R89" s="16">
        <f>IF(P89&lt;$R$2,N89, +payroll!F89 * $R$2)</f>
        <v>101.11365435429092</v>
      </c>
      <c r="T89" s="5">
        <f t="shared" si="7"/>
        <v>0</v>
      </c>
      <c r="V89">
        <f t="shared" si="8"/>
        <v>1</v>
      </c>
    </row>
    <row r="90" spans="1:22">
      <c r="A90" t="s">
        <v>140</v>
      </c>
      <c r="B90" t="s">
        <v>141</v>
      </c>
      <c r="C90" s="44">
        <v>0</v>
      </c>
      <c r="D90" s="44">
        <v>0</v>
      </c>
      <c r="E90" s="44">
        <v>0</v>
      </c>
      <c r="F90" s="16"/>
      <c r="G90" s="16">
        <f t="shared" si="10"/>
        <v>0</v>
      </c>
      <c r="H90" s="14">
        <v>1</v>
      </c>
      <c r="J90" s="16">
        <f t="shared" si="6"/>
        <v>0</v>
      </c>
      <c r="L90" s="3">
        <f t="shared" si="9"/>
        <v>0</v>
      </c>
      <c r="N90" s="16">
        <f>+L90*(assessment!$J$275*assessment!$F$3)</f>
        <v>0</v>
      </c>
      <c r="P90" s="6">
        <f>+N90/payroll!F90</f>
        <v>0</v>
      </c>
      <c r="R90" s="16">
        <f>IF(P90&lt;$R$2,N90, +payroll!F90 * $R$2)</f>
        <v>0</v>
      </c>
      <c r="T90" s="5">
        <f t="shared" si="7"/>
        <v>0</v>
      </c>
      <c r="V90" t="e">
        <f t="shared" si="8"/>
        <v>#DIV/0!</v>
      </c>
    </row>
    <row r="91" spans="1:22">
      <c r="A91" t="s">
        <v>142</v>
      </c>
      <c r="B91" t="s">
        <v>143</v>
      </c>
      <c r="C91" s="44">
        <v>1132038.21</v>
      </c>
      <c r="D91" s="44">
        <v>1042156.94</v>
      </c>
      <c r="E91" s="44">
        <v>910696.7</v>
      </c>
      <c r="F91" s="16"/>
      <c r="G91" s="16">
        <f t="shared" si="10"/>
        <v>1028297.2833333332</v>
      </c>
      <c r="H91" s="14">
        <v>1</v>
      </c>
      <c r="J91" s="16">
        <f t="shared" ref="J91:J96" si="11">+G91*H91</f>
        <v>1028297.2833333332</v>
      </c>
      <c r="L91" s="3">
        <f t="shared" ref="L91:L96" si="12">+J91/$J$267</f>
        <v>2.5682086945368703E-2</v>
      </c>
      <c r="N91" s="16">
        <f>+L91*(assessment!$J$275*assessment!$F$3)</f>
        <v>750649.00669314398</v>
      </c>
      <c r="P91" s="6">
        <f>+N91/payroll!F91</f>
        <v>1.6820765445167312E-3</v>
      </c>
      <c r="R91" s="16">
        <f>IF(P91&lt;$R$2,N91, +payroll!F91 * $R$2)</f>
        <v>750649.00669314398</v>
      </c>
      <c r="T91" s="5">
        <f t="shared" ref="T91:T96" si="13">+N91-R91</f>
        <v>0</v>
      </c>
      <c r="V91">
        <f t="shared" ref="V91:V96" si="14">+R91/N91</f>
        <v>1</v>
      </c>
    </row>
    <row r="92" spans="1:22">
      <c r="A92" t="s">
        <v>144</v>
      </c>
      <c r="B92" t="s">
        <v>488</v>
      </c>
      <c r="C92" s="44">
        <v>1121846.0100000033</v>
      </c>
      <c r="D92" s="44">
        <v>912207.53</v>
      </c>
      <c r="E92" s="44">
        <v>1071418.73</v>
      </c>
      <c r="F92" s="16"/>
      <c r="G92" s="16">
        <f t="shared" si="10"/>
        <v>1035157.4233333344</v>
      </c>
      <c r="H92" s="14">
        <v>1</v>
      </c>
      <c r="J92" s="16">
        <f>+G92*H92</f>
        <v>1035157.4233333344</v>
      </c>
      <c r="L92" s="3">
        <f t="shared" si="12"/>
        <v>2.5853421358862743E-2</v>
      </c>
      <c r="N92" s="16">
        <f>+L92*(assessment!$J$275*assessment!$F$3)</f>
        <v>755656.85545462661</v>
      </c>
      <c r="P92" s="6">
        <f>+N92/payroll!F92</f>
        <v>1.8669076349065407E-3</v>
      </c>
      <c r="R92" s="16">
        <f>IF(P92&lt;$R$2,N92, +payroll!F92 * $R$2)</f>
        <v>755656.85545462661</v>
      </c>
      <c r="T92" s="5">
        <f>+N92-R92</f>
        <v>0</v>
      </c>
      <c r="V92">
        <f>+R92/N92</f>
        <v>1</v>
      </c>
    </row>
    <row r="93" spans="1:22">
      <c r="A93" t="s">
        <v>145</v>
      </c>
      <c r="B93" t="s">
        <v>146</v>
      </c>
      <c r="C93" s="44">
        <v>0</v>
      </c>
      <c r="D93" s="44">
        <v>0</v>
      </c>
      <c r="E93" s="44">
        <v>0</v>
      </c>
      <c r="F93" s="16"/>
      <c r="G93" s="16">
        <f t="shared" si="10"/>
        <v>0</v>
      </c>
      <c r="H93" s="14">
        <v>1</v>
      </c>
      <c r="J93" s="16">
        <f>+G93*H93</f>
        <v>0</v>
      </c>
      <c r="L93" s="3">
        <f t="shared" si="12"/>
        <v>0</v>
      </c>
      <c r="N93" s="16">
        <f>+L93*(assessment!$J$275*assessment!$F$3)</f>
        <v>0</v>
      </c>
      <c r="P93" s="6">
        <f>+N93/payroll!F93</f>
        <v>0</v>
      </c>
      <c r="R93" s="16">
        <f>IF(P93&lt;$R$2,N93, +payroll!F93 * $R$2)</f>
        <v>0</v>
      </c>
      <c r="T93" s="5">
        <f>+N93-R93</f>
        <v>0</v>
      </c>
      <c r="V93" t="e">
        <f>+R93/N93</f>
        <v>#DIV/0!</v>
      </c>
    </row>
    <row r="94" spans="1:22">
      <c r="A94" t="s">
        <v>487</v>
      </c>
      <c r="B94" t="s">
        <v>492</v>
      </c>
      <c r="C94" s="44">
        <v>3340549.53</v>
      </c>
      <c r="D94" s="44">
        <v>2965358.44</v>
      </c>
      <c r="E94" s="44">
        <v>3595074.82</v>
      </c>
      <c r="F94" s="16"/>
      <c r="G94" s="16">
        <f t="shared" si="10"/>
        <v>3300327.5966666662</v>
      </c>
      <c r="H94" s="14">
        <v>1</v>
      </c>
      <c r="J94" s="16">
        <f t="shared" si="11"/>
        <v>3300327.5966666662</v>
      </c>
      <c r="L94" s="3">
        <f t="shared" si="12"/>
        <v>8.2426844512354353E-2</v>
      </c>
      <c r="N94" s="16">
        <f>+L94*(assessment!$J$275*assessment!$F$3)</f>
        <v>2409213.4369635722</v>
      </c>
      <c r="P94" s="6">
        <f>+N94/payroll!F94</f>
        <v>5.2227836021577524E-3</v>
      </c>
      <c r="R94" s="16">
        <f>IF(P94&lt;$R$2,N94, +payroll!F94 * $R$2)</f>
        <v>2409213.4369635722</v>
      </c>
      <c r="T94" s="5">
        <f t="shared" si="13"/>
        <v>0</v>
      </c>
      <c r="V94">
        <f t="shared" si="14"/>
        <v>1</v>
      </c>
    </row>
    <row r="95" spans="1:22">
      <c r="A95" t="s">
        <v>485</v>
      </c>
      <c r="B95" t="s">
        <v>493</v>
      </c>
      <c r="C95" s="44">
        <v>324508.38000000024</v>
      </c>
      <c r="D95" s="44">
        <v>241976.74000000019</v>
      </c>
      <c r="E95" s="44">
        <v>149644.49</v>
      </c>
      <c r="F95" s="16"/>
      <c r="G95" s="16">
        <f t="shared" si="10"/>
        <v>238709.87000000014</v>
      </c>
      <c r="H95" s="14">
        <v>1</v>
      </c>
      <c r="J95" s="16">
        <f t="shared" si="11"/>
        <v>238709.87000000014</v>
      </c>
      <c r="L95" s="3">
        <f t="shared" si="12"/>
        <v>5.9618631065374277E-3</v>
      </c>
      <c r="N95" s="16">
        <f>+L95*(assessment!$J$275*assessment!$F$3)</f>
        <v>174256.34561874476</v>
      </c>
      <c r="P95" s="6">
        <f>+N95/payroll!F95</f>
        <v>1.1283646684793792E-3</v>
      </c>
      <c r="R95" s="16">
        <f>IF(P95&lt;$R$2,N95, +payroll!F95 * $R$2)</f>
        <v>174256.34561874476</v>
      </c>
      <c r="T95" s="5">
        <f t="shared" si="13"/>
        <v>0</v>
      </c>
      <c r="V95">
        <f t="shared" si="14"/>
        <v>1</v>
      </c>
    </row>
    <row r="96" spans="1:22">
      <c r="A96" t="s">
        <v>486</v>
      </c>
      <c r="B96" t="s">
        <v>494</v>
      </c>
      <c r="C96" s="44">
        <v>7864461.6100000003</v>
      </c>
      <c r="D96" s="44">
        <v>7213460.0999999996</v>
      </c>
      <c r="E96" s="44">
        <v>6022059.9000000004</v>
      </c>
      <c r="F96" s="16"/>
      <c r="G96" s="16">
        <f t="shared" si="10"/>
        <v>7033327.2033333331</v>
      </c>
      <c r="H96" s="14">
        <v>1</v>
      </c>
      <c r="J96" s="16">
        <f t="shared" si="11"/>
        <v>7033327.2033333331</v>
      </c>
      <c r="L96" s="3">
        <f t="shared" si="12"/>
        <v>0.17565982491532101</v>
      </c>
      <c r="N96" s="16">
        <f>+L96*(assessment!$J$275*assessment!$F$3)</f>
        <v>5134274.070836585</v>
      </c>
      <c r="P96" s="6">
        <f>+N96/payroll!F96</f>
        <v>9.3486529900036839E-3</v>
      </c>
      <c r="R96" s="16">
        <f>IF(P96&lt;$R$2,N96, +payroll!F96 * $R$2)</f>
        <v>5134274.070836585</v>
      </c>
      <c r="T96" s="5">
        <f t="shared" si="13"/>
        <v>0</v>
      </c>
      <c r="V96">
        <f t="shared" si="14"/>
        <v>1</v>
      </c>
    </row>
    <row r="97" spans="1:22">
      <c r="A97" t="s">
        <v>511</v>
      </c>
      <c r="B97" t="s">
        <v>553</v>
      </c>
      <c r="C97" s="44">
        <v>712.73</v>
      </c>
      <c r="D97" s="44">
        <v>2991.54</v>
      </c>
      <c r="E97" s="44">
        <v>0</v>
      </c>
      <c r="F97" s="16"/>
      <c r="G97" s="16">
        <f t="shared" si="10"/>
        <v>1234.7566666666667</v>
      </c>
      <c r="H97" s="14">
        <v>1</v>
      </c>
      <c r="J97" s="16">
        <f>+G97*H97</f>
        <v>1234.7566666666667</v>
      </c>
      <c r="L97" s="3">
        <f t="shared" ref="L97:L128" si="15">+J97/$J$267</f>
        <v>3.083848278477605E-5</v>
      </c>
      <c r="N97" s="16">
        <f>+L97*(assessment!$J$275*assessment!$F$3)</f>
        <v>901.36274826724082</v>
      </c>
      <c r="P97" s="6">
        <f>+N97/payroll!F97</f>
        <v>4.6366653830062321E-4</v>
      </c>
      <c r="R97" s="16">
        <f>IF(P97&lt;$R$2,N97, +payroll!F97 * $R$2)</f>
        <v>901.36274826724082</v>
      </c>
      <c r="T97" s="5">
        <f>+N97-R97</f>
        <v>0</v>
      </c>
      <c r="V97">
        <f>+R97/N97</f>
        <v>1</v>
      </c>
    </row>
    <row r="98" spans="1:22">
      <c r="A98" t="s">
        <v>147</v>
      </c>
      <c r="B98" t="s">
        <v>148</v>
      </c>
      <c r="C98" s="44">
        <v>87440.499999999985</v>
      </c>
      <c r="D98" s="44">
        <v>76126.670000000013</v>
      </c>
      <c r="E98" s="44">
        <v>101011.68</v>
      </c>
      <c r="F98" s="16"/>
      <c r="G98" s="16">
        <f t="shared" si="10"/>
        <v>88192.95</v>
      </c>
      <c r="H98" s="14">
        <v>1</v>
      </c>
      <c r="J98" s="16">
        <f t="shared" si="6"/>
        <v>88192.95</v>
      </c>
      <c r="L98" s="3">
        <f t="shared" si="15"/>
        <v>2.2026499987692159E-3</v>
      </c>
      <c r="N98" s="16">
        <f>+L98*(assessment!$J$275*assessment!$F$3)</f>
        <v>64380.166502276028</v>
      </c>
      <c r="P98" s="6">
        <f>+N98/payroll!F98</f>
        <v>2.263660048476173E-3</v>
      </c>
      <c r="R98" s="16">
        <f>IF(P98&lt;$R$2,N98, +payroll!F98 * $R$2)</f>
        <v>64380.166502276028</v>
      </c>
      <c r="T98" s="5">
        <f t="shared" si="7"/>
        <v>0</v>
      </c>
      <c r="V98">
        <f t="shared" si="8"/>
        <v>1</v>
      </c>
    </row>
    <row r="99" spans="1:22">
      <c r="A99" t="s">
        <v>149</v>
      </c>
      <c r="B99" t="s">
        <v>150</v>
      </c>
      <c r="C99" s="44">
        <v>80324.379999999976</v>
      </c>
      <c r="D99" s="44">
        <v>30427.87</v>
      </c>
      <c r="E99" s="44">
        <v>6513.64</v>
      </c>
      <c r="F99" s="16"/>
      <c r="G99" s="16">
        <f t="shared" si="10"/>
        <v>39088.62999999999</v>
      </c>
      <c r="H99" s="14">
        <v>1</v>
      </c>
      <c r="J99" s="16">
        <f t="shared" si="6"/>
        <v>39088.62999999999</v>
      </c>
      <c r="L99" s="3">
        <f t="shared" si="15"/>
        <v>9.762523061241326E-4</v>
      </c>
      <c r="N99" s="16">
        <f>+L99*(assessment!$J$275*assessment!$F$3)</f>
        <v>28534.395410810743</v>
      </c>
      <c r="P99" s="6">
        <f>+N99/payroll!F99</f>
        <v>4.3851234462574601E-3</v>
      </c>
      <c r="R99" s="16">
        <f>IF(P99&lt;$R$2,N99, +payroll!F99 * $R$2)</f>
        <v>28534.395410810743</v>
      </c>
      <c r="T99" s="5">
        <f t="shared" si="7"/>
        <v>0</v>
      </c>
      <c r="V99">
        <f t="shared" si="8"/>
        <v>1</v>
      </c>
    </row>
    <row r="100" spans="1:22">
      <c r="A100" t="s">
        <v>151</v>
      </c>
      <c r="B100" t="s">
        <v>152</v>
      </c>
      <c r="C100" s="44">
        <v>0</v>
      </c>
      <c r="D100" s="44">
        <v>0</v>
      </c>
      <c r="E100" s="44">
        <v>8.1999999999999993</v>
      </c>
      <c r="F100" s="16"/>
      <c r="G100" s="16">
        <f t="shared" si="10"/>
        <v>2.7333333333333329</v>
      </c>
      <c r="H100" s="14">
        <v>1</v>
      </c>
      <c r="J100" s="16">
        <f t="shared" si="6"/>
        <v>2.7333333333333329</v>
      </c>
      <c r="L100" s="3">
        <f t="shared" si="15"/>
        <v>6.8265963019748436E-8</v>
      </c>
      <c r="N100" s="16">
        <f>+L100*(assessment!$J$275*assessment!$F$3)</f>
        <v>1.9953120414525325</v>
      </c>
      <c r="P100" s="6">
        <f>+N100/payroll!F100</f>
        <v>2.2688437235387745E-6</v>
      </c>
      <c r="R100" s="16">
        <f>IF(P100&lt;$R$2,N100, +payroll!F100 * $R$2)</f>
        <v>1.9953120414525325</v>
      </c>
      <c r="T100" s="5">
        <f t="shared" si="7"/>
        <v>0</v>
      </c>
      <c r="V100">
        <f t="shared" si="8"/>
        <v>1</v>
      </c>
    </row>
    <row r="101" spans="1:22">
      <c r="A101" t="s">
        <v>153</v>
      </c>
      <c r="B101" t="s">
        <v>154</v>
      </c>
      <c r="C101" s="44">
        <v>17965.02</v>
      </c>
      <c r="D101" s="44">
        <v>8996.3599999999988</v>
      </c>
      <c r="E101" s="44">
        <v>12923.45</v>
      </c>
      <c r="F101" s="16"/>
      <c r="G101" s="16">
        <f t="shared" si="10"/>
        <v>13294.943333333335</v>
      </c>
      <c r="H101" s="14">
        <v>1</v>
      </c>
      <c r="J101" s="16">
        <f t="shared" si="6"/>
        <v>13294.943333333335</v>
      </c>
      <c r="L101" s="3">
        <f t="shared" si="15"/>
        <v>3.3204589388157975E-4</v>
      </c>
      <c r="N101" s="16">
        <f>+L101*(assessment!$J$275*assessment!$F$3)</f>
        <v>9705.2050695472244</v>
      </c>
      <c r="P101" s="6">
        <f>+N101/payroll!F101</f>
        <v>4.8461796517836655E-4</v>
      </c>
      <c r="R101" s="16">
        <f>IF(P101&lt;$R$2,N101, +payroll!F101 * $R$2)</f>
        <v>9705.2050695472244</v>
      </c>
      <c r="T101" s="5">
        <f t="shared" si="7"/>
        <v>0</v>
      </c>
      <c r="V101">
        <f t="shared" si="8"/>
        <v>1</v>
      </c>
    </row>
    <row r="102" spans="1:22">
      <c r="A102" t="s">
        <v>155</v>
      </c>
      <c r="B102" t="s">
        <v>480</v>
      </c>
      <c r="C102" s="44">
        <v>82442.13</v>
      </c>
      <c r="D102" s="44">
        <v>137264.66999999998</v>
      </c>
      <c r="E102" s="44">
        <v>60486.57</v>
      </c>
      <c r="F102" s="16"/>
      <c r="G102" s="16">
        <f t="shared" si="10"/>
        <v>93397.79</v>
      </c>
      <c r="H102" s="14">
        <v>1</v>
      </c>
      <c r="J102" s="16">
        <f t="shared" si="6"/>
        <v>93397.79</v>
      </c>
      <c r="L102" s="3">
        <f t="shared" si="15"/>
        <v>2.3326427115608161E-3</v>
      </c>
      <c r="N102" s="16">
        <f>+L102*(assessment!$J$275*assessment!$F$3)</f>
        <v>68179.659158068884</v>
      </c>
      <c r="P102" s="6">
        <f>+N102/payroll!F102</f>
        <v>4.5183528715461897E-4</v>
      </c>
      <c r="R102" s="16">
        <f>IF(P102&lt;$R$2,N102, +payroll!F102 * $R$2)</f>
        <v>68179.659158068884</v>
      </c>
      <c r="T102" s="5">
        <f t="shared" si="7"/>
        <v>0</v>
      </c>
      <c r="V102">
        <f t="shared" si="8"/>
        <v>1</v>
      </c>
    </row>
    <row r="103" spans="1:22">
      <c r="A103" t="s">
        <v>156</v>
      </c>
      <c r="B103" t="s">
        <v>543</v>
      </c>
      <c r="C103" s="44">
        <v>0</v>
      </c>
      <c r="D103" s="44">
        <v>0</v>
      </c>
      <c r="E103" s="44">
        <v>0</v>
      </c>
      <c r="F103" s="16"/>
      <c r="G103" s="16">
        <f t="shared" si="10"/>
        <v>0</v>
      </c>
      <c r="H103" s="14">
        <v>1</v>
      </c>
      <c r="J103" s="16">
        <f>+G103*H103</f>
        <v>0</v>
      </c>
      <c r="L103" s="3">
        <f t="shared" si="15"/>
        <v>0</v>
      </c>
      <c r="N103" s="16">
        <f>+L103*(assessment!$J$275*assessment!$F$3)</f>
        <v>0</v>
      </c>
      <c r="P103" s="6">
        <f>+N103/payroll!F103</f>
        <v>0</v>
      </c>
      <c r="R103" s="16">
        <f>IF(P103&lt;$R$2,N103, +payroll!F103 * $R$2)</f>
        <v>0</v>
      </c>
      <c r="T103" s="5">
        <f>+N103-R103</f>
        <v>0</v>
      </c>
      <c r="V103" t="e">
        <f>+R103/N103</f>
        <v>#DIV/0!</v>
      </c>
    </row>
    <row r="104" spans="1:22">
      <c r="A104" t="s">
        <v>514</v>
      </c>
      <c r="B104" t="s">
        <v>515</v>
      </c>
      <c r="C104" s="44">
        <v>14519.210000000003</v>
      </c>
      <c r="D104" s="44">
        <v>3396.4800000000005</v>
      </c>
      <c r="E104" s="44">
        <v>22834.33</v>
      </c>
      <c r="F104" s="16"/>
      <c r="G104" s="16">
        <f t="shared" si="10"/>
        <v>13583.340000000002</v>
      </c>
      <c r="H104" s="14">
        <v>1</v>
      </c>
      <c r="J104" s="16">
        <f>+G104*H104</f>
        <v>13583.340000000002</v>
      </c>
      <c r="L104" s="3">
        <f t="shared" si="15"/>
        <v>3.3924870224073296E-4</v>
      </c>
      <c r="N104" s="16">
        <f>+L104*(assessment!$J$275*assessment!$F$3)</f>
        <v>9915.7323896867765</v>
      </c>
      <c r="P104" s="6">
        <f>+N104/payroll!F104</f>
        <v>3.0253360547509E-4</v>
      </c>
      <c r="R104" s="16">
        <f>IF(P104&lt;$R$2,N104, +payroll!F104 * $R$2)</f>
        <v>9915.7323896867765</v>
      </c>
      <c r="T104" s="5">
        <f>+N104-R104</f>
        <v>0</v>
      </c>
      <c r="V104">
        <f>+R104/N104</f>
        <v>1</v>
      </c>
    </row>
    <row r="105" spans="1:22">
      <c r="A105" t="s">
        <v>560</v>
      </c>
      <c r="B105" t="s">
        <v>561</v>
      </c>
      <c r="C105" s="44">
        <v>5091085</v>
      </c>
      <c r="D105" s="44">
        <v>4497556.089999984</v>
      </c>
      <c r="E105" s="44">
        <v>3764159.36</v>
      </c>
      <c r="F105" s="16"/>
      <c r="G105" s="16">
        <f t="shared" si="10"/>
        <v>4450933.4833333278</v>
      </c>
      <c r="H105" s="14">
        <v>1</v>
      </c>
      <c r="J105" s="16">
        <f t="shared" ref="J105:J167" si="16">+G105*H105</f>
        <v>4450933.4833333278</v>
      </c>
      <c r="L105" s="3">
        <f t="shared" si="15"/>
        <v>0.11116363191826577</v>
      </c>
      <c r="N105" s="16">
        <f>+L105*(assessment!$J$275*assessment!$F$3)</f>
        <v>3249146.7713411911</v>
      </c>
      <c r="P105" s="6">
        <f>+N105/payroll!F105</f>
        <v>2.6942316336321315E-2</v>
      </c>
      <c r="R105" s="16">
        <f>IF(P105&lt;$R$2,N105, +payroll!F105 * $R$2)</f>
        <v>3249146.7713411911</v>
      </c>
      <c r="T105" s="5">
        <f t="shared" ref="T105:T167" si="17">+N105-R105</f>
        <v>0</v>
      </c>
      <c r="V105">
        <f t="shared" ref="V105:V167" si="18">+R105/N105</f>
        <v>1</v>
      </c>
    </row>
    <row r="106" spans="1:22">
      <c r="A106" t="s">
        <v>157</v>
      </c>
      <c r="B106" t="s">
        <v>158</v>
      </c>
      <c r="C106" s="44">
        <v>15109494.699999882</v>
      </c>
      <c r="D106" s="44">
        <v>13296999.17</v>
      </c>
      <c r="E106" s="44">
        <v>13219475.18</v>
      </c>
      <c r="F106" s="16"/>
      <c r="G106" s="16">
        <f t="shared" si="10"/>
        <v>13875323.016666627</v>
      </c>
      <c r="H106" s="14">
        <v>1</v>
      </c>
      <c r="J106" s="16">
        <f t="shared" si="16"/>
        <v>13875323.016666627</v>
      </c>
      <c r="L106" s="3">
        <f t="shared" si="15"/>
        <v>0.34654108095469333</v>
      </c>
      <c r="N106" s="16">
        <f>+L106*(assessment!$J$275*assessment!$F$3)</f>
        <v>10128877.71738966</v>
      </c>
      <c r="P106" s="6">
        <f>+N106/payroll!F106</f>
        <v>7.4728449329221217E-3</v>
      </c>
      <c r="R106" s="16">
        <f>IF(P106&lt;$R$2,N106, +payroll!F106 * $R$2)</f>
        <v>10128877.71738966</v>
      </c>
      <c r="T106" s="5">
        <f t="shared" si="17"/>
        <v>0</v>
      </c>
      <c r="V106">
        <f t="shared" si="18"/>
        <v>1</v>
      </c>
    </row>
    <row r="107" spans="1:22">
      <c r="A107" t="s">
        <v>519</v>
      </c>
      <c r="B107" t="s">
        <v>518</v>
      </c>
      <c r="C107" s="44">
        <v>118093.85999999999</v>
      </c>
      <c r="D107" s="44">
        <v>83015.330000000016</v>
      </c>
      <c r="E107" s="44">
        <v>43976.38</v>
      </c>
      <c r="F107" s="16"/>
      <c r="G107" s="16">
        <f t="shared" si="10"/>
        <v>81695.19</v>
      </c>
      <c r="H107" s="14">
        <v>1</v>
      </c>
      <c r="J107" s="16">
        <f>+G107*H107</f>
        <v>81695.19</v>
      </c>
      <c r="L107" s="3">
        <f t="shared" si="15"/>
        <v>2.0403661534504841E-3</v>
      </c>
      <c r="N107" s="16">
        <f>+L107*(assessment!$J$275*assessment!$F$3)</f>
        <v>59636.852317958248</v>
      </c>
      <c r="P107" s="6">
        <f>+N107/payroll!F107</f>
        <v>1.1975843688909484E-3</v>
      </c>
      <c r="R107" s="16">
        <f>IF(P107&lt;$R$2,N107, +payroll!F107 * $R$2)</f>
        <v>59636.852317958248</v>
      </c>
      <c r="T107" s="5">
        <f>+N107-R107</f>
        <v>0</v>
      </c>
      <c r="V107">
        <f>+R107/N107</f>
        <v>1</v>
      </c>
    </row>
    <row r="108" spans="1:22">
      <c r="A108" t="s">
        <v>159</v>
      </c>
      <c r="B108" t="s">
        <v>160</v>
      </c>
      <c r="C108" s="44">
        <v>25198.039999999994</v>
      </c>
      <c r="D108" s="44">
        <v>6878.1500000000005</v>
      </c>
      <c r="E108" s="44">
        <v>1355.64</v>
      </c>
      <c r="F108" s="16"/>
      <c r="G108" s="16">
        <f t="shared" si="10"/>
        <v>11143.943333333331</v>
      </c>
      <c r="H108" s="14">
        <v>1</v>
      </c>
      <c r="J108" s="16">
        <f t="shared" si="16"/>
        <v>11143.943333333331</v>
      </c>
      <c r="L108" s="3">
        <f t="shared" si="15"/>
        <v>2.7832391103201418E-4</v>
      </c>
      <c r="N108" s="16">
        <f>+L108*(assessment!$J$275*assessment!$F$3)</f>
        <v>8134.9918252187827</v>
      </c>
      <c r="P108" s="6">
        <f>+N108/payroll!F108</f>
        <v>1.479645929886827E-4</v>
      </c>
      <c r="R108" s="16">
        <f>IF(P108&lt;$R$2,N108, +payroll!F108 * $R$2)</f>
        <v>8134.9918252187827</v>
      </c>
      <c r="T108" s="5">
        <f t="shared" si="17"/>
        <v>0</v>
      </c>
      <c r="V108">
        <f t="shared" si="18"/>
        <v>1</v>
      </c>
    </row>
    <row r="109" spans="1:22">
      <c r="A109" t="s">
        <v>161</v>
      </c>
      <c r="B109" t="s">
        <v>162</v>
      </c>
      <c r="C109" s="159">
        <v>9426.8799999999173</v>
      </c>
      <c r="D109" s="44">
        <v>164331.24</v>
      </c>
      <c r="E109" s="44">
        <v>180333.27</v>
      </c>
      <c r="F109" s="16"/>
      <c r="G109" s="16">
        <f t="shared" si="10"/>
        <v>118030.4633333333</v>
      </c>
      <c r="H109" s="14">
        <v>1</v>
      </c>
      <c r="J109" s="16">
        <f t="shared" si="16"/>
        <v>118030.4633333333</v>
      </c>
      <c r="L109" s="3">
        <f t="shared" si="15"/>
        <v>2.9478524067501608E-3</v>
      </c>
      <c r="N109" s="16">
        <f>+L109*(assessment!$J$275*assessment!$F$3)</f>
        <v>86161.318809959121</v>
      </c>
      <c r="P109" s="6">
        <f>+N109/payroll!F109</f>
        <v>1.0437664369487903E-3</v>
      </c>
      <c r="R109" s="16">
        <f>IF(P109&lt;$R$2,N109, +payroll!F109 * $R$2)</f>
        <v>86161.318809959121</v>
      </c>
      <c r="T109" s="5">
        <f t="shared" si="17"/>
        <v>0</v>
      </c>
      <c r="V109">
        <f t="shared" si="18"/>
        <v>1</v>
      </c>
    </row>
    <row r="110" spans="1:22">
      <c r="A110" t="s">
        <v>163</v>
      </c>
      <c r="B110" t="s">
        <v>164</v>
      </c>
      <c r="C110" s="159">
        <v>187908</v>
      </c>
      <c r="D110" s="44">
        <v>114796.3700000002</v>
      </c>
      <c r="E110" s="44">
        <v>198472.69</v>
      </c>
      <c r="F110" s="16"/>
      <c r="G110" s="16">
        <f t="shared" si="10"/>
        <v>167059.02000000008</v>
      </c>
      <c r="H110" s="14">
        <v>1</v>
      </c>
      <c r="J110" s="16">
        <f t="shared" si="16"/>
        <v>167059.02000000008</v>
      </c>
      <c r="L110" s="3">
        <f t="shared" si="15"/>
        <v>4.1723578834519832E-3</v>
      </c>
      <c r="N110" s="16">
        <f>+L110*(assessment!$J$275*assessment!$F$3)</f>
        <v>121951.78325826573</v>
      </c>
      <c r="P110" s="6">
        <f>+N110/payroll!F110</f>
        <v>1.7821899232704154E-3</v>
      </c>
      <c r="R110" s="16">
        <f>IF(P110&lt;$R$2,N110, +payroll!F110 * $R$2)</f>
        <v>121951.78325826573</v>
      </c>
      <c r="T110" s="5">
        <f t="shared" si="17"/>
        <v>0</v>
      </c>
      <c r="V110">
        <f t="shared" si="18"/>
        <v>1</v>
      </c>
    </row>
    <row r="111" spans="1:22">
      <c r="A111" t="s">
        <v>165</v>
      </c>
      <c r="B111" t="s">
        <v>166</v>
      </c>
      <c r="C111" s="159">
        <v>335748.73000000103</v>
      </c>
      <c r="D111" s="44">
        <v>300595.40999999997</v>
      </c>
      <c r="E111" s="44">
        <v>338619.3</v>
      </c>
      <c r="F111" s="16"/>
      <c r="G111" s="16">
        <f t="shared" si="10"/>
        <v>324987.8133333337</v>
      </c>
      <c r="H111" s="14">
        <v>1</v>
      </c>
      <c r="J111" s="16">
        <f t="shared" si="16"/>
        <v>324987.8133333337</v>
      </c>
      <c r="L111" s="3">
        <f t="shared" si="15"/>
        <v>8.1166851391032691E-3</v>
      </c>
      <c r="N111" s="16">
        <f>+L111*(assessment!$J$275*assessment!$F$3)</f>
        <v>237238.57217170563</v>
      </c>
      <c r="P111" s="6">
        <f>+N111/payroll!F111</f>
        <v>6.0273846523287925E-4</v>
      </c>
      <c r="R111" s="16">
        <f>IF(P111&lt;$R$2,N111, +payroll!F111 * $R$2)</f>
        <v>237238.57217170563</v>
      </c>
      <c r="T111" s="5">
        <f t="shared" si="17"/>
        <v>0</v>
      </c>
      <c r="V111">
        <f t="shared" si="18"/>
        <v>1</v>
      </c>
    </row>
    <row r="112" spans="1:22">
      <c r="A112" t="s">
        <v>167</v>
      </c>
      <c r="B112" t="s">
        <v>168</v>
      </c>
      <c r="C112" s="44">
        <v>185211.70000000004</v>
      </c>
      <c r="D112" s="44">
        <v>87200.900000000096</v>
      </c>
      <c r="E112" s="44">
        <v>80963.95</v>
      </c>
      <c r="F112" s="16"/>
      <c r="G112" s="16">
        <f t="shared" si="10"/>
        <v>117792.18333333339</v>
      </c>
      <c r="H112" s="14">
        <v>1</v>
      </c>
      <c r="J112" s="16">
        <f t="shared" si="16"/>
        <v>117792.18333333339</v>
      </c>
      <c r="L112" s="3">
        <f t="shared" si="15"/>
        <v>2.9419012797983293E-3</v>
      </c>
      <c r="N112" s="16">
        <f>+L112*(assessment!$J$275*assessment!$F$3)</f>
        <v>85987.376266091873</v>
      </c>
      <c r="P112" s="6">
        <f>+N112/payroll!F112</f>
        <v>9.4262032894765343E-4</v>
      </c>
      <c r="R112" s="16">
        <f>IF(P112&lt;$R$2,N112, +payroll!F112 * $R$2)</f>
        <v>85987.376266091873</v>
      </c>
      <c r="T112" s="5">
        <f t="shared" si="17"/>
        <v>0</v>
      </c>
      <c r="V112">
        <f t="shared" si="18"/>
        <v>1</v>
      </c>
    </row>
    <row r="113" spans="1:22">
      <c r="A113" t="s">
        <v>169</v>
      </c>
      <c r="B113" t="s">
        <v>170</v>
      </c>
      <c r="C113" s="44">
        <v>431637.69</v>
      </c>
      <c r="D113" s="44">
        <v>348574.56999999989</v>
      </c>
      <c r="E113" s="44">
        <v>494424.69</v>
      </c>
      <c r="F113" s="16"/>
      <c r="G113" s="16">
        <f t="shared" si="10"/>
        <v>424878.98333333334</v>
      </c>
      <c r="H113" s="14">
        <v>1</v>
      </c>
      <c r="J113" s="16">
        <f t="shared" si="16"/>
        <v>424878.98333333334</v>
      </c>
      <c r="L113" s="3">
        <f t="shared" si="15"/>
        <v>1.0611502303939629E-2</v>
      </c>
      <c r="N113" s="16">
        <f>+L113*(assessment!$J$275*assessment!$F$3)</f>
        <v>310158.34814821102</v>
      </c>
      <c r="P113" s="6">
        <f>+N113/payroll!F113</f>
        <v>9.8553853062626731E-4</v>
      </c>
      <c r="R113" s="16">
        <f>IF(P113&lt;$R$2,N113, +payroll!F113 * $R$2)</f>
        <v>310158.34814821102</v>
      </c>
      <c r="T113" s="5">
        <f t="shared" si="17"/>
        <v>0</v>
      </c>
      <c r="V113">
        <f t="shared" si="18"/>
        <v>1</v>
      </c>
    </row>
    <row r="114" spans="1:22">
      <c r="A114" t="s">
        <v>171</v>
      </c>
      <c r="B114" t="s">
        <v>172</v>
      </c>
      <c r="C114" s="44">
        <v>132233.66</v>
      </c>
      <c r="D114" s="44">
        <v>45921.950000000055</v>
      </c>
      <c r="E114" s="44">
        <v>51406.3</v>
      </c>
      <c r="F114" s="16"/>
      <c r="G114" s="16">
        <f t="shared" si="10"/>
        <v>76520.636666666673</v>
      </c>
      <c r="H114" s="14">
        <v>1</v>
      </c>
      <c r="J114" s="16">
        <f t="shared" si="16"/>
        <v>76520.636666666673</v>
      </c>
      <c r="L114" s="3">
        <f t="shared" si="15"/>
        <v>1.9111298608296126E-3</v>
      </c>
      <c r="N114" s="16">
        <f>+L114*(assessment!$J$275*assessment!$F$3)</f>
        <v>55859.468692907642</v>
      </c>
      <c r="P114" s="6">
        <f>+N114/payroll!F114</f>
        <v>7.4230416962203598E-4</v>
      </c>
      <c r="R114" s="16">
        <f>IF(P114&lt;$R$2,N114, +payroll!F114 * $R$2)</f>
        <v>55859.468692907642</v>
      </c>
      <c r="T114" s="5">
        <f t="shared" si="17"/>
        <v>0</v>
      </c>
      <c r="V114">
        <f t="shared" si="18"/>
        <v>1</v>
      </c>
    </row>
    <row r="115" spans="1:22">
      <c r="A115" t="s">
        <v>173</v>
      </c>
      <c r="B115" t="s">
        <v>174</v>
      </c>
      <c r="C115" s="44">
        <v>17450.239999999998</v>
      </c>
      <c r="D115" s="44">
        <v>19443.190000000002</v>
      </c>
      <c r="E115" s="44">
        <v>46424.65</v>
      </c>
      <c r="F115" s="16"/>
      <c r="G115" s="16">
        <f t="shared" si="10"/>
        <v>27772.693333333333</v>
      </c>
      <c r="H115" s="14">
        <v>1</v>
      </c>
      <c r="J115" s="16">
        <f t="shared" si="16"/>
        <v>27772.693333333333</v>
      </c>
      <c r="L115" s="3">
        <f t="shared" si="15"/>
        <v>6.9363280099468813E-4</v>
      </c>
      <c r="N115" s="16">
        <f>+L115*(assessment!$J$275*assessment!$F$3)</f>
        <v>20273.84979203725</v>
      </c>
      <c r="P115" s="6">
        <f>+N115/payroll!F115</f>
        <v>5.4402207287258038E-4</v>
      </c>
      <c r="R115" s="16">
        <f>IF(P115&lt;$R$2,N115, +payroll!F115 * $R$2)</f>
        <v>20273.84979203725</v>
      </c>
      <c r="T115" s="5">
        <f t="shared" si="17"/>
        <v>0</v>
      </c>
      <c r="V115">
        <f t="shared" si="18"/>
        <v>1</v>
      </c>
    </row>
    <row r="116" spans="1:22">
      <c r="A116" t="s">
        <v>175</v>
      </c>
      <c r="B116" t="s">
        <v>176</v>
      </c>
      <c r="C116" s="44">
        <v>10752.660000000002</v>
      </c>
      <c r="D116" s="44">
        <v>1433.5400000000002</v>
      </c>
      <c r="E116" s="44">
        <v>61261.01</v>
      </c>
      <c r="F116" s="16"/>
      <c r="G116" s="16">
        <f t="shared" si="10"/>
        <v>24482.403333333335</v>
      </c>
      <c r="H116" s="14">
        <v>1</v>
      </c>
      <c r="J116" s="16">
        <f t="shared" si="16"/>
        <v>24482.403333333335</v>
      </c>
      <c r="L116" s="3">
        <f t="shared" si="15"/>
        <v>6.1145664899557302E-4</v>
      </c>
      <c r="N116" s="16">
        <f>+L116*(assessment!$J$275*assessment!$F$3)</f>
        <v>17871.963722450353</v>
      </c>
      <c r="P116" s="6">
        <f>+N116/payroll!F116</f>
        <v>4.2535549453908631E-4</v>
      </c>
      <c r="R116" s="16">
        <f>IF(P116&lt;$R$2,N116, +payroll!F116 * $R$2)</f>
        <v>17871.963722450353</v>
      </c>
      <c r="T116" s="5">
        <f t="shared" si="17"/>
        <v>0</v>
      </c>
      <c r="V116">
        <f t="shared" si="18"/>
        <v>1</v>
      </c>
    </row>
    <row r="117" spans="1:22">
      <c r="A117" t="s">
        <v>177</v>
      </c>
      <c r="B117" t="s">
        <v>544</v>
      </c>
      <c r="C117" s="172">
        <v>454763.72</v>
      </c>
      <c r="D117" s="172">
        <v>349394.37000000302</v>
      </c>
      <c r="E117" s="172">
        <v>258614.99000000002</v>
      </c>
      <c r="F117" s="16"/>
      <c r="G117" s="16">
        <f t="shared" si="10"/>
        <v>354257.69333333435</v>
      </c>
      <c r="H117" s="14">
        <v>1</v>
      </c>
      <c r="J117" s="16">
        <f t="shared" si="16"/>
        <v>354257.69333333435</v>
      </c>
      <c r="L117" s="3">
        <f t="shared" si="15"/>
        <v>8.8477107045932153E-3</v>
      </c>
      <c r="N117" s="16">
        <f>+L117*(assessment!$J$275*assessment!$F$3)</f>
        <v>258605.35656775636</v>
      </c>
      <c r="P117" s="6">
        <f>+N117/payroll!F117</f>
        <v>1.0401284154673682E-3</v>
      </c>
      <c r="R117" s="16">
        <f>IF(P117&lt;$R$2,N117, +payroll!F117 * $R$2)</f>
        <v>258605.35656775636</v>
      </c>
      <c r="T117" s="5">
        <f t="shared" si="17"/>
        <v>0</v>
      </c>
      <c r="V117">
        <f t="shared" si="18"/>
        <v>1</v>
      </c>
    </row>
    <row r="118" spans="1:22">
      <c r="A118" t="s">
        <v>178</v>
      </c>
      <c r="B118" t="s">
        <v>179</v>
      </c>
      <c r="C118" s="44">
        <v>336982.95999999985</v>
      </c>
      <c r="D118" s="44">
        <v>339041.63</v>
      </c>
      <c r="E118" s="44">
        <v>210704.6</v>
      </c>
      <c r="F118" s="16"/>
      <c r="G118" s="16">
        <f t="shared" si="10"/>
        <v>295576.39666666661</v>
      </c>
      <c r="H118" s="14">
        <v>1</v>
      </c>
      <c r="J118" s="16">
        <f t="shared" si="16"/>
        <v>295576.39666666661</v>
      </c>
      <c r="L118" s="3">
        <f t="shared" si="15"/>
        <v>7.3821246454965229E-3</v>
      </c>
      <c r="N118" s="16">
        <f>+L118*(assessment!$J$275*assessment!$F$3)</f>
        <v>215768.46711151837</v>
      </c>
      <c r="P118" s="6">
        <f>+N118/payroll!F118</f>
        <v>8.2502603694829173E-4</v>
      </c>
      <c r="R118" s="16">
        <f>IF(P118&lt;$R$2,N118, +payroll!F118 * $R$2)</f>
        <v>215768.46711151837</v>
      </c>
      <c r="T118" s="5">
        <f t="shared" si="17"/>
        <v>0</v>
      </c>
      <c r="V118">
        <f t="shared" si="18"/>
        <v>1</v>
      </c>
    </row>
    <row r="119" spans="1:22">
      <c r="A119" t="s">
        <v>180</v>
      </c>
      <c r="B119" t="s">
        <v>181</v>
      </c>
      <c r="C119" s="44">
        <v>142361.72</v>
      </c>
      <c r="D119" s="44">
        <v>148179.09999999992</v>
      </c>
      <c r="E119" s="44">
        <v>195653.78</v>
      </c>
      <c r="F119" s="16"/>
      <c r="G119" s="16">
        <f>IF(SUM(C119:E119)&gt;0,AVERAGE(C119:E119),0)</f>
        <v>162064.86666666667</v>
      </c>
      <c r="H119" s="14">
        <v>1</v>
      </c>
      <c r="J119" s="16">
        <f t="shared" si="16"/>
        <v>162064.86666666667</v>
      </c>
      <c r="L119" s="3">
        <f t="shared" si="15"/>
        <v>4.0476271443904135E-3</v>
      </c>
      <c r="N119" s="16">
        <f>+L119*(assessment!$J$275*assessment!$F$3)</f>
        <v>118306.09022795093</v>
      </c>
      <c r="P119" s="6">
        <f>+N119/payroll!F119</f>
        <v>1.0281756654060001E-3</v>
      </c>
      <c r="R119" s="16">
        <f>IF(P119&lt;$R$2,N119, +payroll!F119 * $R$2)</f>
        <v>118306.09022795093</v>
      </c>
      <c r="T119" s="5">
        <f t="shared" si="17"/>
        <v>0</v>
      </c>
      <c r="V119">
        <f t="shared" si="18"/>
        <v>1</v>
      </c>
    </row>
    <row r="120" spans="1:22">
      <c r="A120" t="s">
        <v>182</v>
      </c>
      <c r="B120" s="37" t="s">
        <v>569</v>
      </c>
      <c r="C120" s="44">
        <v>317543.0300000009</v>
      </c>
      <c r="D120" s="44">
        <v>245766.54999999984</v>
      </c>
      <c r="E120" s="44">
        <v>273736.40000000002</v>
      </c>
      <c r="F120" s="16"/>
      <c r="G120" s="16">
        <f t="shared" si="10"/>
        <v>279015.32666666695</v>
      </c>
      <c r="H120" s="14">
        <v>1</v>
      </c>
      <c r="J120" s="16">
        <f t="shared" si="16"/>
        <v>279015.32666666695</v>
      </c>
      <c r="L120" s="3">
        <f t="shared" si="15"/>
        <v>6.9685060873791657E-3</v>
      </c>
      <c r="N120" s="16">
        <f>+L120*(assessment!$J$275*assessment!$F$3)</f>
        <v>203679.01501749241</v>
      </c>
      <c r="P120" s="6">
        <f>+N120/payroll!F120</f>
        <v>9.804398886635291E-4</v>
      </c>
      <c r="R120" s="16">
        <f>IF(P120&lt;$R$2,N120, +payroll!F120 * $R$2)</f>
        <v>203679.01501749241</v>
      </c>
      <c r="T120" s="5">
        <f t="shared" si="17"/>
        <v>0</v>
      </c>
      <c r="V120">
        <f t="shared" si="18"/>
        <v>1</v>
      </c>
    </row>
    <row r="121" spans="1:22">
      <c r="A121" t="s">
        <v>183</v>
      </c>
      <c r="B121" t="s">
        <v>184</v>
      </c>
      <c r="C121" s="159">
        <v>91710.929999999891</v>
      </c>
      <c r="D121" s="44">
        <v>192534.66000000012</v>
      </c>
      <c r="E121" s="44">
        <v>154457.73000000001</v>
      </c>
      <c r="F121" s="16"/>
      <c r="G121" s="16">
        <f t="shared" si="10"/>
        <v>146234.44000000003</v>
      </c>
      <c r="H121" s="14">
        <v>1</v>
      </c>
      <c r="J121" s="16">
        <f t="shared" si="16"/>
        <v>146234.44000000003</v>
      </c>
      <c r="L121" s="3">
        <f t="shared" si="15"/>
        <v>3.6522566609464486E-3</v>
      </c>
      <c r="N121" s="16">
        <f>+L121*(assessment!$J$275*assessment!$F$3)</f>
        <v>106750.00207575659</v>
      </c>
      <c r="P121" s="6">
        <f>+N121/payroll!F121</f>
        <v>1.2434534447935824E-3</v>
      </c>
      <c r="R121" s="16">
        <f>IF(P121&lt;$R$2,N121, +payroll!F121 * $R$2)</f>
        <v>106750.00207575659</v>
      </c>
      <c r="T121" s="5">
        <f t="shared" si="17"/>
        <v>0</v>
      </c>
      <c r="V121">
        <f t="shared" si="18"/>
        <v>1</v>
      </c>
    </row>
    <row r="122" spans="1:22">
      <c r="A122" t="s">
        <v>185</v>
      </c>
      <c r="B122" t="s">
        <v>186</v>
      </c>
      <c r="C122" s="159">
        <v>37346.290000000008</v>
      </c>
      <c r="D122" s="44">
        <v>33450.749999999993</v>
      </c>
      <c r="E122" s="44">
        <v>82338.539999999994</v>
      </c>
      <c r="F122" s="16"/>
      <c r="G122" s="16">
        <f t="shared" si="10"/>
        <v>51045.193333333336</v>
      </c>
      <c r="H122" s="14">
        <v>1</v>
      </c>
      <c r="J122" s="16">
        <f t="shared" si="16"/>
        <v>51045.193333333336</v>
      </c>
      <c r="L122" s="3">
        <f t="shared" si="15"/>
        <v>1.2748716879619185E-3</v>
      </c>
      <c r="N122" s="16">
        <f>+L122*(assessment!$J$275*assessment!$F$3)</f>
        <v>37262.59350595338</v>
      </c>
      <c r="P122" s="6">
        <f>+N122/payroll!F122</f>
        <v>1.7722889943005981E-3</v>
      </c>
      <c r="R122" s="16">
        <f>IF(P122&lt;$R$2,N122, +payroll!F122 * $R$2)</f>
        <v>37262.59350595338</v>
      </c>
      <c r="T122" s="5">
        <f t="shared" si="17"/>
        <v>0</v>
      </c>
      <c r="V122">
        <f t="shared" si="18"/>
        <v>1</v>
      </c>
    </row>
    <row r="123" spans="1:22">
      <c r="A123" t="s">
        <v>187</v>
      </c>
      <c r="B123" t="s">
        <v>545</v>
      </c>
      <c r="C123" s="159">
        <v>0</v>
      </c>
      <c r="D123" s="44">
        <v>0</v>
      </c>
      <c r="E123" s="44">
        <v>0</v>
      </c>
      <c r="F123" s="16"/>
      <c r="G123" s="16">
        <f t="shared" si="10"/>
        <v>0</v>
      </c>
      <c r="H123" s="14">
        <v>1</v>
      </c>
      <c r="J123" s="16">
        <f t="shared" si="16"/>
        <v>0</v>
      </c>
      <c r="L123" s="3">
        <f t="shared" si="15"/>
        <v>0</v>
      </c>
      <c r="N123" s="16">
        <f>+L123*(assessment!$J$275*assessment!$F$3)</f>
        <v>0</v>
      </c>
      <c r="P123" s="6">
        <f>+N123/payroll!F123</f>
        <v>0</v>
      </c>
      <c r="R123" s="16">
        <f>IF(P123&lt;$R$2,N123, +payroll!F123 * $R$2)</f>
        <v>0</v>
      </c>
      <c r="T123" s="5">
        <f t="shared" si="17"/>
        <v>0</v>
      </c>
      <c r="V123" t="e">
        <f t="shared" si="18"/>
        <v>#DIV/0!</v>
      </c>
    </row>
    <row r="124" spans="1:22">
      <c r="A124" t="s">
        <v>188</v>
      </c>
      <c r="B124" t="s">
        <v>189</v>
      </c>
      <c r="C124" s="159">
        <v>76005.390000000014</v>
      </c>
      <c r="D124" s="44">
        <v>99717.34</v>
      </c>
      <c r="E124" s="44">
        <v>90991.33</v>
      </c>
      <c r="F124" s="16"/>
      <c r="G124" s="16">
        <f t="shared" si="10"/>
        <v>88904.686666666661</v>
      </c>
      <c r="H124" s="14">
        <v>1</v>
      </c>
      <c r="J124" s="16">
        <f t="shared" si="16"/>
        <v>88904.686666666661</v>
      </c>
      <c r="L124" s="3">
        <f t="shared" si="15"/>
        <v>2.2204258727813375E-3</v>
      </c>
      <c r="N124" s="16">
        <f>+L124*(assessment!$J$275*assessment!$F$3)</f>
        <v>64899.728724718698</v>
      </c>
      <c r="P124" s="6">
        <f>+N124/payroll!F124</f>
        <v>1.2766809318626887E-3</v>
      </c>
      <c r="R124" s="16">
        <f>IF(P124&lt;$R$2,N124, +payroll!F124 * $R$2)</f>
        <v>64899.728724718698</v>
      </c>
      <c r="T124" s="5">
        <f t="shared" si="17"/>
        <v>0</v>
      </c>
      <c r="V124">
        <f t="shared" si="18"/>
        <v>1</v>
      </c>
    </row>
    <row r="125" spans="1:22">
      <c r="A125" t="s">
        <v>190</v>
      </c>
      <c r="B125" t="s">
        <v>191</v>
      </c>
      <c r="C125" s="159">
        <v>207682.77000000014</v>
      </c>
      <c r="D125" s="44">
        <v>75389.240000000034</v>
      </c>
      <c r="E125" s="44">
        <v>69126.02</v>
      </c>
      <c r="F125" s="16"/>
      <c r="G125" s="16">
        <f t="shared" si="10"/>
        <v>117399.3433333334</v>
      </c>
      <c r="H125" s="14">
        <v>1</v>
      </c>
      <c r="J125" s="16">
        <f t="shared" si="16"/>
        <v>117399.3433333334</v>
      </c>
      <c r="L125" s="3">
        <f t="shared" si="15"/>
        <v>2.9320899623912523E-3</v>
      </c>
      <c r="N125" s="16">
        <f>+L125*(assessment!$J$275*assessment!$F$3)</f>
        <v>85700.606126202547</v>
      </c>
      <c r="P125" s="6">
        <f>+N125/payroll!F125</f>
        <v>7.1754817453786185E-4</v>
      </c>
      <c r="R125" s="16">
        <f>IF(P125&lt;$R$2,N125, +payroll!F125 * $R$2)</f>
        <v>85700.606126202547</v>
      </c>
      <c r="T125" s="5">
        <f t="shared" si="17"/>
        <v>0</v>
      </c>
      <c r="V125">
        <f t="shared" si="18"/>
        <v>1</v>
      </c>
    </row>
    <row r="126" spans="1:22">
      <c r="A126" t="s">
        <v>192</v>
      </c>
      <c r="B126" t="s">
        <v>546</v>
      </c>
      <c r="C126" s="159">
        <v>63255.42</v>
      </c>
      <c r="D126" s="44">
        <v>29885.989999999991</v>
      </c>
      <c r="E126" s="44">
        <v>2398</v>
      </c>
      <c r="F126" s="16"/>
      <c r="G126" s="16">
        <f t="shared" si="10"/>
        <v>31846.469999999998</v>
      </c>
      <c r="H126" s="14">
        <v>1</v>
      </c>
      <c r="J126" s="16">
        <f t="shared" si="16"/>
        <v>31846.469999999998</v>
      </c>
      <c r="L126" s="3">
        <f t="shared" si="15"/>
        <v>7.9537680853519321E-4</v>
      </c>
      <c r="N126" s="16">
        <f>+L126*(assessment!$J$275*assessment!$F$3)</f>
        <v>23247.675025154942</v>
      </c>
      <c r="P126" s="6">
        <f>+N126/payroll!F126</f>
        <v>1.0189951818910762E-3</v>
      </c>
      <c r="R126" s="16">
        <f>IF(P126&lt;$R$2,N126, +payroll!F126 * $R$2)</f>
        <v>23247.675025154942</v>
      </c>
      <c r="T126" s="5">
        <f t="shared" si="17"/>
        <v>0</v>
      </c>
      <c r="V126">
        <f t="shared" si="18"/>
        <v>1</v>
      </c>
    </row>
    <row r="127" spans="1:22">
      <c r="A127" t="s">
        <v>481</v>
      </c>
      <c r="B127" t="s">
        <v>482</v>
      </c>
      <c r="C127" s="159">
        <v>9155.42</v>
      </c>
      <c r="D127" s="44">
        <v>32106.63</v>
      </c>
      <c r="E127" s="44">
        <v>23532.28</v>
      </c>
      <c r="F127" s="16"/>
      <c r="G127" s="16">
        <f t="shared" si="10"/>
        <v>21598.11</v>
      </c>
      <c r="H127" s="14">
        <v>1</v>
      </c>
      <c r="J127" s="16">
        <f>+G127*H127</f>
        <v>21598.11</v>
      </c>
      <c r="L127" s="3">
        <f t="shared" si="15"/>
        <v>5.3942040678894854E-4</v>
      </c>
      <c r="N127" s="16">
        <f>+L127*(assessment!$J$275*assessment!$F$3)</f>
        <v>15766.452056932818</v>
      </c>
      <c r="P127" s="6">
        <f>+N127/payroll!F127</f>
        <v>8.2821361935248841E-4</v>
      </c>
      <c r="R127" s="16">
        <f>IF(P127&lt;$R$2,N127, +payroll!F127 * $R$2)</f>
        <v>15766.452056932818</v>
      </c>
      <c r="T127" s="5">
        <f>+N127-R127</f>
        <v>0</v>
      </c>
      <c r="V127">
        <f>+R127/N127</f>
        <v>1</v>
      </c>
    </row>
    <row r="128" spans="1:22">
      <c r="A128" t="s">
        <v>193</v>
      </c>
      <c r="B128" t="s">
        <v>505</v>
      </c>
      <c r="C128" s="159">
        <v>81407.610000000015</v>
      </c>
      <c r="D128" s="44">
        <v>44353.689999999981</v>
      </c>
      <c r="E128" s="44">
        <v>41977.98</v>
      </c>
      <c r="F128" s="16"/>
      <c r="G128" s="16">
        <f t="shared" si="10"/>
        <v>55913.093333333331</v>
      </c>
      <c r="H128" s="14">
        <v>1</v>
      </c>
      <c r="J128" s="16">
        <f t="shared" si="16"/>
        <v>55913.093333333331</v>
      </c>
      <c r="L128" s="3">
        <f t="shared" si="15"/>
        <v>1.3964492055413694E-3</v>
      </c>
      <c r="N128" s="16">
        <f>+L128*(assessment!$J$275*assessment!$F$3)</f>
        <v>40816.122586411948</v>
      </c>
      <c r="P128" s="6">
        <f>+N128/payroll!F128</f>
        <v>2.4448840809346258E-3</v>
      </c>
      <c r="R128" s="16">
        <f>IF(P128&lt;$R$2,N128, +payroll!F128 * $R$2)</f>
        <v>40816.122586411948</v>
      </c>
      <c r="T128" s="5">
        <f t="shared" si="17"/>
        <v>0</v>
      </c>
      <c r="V128">
        <f t="shared" si="18"/>
        <v>1</v>
      </c>
    </row>
    <row r="129" spans="1:22">
      <c r="A129" t="s">
        <v>194</v>
      </c>
      <c r="B129" t="s">
        <v>195</v>
      </c>
      <c r="C129" s="159">
        <v>92893.549999999988</v>
      </c>
      <c r="D129" s="44">
        <v>156118.89000000022</v>
      </c>
      <c r="E129" s="44">
        <v>113225.02</v>
      </c>
      <c r="F129" s="16"/>
      <c r="G129" s="16">
        <f t="shared" si="10"/>
        <v>120745.82000000007</v>
      </c>
      <c r="H129" s="14">
        <v>1</v>
      </c>
      <c r="J129" s="16">
        <f t="shared" si="16"/>
        <v>120745.82000000007</v>
      </c>
      <c r="L129" s="3">
        <f t="shared" ref="L129:L166" si="19">+J129/$J$267</f>
        <v>3.0156693961862955E-3</v>
      </c>
      <c r="N129" s="16">
        <f>+L129*(assessment!$J$275*assessment!$F$3)</f>
        <v>88143.50802477813</v>
      </c>
      <c r="P129" s="6">
        <f>+N129/payroll!F129</f>
        <v>4.6386657140816221E-3</v>
      </c>
      <c r="R129" s="16">
        <f>IF(P129&lt;$R$2,N129, +payroll!F129 * $R$2)</f>
        <v>88143.50802477813</v>
      </c>
      <c r="T129" s="5">
        <f t="shared" si="17"/>
        <v>0</v>
      </c>
      <c r="V129">
        <f t="shared" si="18"/>
        <v>1</v>
      </c>
    </row>
    <row r="130" spans="1:22">
      <c r="A130" t="s">
        <v>557</v>
      </c>
      <c r="B130" t="s">
        <v>558</v>
      </c>
      <c r="C130" s="159">
        <v>2889.4</v>
      </c>
      <c r="D130" s="44">
        <v>14867.1</v>
      </c>
      <c r="E130" s="44">
        <v>45.19</v>
      </c>
      <c r="F130" s="16"/>
      <c r="G130" s="16">
        <f t="shared" si="10"/>
        <v>5933.8966666666665</v>
      </c>
      <c r="H130" s="14">
        <v>1</v>
      </c>
      <c r="J130" s="16">
        <f>+G130*H130</f>
        <v>5933.8966666666665</v>
      </c>
      <c r="L130" s="3">
        <f t="shared" si="19"/>
        <v>1.4820115990597874E-4</v>
      </c>
      <c r="N130" s="16">
        <f>+L130*(assessment!$J$275*assessment!$F$3)</f>
        <v>4331.6983433177002</v>
      </c>
      <c r="P130" s="6">
        <f>+N130/payroll!F130</f>
        <v>4.3582569619836966E-4</v>
      </c>
      <c r="R130" s="16">
        <f>IF(P130&lt;$R$2,N130, +payroll!F130 * $R$2)</f>
        <v>4331.6983433177002</v>
      </c>
      <c r="T130" s="5">
        <f>+N130-R130</f>
        <v>0</v>
      </c>
      <c r="V130">
        <f>+R130/N130</f>
        <v>1</v>
      </c>
    </row>
    <row r="131" spans="1:22" s="102" customFormat="1">
      <c r="A131" s="104" t="s">
        <v>582</v>
      </c>
      <c r="B131" s="104" t="s">
        <v>578</v>
      </c>
      <c r="C131" s="173">
        <v>50858.390000000007</v>
      </c>
      <c r="D131" s="173">
        <v>158013.48000000001</v>
      </c>
      <c r="E131" s="173">
        <v>88801.41</v>
      </c>
      <c r="F131" s="16"/>
      <c r="G131" s="16">
        <f t="shared" si="10"/>
        <v>99224.426666666681</v>
      </c>
      <c r="H131" s="14">
        <v>1</v>
      </c>
      <c r="J131" s="16">
        <f>+G131*H131</f>
        <v>99224.426666666681</v>
      </c>
      <c r="L131" s="123">
        <f t="shared" si="19"/>
        <v>2.4781650151764912E-3</v>
      </c>
      <c r="N131" s="16">
        <f>+L131*(assessment!$J$275*assessment!$F$3)</f>
        <v>72433.058536911165</v>
      </c>
      <c r="P131" s="124">
        <f>+N131/payroll!F131</f>
        <v>7.7808341887160076E-4</v>
      </c>
      <c r="R131" s="16">
        <f>IF(P131&lt;$R$2,N131, +payroll!F131 * $R$2)</f>
        <v>72433.058536911165</v>
      </c>
      <c r="T131" s="5">
        <f>+N131-R131</f>
        <v>0</v>
      </c>
      <c r="V131" s="102">
        <f>+R131/N131</f>
        <v>1</v>
      </c>
    </row>
    <row r="132" spans="1:22">
      <c r="A132" t="s">
        <v>196</v>
      </c>
      <c r="B132" t="s">
        <v>197</v>
      </c>
      <c r="C132" s="159">
        <v>13162.129999999996</v>
      </c>
      <c r="D132" s="44">
        <v>12345.92</v>
      </c>
      <c r="E132" s="44">
        <v>0</v>
      </c>
      <c r="F132" s="16"/>
      <c r="G132" s="16">
        <f t="shared" si="10"/>
        <v>8502.6833333333325</v>
      </c>
      <c r="H132" s="14">
        <v>1</v>
      </c>
      <c r="J132" s="16">
        <f t="shared" si="16"/>
        <v>8502.6833333333325</v>
      </c>
      <c r="L132" s="3">
        <f t="shared" si="19"/>
        <v>2.1235751195193832E-4</v>
      </c>
      <c r="N132" s="16">
        <f>+L132*(assessment!$J$275*assessment!$F$3)</f>
        <v>6206.89259987479</v>
      </c>
      <c r="P132" s="6">
        <f>+N132/payroll!F132</f>
        <v>4.0713683581127398E-4</v>
      </c>
      <c r="R132" s="16">
        <f>IF(P132&lt;$R$2,N132, +payroll!F132 * $R$2)</f>
        <v>6206.89259987479</v>
      </c>
      <c r="T132" s="5">
        <f t="shared" si="17"/>
        <v>0</v>
      </c>
      <c r="V132">
        <f t="shared" si="18"/>
        <v>1</v>
      </c>
    </row>
    <row r="133" spans="1:22">
      <c r="A133" t="s">
        <v>198</v>
      </c>
      <c r="B133" t="s">
        <v>547</v>
      </c>
      <c r="C133" s="159">
        <v>2841.76</v>
      </c>
      <c r="D133" s="44">
        <v>12519.280000000002</v>
      </c>
      <c r="E133" s="44">
        <v>482.61</v>
      </c>
      <c r="F133" s="16"/>
      <c r="G133" s="16">
        <f t="shared" si="10"/>
        <v>5281.2166666666681</v>
      </c>
      <c r="H133" s="14">
        <v>1</v>
      </c>
      <c r="J133" s="16">
        <f t="shared" si="16"/>
        <v>5281.2166666666681</v>
      </c>
      <c r="L133" s="3">
        <f t="shared" si="19"/>
        <v>1.3190024695095584E-4</v>
      </c>
      <c r="N133" s="16">
        <f>+L133*(assessment!$J$275*assessment!$F$3)</f>
        <v>3855.2470275072478</v>
      </c>
      <c r="P133" s="6">
        <f>+N133/payroll!F133</f>
        <v>5.1408078272789518E-4</v>
      </c>
      <c r="R133" s="16">
        <f>IF(P133&lt;$R$2,N133, +payroll!F133 * $R$2)</f>
        <v>3855.2470275072478</v>
      </c>
      <c r="T133" s="5">
        <f t="shared" si="17"/>
        <v>0</v>
      </c>
      <c r="V133">
        <f t="shared" si="18"/>
        <v>1</v>
      </c>
    </row>
    <row r="134" spans="1:22">
      <c r="A134" t="s">
        <v>199</v>
      </c>
      <c r="B134" t="s">
        <v>200</v>
      </c>
      <c r="C134" s="159">
        <v>18946.18</v>
      </c>
      <c r="D134" s="44">
        <v>11709.37</v>
      </c>
      <c r="E134" s="44">
        <v>47285.69</v>
      </c>
      <c r="F134" s="16"/>
      <c r="G134" s="16">
        <f t="shared" si="10"/>
        <v>25980.413333333334</v>
      </c>
      <c r="H134" s="14">
        <v>1</v>
      </c>
      <c r="J134" s="16">
        <f t="shared" si="16"/>
        <v>25980.413333333334</v>
      </c>
      <c r="L134" s="3">
        <f t="shared" si="19"/>
        <v>6.4886997653089494E-4</v>
      </c>
      <c r="N134" s="16">
        <f>+L134*(assessment!$J$275*assessment!$F$3)</f>
        <v>18965.499353383148</v>
      </c>
      <c r="P134" s="6">
        <f>+N134/payroll!F134</f>
        <v>3.2748674852978355E-4</v>
      </c>
      <c r="R134" s="16">
        <f>IF(P134&lt;$R$2,N134, +payroll!F134 * $R$2)</f>
        <v>18965.499353383148</v>
      </c>
      <c r="T134" s="5">
        <f t="shared" si="17"/>
        <v>0</v>
      </c>
      <c r="V134">
        <f t="shared" si="18"/>
        <v>1</v>
      </c>
    </row>
    <row r="135" spans="1:22">
      <c r="A135" t="s">
        <v>201</v>
      </c>
      <c r="B135" t="s">
        <v>548</v>
      </c>
      <c r="C135" s="159">
        <v>4247.72</v>
      </c>
      <c r="D135" s="44">
        <v>14664.069999999998</v>
      </c>
      <c r="E135" s="44">
        <v>28925.08</v>
      </c>
      <c r="F135" s="16"/>
      <c r="G135" s="16">
        <f t="shared" ref="G135:G198" si="20">IF(SUM(C135:E135)&gt;0,AVERAGE(C135:E135),0)</f>
        <v>15945.623333333331</v>
      </c>
      <c r="H135" s="14">
        <v>1</v>
      </c>
      <c r="J135" s="16">
        <f t="shared" si="16"/>
        <v>15945.623333333331</v>
      </c>
      <c r="L135" s="3">
        <f t="shared" si="19"/>
        <v>3.9824756078055042E-4</v>
      </c>
      <c r="N135" s="16">
        <f>+L135*(assessment!$J$275*assessment!$F$3)</f>
        <v>11640.180821512124</v>
      </c>
      <c r="P135" s="6">
        <f>+N135/payroll!F135</f>
        <v>1.417403884166613E-3</v>
      </c>
      <c r="R135" s="16">
        <f>IF(P135&lt;$R$2,N135, +payroll!F135 * $R$2)</f>
        <v>11640.180821512124</v>
      </c>
      <c r="T135" s="5">
        <f t="shared" si="17"/>
        <v>0</v>
      </c>
      <c r="V135">
        <f t="shared" si="18"/>
        <v>1</v>
      </c>
    </row>
    <row r="136" spans="1:22">
      <c r="A136" t="s">
        <v>202</v>
      </c>
      <c r="B136" t="s">
        <v>549</v>
      </c>
      <c r="C136" s="159">
        <v>9353.1999999999971</v>
      </c>
      <c r="D136" s="44">
        <v>14081.699999999997</v>
      </c>
      <c r="E136" s="44">
        <v>10130.73</v>
      </c>
      <c r="F136" s="16"/>
      <c r="G136" s="16">
        <f t="shared" si="20"/>
        <v>11188.543333333329</v>
      </c>
      <c r="H136" s="14">
        <v>1</v>
      </c>
      <c r="J136" s="16">
        <f t="shared" si="16"/>
        <v>11188.543333333329</v>
      </c>
      <c r="L136" s="3">
        <f t="shared" si="19"/>
        <v>2.7943781174567784E-4</v>
      </c>
      <c r="N136" s="16">
        <f>+L136*(assessment!$J$275*assessment!$F$3)</f>
        <v>8167.5494777976046</v>
      </c>
      <c r="P136" s="6">
        <f>+N136/payroll!F136</f>
        <v>8.0463250796545649E-4</v>
      </c>
      <c r="R136" s="16">
        <f>IF(P136&lt;$R$2,N136, +payroll!F136 * $R$2)</f>
        <v>8167.5494777976046</v>
      </c>
      <c r="T136" s="5">
        <f t="shared" si="17"/>
        <v>0</v>
      </c>
      <c r="V136">
        <f t="shared" si="18"/>
        <v>1</v>
      </c>
    </row>
    <row r="137" spans="1:22">
      <c r="A137" t="s">
        <v>203</v>
      </c>
      <c r="B137" t="s">
        <v>506</v>
      </c>
      <c r="C137" s="159">
        <v>10583.07</v>
      </c>
      <c r="D137" s="44">
        <v>2769.39</v>
      </c>
      <c r="E137" s="44">
        <v>17776.759999999998</v>
      </c>
      <c r="F137" s="16"/>
      <c r="G137" s="16">
        <f t="shared" si="20"/>
        <v>10376.406666666666</v>
      </c>
      <c r="H137" s="14">
        <v>1</v>
      </c>
      <c r="J137" s="16">
        <f t="shared" si="16"/>
        <v>10376.406666666666</v>
      </c>
      <c r="L137" s="3">
        <f t="shared" si="19"/>
        <v>2.5915441236019676E-4</v>
      </c>
      <c r="N137" s="16">
        <f>+L137*(assessment!$J$275*assessment!$F$3)</f>
        <v>7574.6960374420742</v>
      </c>
      <c r="P137" s="6">
        <f>+N137/payroll!F137</f>
        <v>7.4031747648517932E-4</v>
      </c>
      <c r="R137" s="16">
        <f>IF(P137&lt;$R$2,N137, +payroll!F137 * $R$2)</f>
        <v>7574.6960374420742</v>
      </c>
      <c r="T137" s="5">
        <f t="shared" si="17"/>
        <v>0</v>
      </c>
      <c r="V137">
        <f t="shared" si="18"/>
        <v>1</v>
      </c>
    </row>
    <row r="138" spans="1:22">
      <c r="A138" t="s">
        <v>204</v>
      </c>
      <c r="B138" t="s">
        <v>550</v>
      </c>
      <c r="C138" s="159">
        <v>921074.90999999829</v>
      </c>
      <c r="D138" s="44">
        <v>571831.37999999966</v>
      </c>
      <c r="E138" s="44">
        <v>651379.47</v>
      </c>
      <c r="F138" s="16"/>
      <c r="G138" s="16">
        <f t="shared" si="20"/>
        <v>714761.91999999934</v>
      </c>
      <c r="H138" s="14">
        <v>1</v>
      </c>
      <c r="J138" s="16">
        <f t="shared" si="16"/>
        <v>714761.91999999934</v>
      </c>
      <c r="L138" s="3">
        <f t="shared" si="19"/>
        <v>1.7851430779991836E-2</v>
      </c>
      <c r="N138" s="16">
        <f>+L138*(assessment!$J$275*assessment!$F$3)</f>
        <v>521770.63381014537</v>
      </c>
      <c r="P138" s="6">
        <f>+N138/payroll!F138</f>
        <v>3.8364265201294642E-3</v>
      </c>
      <c r="R138" s="16">
        <f>IF(P138&lt;$R$2,N138, +payroll!F138 * $R$2)</f>
        <v>521770.63381014537</v>
      </c>
      <c r="T138" s="5">
        <f t="shared" si="17"/>
        <v>0</v>
      </c>
      <c r="V138">
        <f t="shared" si="18"/>
        <v>1</v>
      </c>
    </row>
    <row r="139" spans="1:22">
      <c r="A139" t="s">
        <v>205</v>
      </c>
      <c r="B139" t="s">
        <v>206</v>
      </c>
      <c r="C139" s="159">
        <v>0</v>
      </c>
      <c r="D139" s="44">
        <v>1627.4300000000003</v>
      </c>
      <c r="E139" s="44">
        <v>97880.33</v>
      </c>
      <c r="F139" s="16"/>
      <c r="G139" s="16">
        <f t="shared" si="20"/>
        <v>33169.253333333334</v>
      </c>
      <c r="H139" s="14">
        <v>1</v>
      </c>
      <c r="J139" s="16">
        <f t="shared" si="16"/>
        <v>33169.253333333334</v>
      </c>
      <c r="L139" s="3">
        <f t="shared" si="19"/>
        <v>8.28413788333903E-4</v>
      </c>
      <c r="N139" s="16">
        <f>+L139*(assessment!$J$275*assessment!$F$3)</f>
        <v>24213.29655438643</v>
      </c>
      <c r="P139" s="6">
        <f>+N139/payroll!F139</f>
        <v>2.9720714327308331E-3</v>
      </c>
      <c r="R139" s="16">
        <f>IF(P139&lt;$R$2,N139, +payroll!F139 * $R$2)</f>
        <v>24213.29655438643</v>
      </c>
      <c r="T139" s="5">
        <f t="shared" si="17"/>
        <v>0</v>
      </c>
      <c r="V139">
        <f t="shared" si="18"/>
        <v>1</v>
      </c>
    </row>
    <row r="140" spans="1:22">
      <c r="A140" t="s">
        <v>207</v>
      </c>
      <c r="B140" t="s">
        <v>208</v>
      </c>
      <c r="C140" s="159">
        <v>12406.299999999997</v>
      </c>
      <c r="D140" s="44">
        <v>381.51</v>
      </c>
      <c r="E140" s="44">
        <v>68107.23</v>
      </c>
      <c r="F140" s="16"/>
      <c r="G140" s="16">
        <f t="shared" si="20"/>
        <v>26965.013333333332</v>
      </c>
      <c r="H140" s="14">
        <v>1</v>
      </c>
      <c r="J140" s="16">
        <f t="shared" si="16"/>
        <v>26965.013333333332</v>
      </c>
      <c r="L140" s="3">
        <f t="shared" si="19"/>
        <v>6.7346070842939899E-4</v>
      </c>
      <c r="N140" s="16">
        <f>+L140*(assessment!$J$275*assessment!$F$3)</f>
        <v>19684.249683632232</v>
      </c>
      <c r="P140" s="6">
        <f>+N140/payroll!F140</f>
        <v>2.5883732653688468E-3</v>
      </c>
      <c r="R140" s="16">
        <f>IF(P140&lt;$R$2,N140, +payroll!F140 * $R$2)</f>
        <v>19684.249683632232</v>
      </c>
      <c r="T140" s="5">
        <f t="shared" si="17"/>
        <v>0</v>
      </c>
      <c r="V140">
        <f t="shared" si="18"/>
        <v>1</v>
      </c>
    </row>
    <row r="141" spans="1:22">
      <c r="A141" t="s">
        <v>209</v>
      </c>
      <c r="B141" t="s">
        <v>210</v>
      </c>
      <c r="C141" s="159">
        <v>0</v>
      </c>
      <c r="D141" s="44">
        <v>0</v>
      </c>
      <c r="E141" s="44">
        <v>0</v>
      </c>
      <c r="F141" s="16"/>
      <c r="G141" s="16">
        <f t="shared" si="20"/>
        <v>0</v>
      </c>
      <c r="H141" s="14">
        <v>1</v>
      </c>
      <c r="J141" s="16">
        <f t="shared" si="16"/>
        <v>0</v>
      </c>
      <c r="L141" s="3">
        <f t="shared" si="19"/>
        <v>0</v>
      </c>
      <c r="N141" s="16">
        <f>+L141*(assessment!$J$275*assessment!$F$3)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7"/>
        <v>0</v>
      </c>
      <c r="V141" t="e">
        <f t="shared" si="18"/>
        <v>#DIV/0!</v>
      </c>
    </row>
    <row r="142" spans="1:22">
      <c r="A142" t="s">
        <v>211</v>
      </c>
      <c r="B142" t="s">
        <v>462</v>
      </c>
      <c r="C142" s="159">
        <v>0</v>
      </c>
      <c r="D142" s="44">
        <v>0</v>
      </c>
      <c r="E142" s="44">
        <v>0</v>
      </c>
      <c r="F142" s="16"/>
      <c r="G142" s="16">
        <f t="shared" si="20"/>
        <v>0</v>
      </c>
      <c r="H142" s="14">
        <v>1</v>
      </c>
      <c r="J142" s="16">
        <f t="shared" si="16"/>
        <v>0</v>
      </c>
      <c r="L142" s="3">
        <f t="shared" si="19"/>
        <v>0</v>
      </c>
      <c r="N142" s="16">
        <f>+L142*(assessment!$J$275*assessment!$F$3)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 t="shared" si="17"/>
        <v>0</v>
      </c>
      <c r="V142" t="e">
        <f t="shared" si="18"/>
        <v>#DIV/0!</v>
      </c>
    </row>
    <row r="143" spans="1:22" hidden="1" outlineLevel="1">
      <c r="A143" t="s">
        <v>212</v>
      </c>
      <c r="B143" t="s">
        <v>213</v>
      </c>
      <c r="C143" s="159">
        <v>0</v>
      </c>
      <c r="D143" s="44">
        <v>0</v>
      </c>
      <c r="E143" s="44">
        <v>0</v>
      </c>
      <c r="F143" s="16"/>
      <c r="G143" s="16">
        <f t="shared" si="20"/>
        <v>0</v>
      </c>
      <c r="H143" s="14">
        <v>1</v>
      </c>
      <c r="J143" s="16">
        <f t="shared" si="16"/>
        <v>0</v>
      </c>
      <c r="L143" s="3">
        <f t="shared" si="19"/>
        <v>0</v>
      </c>
      <c r="N143" s="16">
        <f>+L143*(assessment!$J$275*assessment!$F$3)</f>
        <v>0</v>
      </c>
      <c r="P143" s="6">
        <f>+N143/payroll!F143</f>
        <v>0</v>
      </c>
      <c r="R143" s="16">
        <f>IF(P143&lt;$R$2,N143, +payroll!F143 * $R$2)</f>
        <v>0</v>
      </c>
      <c r="T143" s="5">
        <f t="shared" si="17"/>
        <v>0</v>
      </c>
      <c r="V143" t="e">
        <f t="shared" si="18"/>
        <v>#DIV/0!</v>
      </c>
    </row>
    <row r="144" spans="1:22" hidden="1" outlineLevel="1">
      <c r="A144" t="s">
        <v>214</v>
      </c>
      <c r="B144" t="s">
        <v>215</v>
      </c>
      <c r="C144" s="159">
        <v>0</v>
      </c>
      <c r="D144" s="44">
        <v>0</v>
      </c>
      <c r="E144" s="44">
        <v>0</v>
      </c>
      <c r="F144" s="16"/>
      <c r="G144" s="16">
        <f t="shared" si="20"/>
        <v>0</v>
      </c>
      <c r="H144" s="14">
        <v>1</v>
      </c>
      <c r="J144" s="16">
        <f t="shared" si="16"/>
        <v>0</v>
      </c>
      <c r="L144" s="3">
        <f t="shared" si="19"/>
        <v>0</v>
      </c>
      <c r="N144" s="16">
        <f>+L144*(assessment!$J$275*assessment!$F$3)</f>
        <v>0</v>
      </c>
      <c r="P144" s="6">
        <f>+N144/payroll!F144</f>
        <v>0</v>
      </c>
      <c r="R144" s="16">
        <f>IF(P144&lt;$R$2,N144, +payroll!F144 * $R$2)</f>
        <v>0</v>
      </c>
      <c r="T144" s="5">
        <f t="shared" si="17"/>
        <v>0</v>
      </c>
      <c r="V144" t="e">
        <f t="shared" si="18"/>
        <v>#DIV/0!</v>
      </c>
    </row>
    <row r="145" spans="1:22" hidden="1" outlineLevel="1">
      <c r="A145" t="s">
        <v>216</v>
      </c>
      <c r="B145" t="s">
        <v>217</v>
      </c>
      <c r="C145" s="159">
        <v>0</v>
      </c>
      <c r="D145" s="44">
        <v>0</v>
      </c>
      <c r="E145" s="44">
        <v>604.24</v>
      </c>
      <c r="F145" s="16"/>
      <c r="G145" s="16">
        <f t="shared" si="20"/>
        <v>201.41333333333333</v>
      </c>
      <c r="H145" s="14">
        <v>1</v>
      </c>
      <c r="J145" s="16">
        <f t="shared" si="16"/>
        <v>201.41333333333333</v>
      </c>
      <c r="L145" s="3">
        <f t="shared" si="19"/>
        <v>5.030368962811317E-6</v>
      </c>
      <c r="N145" s="16">
        <f>+L145*(assessment!$J$275*assessment!$F$3)</f>
        <v>147.03016438137541</v>
      </c>
      <c r="P145" s="6">
        <f>+N145/payroll!F145</f>
        <v>1.1511887271036421E-4</v>
      </c>
      <c r="R145" s="16">
        <f>IF(P145&lt;$R$2,N145, +payroll!F145 * $R$2)</f>
        <v>147.03016438137541</v>
      </c>
      <c r="T145" s="5">
        <f t="shared" si="17"/>
        <v>0</v>
      </c>
      <c r="V145">
        <f t="shared" si="18"/>
        <v>1</v>
      </c>
    </row>
    <row r="146" spans="1:22" hidden="1" outlineLevel="1">
      <c r="A146" t="s">
        <v>509</v>
      </c>
      <c r="B146" t="s">
        <v>507</v>
      </c>
      <c r="C146" s="159">
        <v>85</v>
      </c>
      <c r="D146" s="44">
        <v>0</v>
      </c>
      <c r="E146" s="44">
        <v>0</v>
      </c>
      <c r="F146" s="16"/>
      <c r="G146" s="16">
        <f t="shared" si="20"/>
        <v>28.333333333333332</v>
      </c>
      <c r="H146" s="14">
        <v>1</v>
      </c>
      <c r="J146" s="16">
        <f>+G146*H146</f>
        <v>28.333333333333332</v>
      </c>
      <c r="L146" s="3">
        <f t="shared" si="19"/>
        <v>7.0763498252178263E-7</v>
      </c>
      <c r="N146" s="16">
        <f>+L146*(assessment!$J$275*assessment!$F$3)</f>
        <v>20.683112624812839</v>
      </c>
      <c r="P146" s="6">
        <f>+N146/payroll!F146</f>
        <v>2.0590905826134049E-5</v>
      </c>
      <c r="R146" s="16">
        <f>IF(P146&lt;$R$2,N146, +payroll!F146 * $R$2)</f>
        <v>20.683112624812839</v>
      </c>
      <c r="T146" s="5">
        <f>+N146-R146</f>
        <v>0</v>
      </c>
      <c r="V146">
        <f>+R146/N146</f>
        <v>1</v>
      </c>
    </row>
    <row r="147" spans="1:22" hidden="1" outlineLevel="1">
      <c r="A147" t="s">
        <v>218</v>
      </c>
      <c r="B147" t="s">
        <v>219</v>
      </c>
      <c r="C147" s="159">
        <v>0</v>
      </c>
      <c r="D147" s="44">
        <v>30935.920000000002</v>
      </c>
      <c r="E147" s="44">
        <v>-30800.92</v>
      </c>
      <c r="F147" s="16"/>
      <c r="G147" s="16">
        <f t="shared" si="20"/>
        <v>45.000000000001215</v>
      </c>
      <c r="H147" s="14">
        <v>1</v>
      </c>
      <c r="J147" s="16">
        <f t="shared" si="16"/>
        <v>45.000000000001215</v>
      </c>
      <c r="L147" s="3">
        <f t="shared" si="19"/>
        <v>1.1238908545934499E-6</v>
      </c>
      <c r="N147" s="16">
        <f>+L147*(assessment!$J$275*assessment!$F$3)</f>
        <v>32.849649462938928</v>
      </c>
      <c r="P147" s="6">
        <f>+N147/payroll!F147</f>
        <v>2.2155681130215107E-5</v>
      </c>
      <c r="R147" s="16">
        <f>IF(P147&lt;$R$2,N147, +payroll!F147 * $R$2)</f>
        <v>32.849649462938928</v>
      </c>
      <c r="T147" s="5">
        <f t="shared" si="17"/>
        <v>0</v>
      </c>
      <c r="V147">
        <f t="shared" si="18"/>
        <v>1</v>
      </c>
    </row>
    <row r="148" spans="1:22" hidden="1" outlineLevel="1">
      <c r="A148" t="s">
        <v>220</v>
      </c>
      <c r="B148" t="s">
        <v>221</v>
      </c>
      <c r="C148" s="159">
        <v>0</v>
      </c>
      <c r="D148" s="44">
        <v>0</v>
      </c>
      <c r="E148" s="44">
        <v>0</v>
      </c>
      <c r="F148" s="16"/>
      <c r="G148" s="16">
        <f t="shared" si="20"/>
        <v>0</v>
      </c>
      <c r="H148" s="14">
        <v>1</v>
      </c>
      <c r="J148" s="16">
        <f t="shared" si="16"/>
        <v>0</v>
      </c>
      <c r="L148" s="3">
        <f t="shared" si="19"/>
        <v>0</v>
      </c>
      <c r="N148" s="16">
        <f>+L148*(assessment!$J$275*assessment!$F$3)</f>
        <v>0</v>
      </c>
      <c r="P148" s="6">
        <f>+N148/payroll!F148</f>
        <v>0</v>
      </c>
      <c r="R148" s="16">
        <f>IF(P148&lt;$R$2,N148, +payroll!F148 * $R$2)</f>
        <v>0</v>
      </c>
      <c r="T148" s="5">
        <f t="shared" si="17"/>
        <v>0</v>
      </c>
      <c r="V148" t="e">
        <f t="shared" si="18"/>
        <v>#DIV/0!</v>
      </c>
    </row>
    <row r="149" spans="1:22" hidden="1" outlineLevel="1">
      <c r="A149" t="s">
        <v>222</v>
      </c>
      <c r="B149" t="s">
        <v>223</v>
      </c>
      <c r="C149" s="159">
        <v>1728.4900000000002</v>
      </c>
      <c r="D149" s="44">
        <v>0</v>
      </c>
      <c r="E149" s="44">
        <v>251.93</v>
      </c>
      <c r="F149" s="16"/>
      <c r="G149" s="16">
        <f t="shared" si="20"/>
        <v>660.1400000000001</v>
      </c>
      <c r="H149" s="14">
        <v>1</v>
      </c>
      <c r="J149" s="16">
        <f t="shared" si="16"/>
        <v>660.1400000000001</v>
      </c>
      <c r="L149" s="3">
        <f t="shared" si="19"/>
        <v>1.6487229083362224E-5</v>
      </c>
      <c r="N149" s="16">
        <f>+L149*(assessment!$J$275*assessment!$F$3)</f>
        <v>481.89705769919823</v>
      </c>
      <c r="P149" s="6">
        <f>+N149/payroll!F149</f>
        <v>1.6037238394305033E-4</v>
      </c>
      <c r="R149" s="16">
        <f>IF(P149&lt;$R$2,N149, +payroll!F149 * $R$2)</f>
        <v>481.89705769919823</v>
      </c>
      <c r="T149" s="5">
        <f t="shared" si="17"/>
        <v>0</v>
      </c>
      <c r="V149">
        <f t="shared" si="18"/>
        <v>1</v>
      </c>
    </row>
    <row r="150" spans="1:22" hidden="1" outlineLevel="1">
      <c r="A150" t="s">
        <v>224</v>
      </c>
      <c r="B150" t="s">
        <v>225</v>
      </c>
      <c r="C150" s="159">
        <v>432971.36</v>
      </c>
      <c r="D150" s="44">
        <v>121686.35999999984</v>
      </c>
      <c r="E150" s="44">
        <v>111273.36</v>
      </c>
      <c r="F150" s="16"/>
      <c r="G150" s="16">
        <f t="shared" si="20"/>
        <v>221977.02666666661</v>
      </c>
      <c r="H150" s="14">
        <v>1</v>
      </c>
      <c r="J150" s="16">
        <f t="shared" si="16"/>
        <v>221977.02666666661</v>
      </c>
      <c r="L150" s="3">
        <f t="shared" si="19"/>
        <v>5.5439544489001387E-3</v>
      </c>
      <c r="N150" s="16">
        <f>+L150*(assessment!$J$275*assessment!$F$3)</f>
        <v>162041.50032944998</v>
      </c>
      <c r="P150" s="6">
        <f>+N150/payroll!F150</f>
        <v>9.4841646819618201E-3</v>
      </c>
      <c r="R150" s="16">
        <f>IF(P150&lt;$R$2,N150, +payroll!F150 * $R$2)</f>
        <v>162041.50032944998</v>
      </c>
      <c r="T150" s="5">
        <f t="shared" si="17"/>
        <v>0</v>
      </c>
      <c r="V150">
        <f t="shared" si="18"/>
        <v>1</v>
      </c>
    </row>
    <row r="151" spans="1:22" hidden="1" outlineLevel="1">
      <c r="A151" t="s">
        <v>226</v>
      </c>
      <c r="B151" t="s">
        <v>227</v>
      </c>
      <c r="C151" s="159">
        <v>884.66999999999985</v>
      </c>
      <c r="D151" s="44">
        <v>19914.599999999999</v>
      </c>
      <c r="E151" s="44">
        <v>52255.17</v>
      </c>
      <c r="F151" s="16"/>
      <c r="G151" s="16">
        <f t="shared" si="20"/>
        <v>24351.48</v>
      </c>
      <c r="H151" s="14">
        <v>1</v>
      </c>
      <c r="J151" s="16">
        <f t="shared" si="16"/>
        <v>24351.48</v>
      </c>
      <c r="L151" s="3">
        <f t="shared" si="19"/>
        <v>6.081867926181014E-4</v>
      </c>
      <c r="N151" s="16">
        <f>+L151*(assessment!$J$275*assessment!$F$3)</f>
        <v>17776.390708972143</v>
      </c>
      <c r="P151" s="6">
        <f>+N151/payroll!F151</f>
        <v>6.362455261522567E-3</v>
      </c>
      <c r="R151" s="16">
        <f>IF(P151&lt;$R$2,N151, +payroll!F151 * $R$2)</f>
        <v>17776.390708972143</v>
      </c>
      <c r="T151" s="5">
        <f t="shared" si="17"/>
        <v>0</v>
      </c>
      <c r="V151">
        <f t="shared" si="18"/>
        <v>1</v>
      </c>
    </row>
    <row r="152" spans="1:22" hidden="1" outlineLevel="1">
      <c r="A152" t="s">
        <v>228</v>
      </c>
      <c r="B152" t="s">
        <v>229</v>
      </c>
      <c r="C152" s="159">
        <v>433.96</v>
      </c>
      <c r="D152" s="44">
        <v>150</v>
      </c>
      <c r="E152" s="44">
        <v>13077.03</v>
      </c>
      <c r="F152" s="16"/>
      <c r="G152" s="16">
        <f t="shared" si="20"/>
        <v>4553.6633333333339</v>
      </c>
      <c r="H152" s="14">
        <v>1</v>
      </c>
      <c r="J152" s="16">
        <f t="shared" si="16"/>
        <v>4553.6633333333339</v>
      </c>
      <c r="L152" s="3">
        <f t="shared" si="19"/>
        <v>1.1372934611623823E-4</v>
      </c>
      <c r="N152" s="16">
        <f>+L152*(assessment!$J$275*assessment!$F$3)</f>
        <v>3324.1387616052002</v>
      </c>
      <c r="P152" s="6">
        <f>+N152/payroll!F152</f>
        <v>1.1791938694256164E-3</v>
      </c>
      <c r="R152" s="16">
        <f>IF(P152&lt;$R$2,N152, +payroll!F152 * $R$2)</f>
        <v>3324.1387616052002</v>
      </c>
      <c r="T152" s="5">
        <f t="shared" si="17"/>
        <v>0</v>
      </c>
      <c r="V152">
        <f t="shared" si="18"/>
        <v>1</v>
      </c>
    </row>
    <row r="153" spans="1:22" hidden="1" outlineLevel="1">
      <c r="A153" t="s">
        <v>230</v>
      </c>
      <c r="B153" t="s">
        <v>231</v>
      </c>
      <c r="C153" s="159">
        <v>0</v>
      </c>
      <c r="D153" s="44">
        <v>0</v>
      </c>
      <c r="E153" s="44">
        <v>0</v>
      </c>
      <c r="F153" s="16"/>
      <c r="G153" s="16">
        <f t="shared" si="20"/>
        <v>0</v>
      </c>
      <c r="H153" s="14">
        <v>1</v>
      </c>
      <c r="J153" s="16">
        <f t="shared" si="16"/>
        <v>0</v>
      </c>
      <c r="L153" s="3">
        <f t="shared" si="19"/>
        <v>0</v>
      </c>
      <c r="N153" s="16">
        <f>+L153*(assessment!$J$275*assessment!$F$3)</f>
        <v>0</v>
      </c>
      <c r="P153" s="6">
        <f>+N153/payroll!F153</f>
        <v>0</v>
      </c>
      <c r="R153" s="16">
        <f>IF(P153&lt;$R$2,N153, +payroll!F153 * $R$2)</f>
        <v>0</v>
      </c>
      <c r="T153" s="5">
        <f t="shared" si="17"/>
        <v>0</v>
      </c>
      <c r="V153" t="e">
        <f t="shared" si="18"/>
        <v>#DIV/0!</v>
      </c>
    </row>
    <row r="154" spans="1:22" hidden="1" outlineLevel="1">
      <c r="A154" t="s">
        <v>232</v>
      </c>
      <c r="B154" t="s">
        <v>233</v>
      </c>
      <c r="C154" s="159">
        <v>0</v>
      </c>
      <c r="D154" s="44">
        <v>0</v>
      </c>
      <c r="E154" s="44">
        <v>1162.6199999999999</v>
      </c>
      <c r="F154" s="16"/>
      <c r="G154" s="16">
        <f t="shared" si="20"/>
        <v>387.53999999999996</v>
      </c>
      <c r="H154" s="14">
        <v>1</v>
      </c>
      <c r="J154" s="16">
        <f t="shared" si="16"/>
        <v>387.53999999999996</v>
      </c>
      <c r="L154" s="3">
        <f t="shared" si="19"/>
        <v>9.6789480397585282E-6</v>
      </c>
      <c r="N154" s="16">
        <f>+L154*(assessment!$J$275*assessment!$F$3)</f>
        <v>282.9011811748224</v>
      </c>
      <c r="P154" s="6">
        <f>+N154/payroll!F154</f>
        <v>5.0466444438083784E-4</v>
      </c>
      <c r="R154" s="16">
        <f>IF(P154&lt;$R$2,N154, +payroll!F154 * $R$2)</f>
        <v>282.9011811748224</v>
      </c>
      <c r="T154" s="5">
        <f t="shared" si="17"/>
        <v>0</v>
      </c>
      <c r="V154">
        <f t="shared" si="18"/>
        <v>1</v>
      </c>
    </row>
    <row r="155" spans="1:22" hidden="1" outlineLevel="1">
      <c r="A155" t="s">
        <v>234</v>
      </c>
      <c r="B155" t="s">
        <v>235</v>
      </c>
      <c r="C155" s="159">
        <v>0</v>
      </c>
      <c r="D155" s="44">
        <v>0</v>
      </c>
      <c r="E155" s="44">
        <v>7.9</v>
      </c>
      <c r="F155" s="16"/>
      <c r="G155" s="16">
        <f t="shared" si="20"/>
        <v>2.6333333333333333</v>
      </c>
      <c r="H155" s="14">
        <v>1</v>
      </c>
      <c r="J155" s="16">
        <f t="shared" si="16"/>
        <v>2.6333333333333333</v>
      </c>
      <c r="L155" s="3">
        <f t="shared" si="19"/>
        <v>6.5768427787318631E-8</v>
      </c>
      <c r="N155" s="16">
        <f>+L155*(assessment!$J$275*assessment!$F$3)</f>
        <v>1.9223128204237818</v>
      </c>
      <c r="P155" s="6">
        <f>+N155/payroll!F155</f>
        <v>1.2663609365439565E-6</v>
      </c>
      <c r="R155" s="16">
        <f>IF(P155&lt;$R$2,N155, +payroll!F155 * $R$2)</f>
        <v>1.9223128204237818</v>
      </c>
      <c r="T155" s="5">
        <f t="shared" si="17"/>
        <v>0</v>
      </c>
      <c r="V155">
        <f t="shared" si="18"/>
        <v>1</v>
      </c>
    </row>
    <row r="156" spans="1:22" hidden="1" outlineLevel="1">
      <c r="A156" t="s">
        <v>236</v>
      </c>
      <c r="B156" t="s">
        <v>237</v>
      </c>
      <c r="C156" s="159">
        <v>333.12</v>
      </c>
      <c r="D156" s="44">
        <v>4508.3399999999992</v>
      </c>
      <c r="E156" s="44">
        <v>94.35</v>
      </c>
      <c r="F156" s="16"/>
      <c r="G156" s="16">
        <f t="shared" si="20"/>
        <v>1645.2699999999998</v>
      </c>
      <c r="H156" s="14">
        <v>1</v>
      </c>
      <c r="J156" s="16">
        <f t="shared" si="16"/>
        <v>1645.2699999999998</v>
      </c>
      <c r="L156" s="3">
        <f t="shared" si="19"/>
        <v>4.1091197918598113E-5</v>
      </c>
      <c r="N156" s="16">
        <f>+L156*(assessment!$J$275*assessment!$F$3)</f>
        <v>1201.0342838197346</v>
      </c>
      <c r="P156" s="6">
        <f>+N156/payroll!F156</f>
        <v>3.1204871154312579E-4</v>
      </c>
      <c r="R156" s="16">
        <f>IF(P156&lt;$R$2,N156, +payroll!F156 * $R$2)</f>
        <v>1201.0342838197346</v>
      </c>
      <c r="T156" s="5">
        <f t="shared" si="17"/>
        <v>0</v>
      </c>
      <c r="V156">
        <f t="shared" si="18"/>
        <v>1</v>
      </c>
    </row>
    <row r="157" spans="1:22" hidden="1" outlineLevel="1">
      <c r="A157" t="s">
        <v>238</v>
      </c>
      <c r="B157" t="s">
        <v>239</v>
      </c>
      <c r="C157" s="159">
        <v>1374.78</v>
      </c>
      <c r="D157" s="44">
        <v>2689.2400000000002</v>
      </c>
      <c r="E157" s="44">
        <v>7.9</v>
      </c>
      <c r="F157" s="16"/>
      <c r="G157" s="16">
        <f t="shared" si="20"/>
        <v>1357.3066666666668</v>
      </c>
      <c r="H157" s="14">
        <v>1</v>
      </c>
      <c r="J157" s="16">
        <f t="shared" si="16"/>
        <v>1357.3066666666668</v>
      </c>
      <c r="L157" s="3">
        <f t="shared" si="19"/>
        <v>3.3899212212118797E-5</v>
      </c>
      <c r="N157" s="16">
        <f>+L157*(assessment!$J$275*assessment!$F$3)</f>
        <v>990.82329363797544</v>
      </c>
      <c r="P157" s="6">
        <f>+N157/payroll!F157</f>
        <v>1.7335378199323699E-4</v>
      </c>
      <c r="R157" s="16">
        <f>IF(P157&lt;$R$2,N157, +payroll!F157 * $R$2)</f>
        <v>990.82329363797544</v>
      </c>
      <c r="T157" s="5">
        <f t="shared" si="17"/>
        <v>0</v>
      </c>
      <c r="V157">
        <f t="shared" si="18"/>
        <v>1</v>
      </c>
    </row>
    <row r="158" spans="1:22" hidden="1" outlineLevel="1">
      <c r="A158" t="s">
        <v>240</v>
      </c>
      <c r="B158" t="s">
        <v>241</v>
      </c>
      <c r="C158" s="159">
        <v>1348.4299999999998</v>
      </c>
      <c r="D158" s="44">
        <v>214.42</v>
      </c>
      <c r="E158" s="44">
        <v>0</v>
      </c>
      <c r="F158" s="16"/>
      <c r="G158" s="16">
        <f t="shared" si="20"/>
        <v>520.94999999999993</v>
      </c>
      <c r="H158" s="14">
        <v>1</v>
      </c>
      <c r="J158" s="16">
        <f t="shared" si="16"/>
        <v>520.94999999999993</v>
      </c>
      <c r="L158" s="3">
        <f t="shared" si="19"/>
        <v>1.3010909793343153E-5</v>
      </c>
      <c r="N158" s="16">
        <f>+L158*(assessment!$J$275*assessment!$F$3)</f>
        <v>380.28944194927936</v>
      </c>
      <c r="P158" s="6">
        <f>+N158/payroll!F158</f>
        <v>6.4183162159022736E-4</v>
      </c>
      <c r="R158" s="16">
        <f>IF(P158&lt;$R$2,N158, +payroll!F158 * $R$2)</f>
        <v>380.28944194927936</v>
      </c>
      <c r="T158" s="5">
        <f t="shared" si="17"/>
        <v>0</v>
      </c>
      <c r="V158">
        <f t="shared" si="18"/>
        <v>1</v>
      </c>
    </row>
    <row r="159" spans="1:22" hidden="1" outlineLevel="1">
      <c r="A159" t="s">
        <v>242</v>
      </c>
      <c r="B159" t="s">
        <v>243</v>
      </c>
      <c r="C159" s="159">
        <v>0</v>
      </c>
      <c r="D159" s="44">
        <v>0</v>
      </c>
      <c r="E159" s="44">
        <v>0</v>
      </c>
      <c r="F159" s="16"/>
      <c r="G159" s="16">
        <f t="shared" si="20"/>
        <v>0</v>
      </c>
      <c r="H159" s="14">
        <v>1</v>
      </c>
      <c r="J159" s="16">
        <f t="shared" si="16"/>
        <v>0</v>
      </c>
      <c r="L159" s="3">
        <f t="shared" si="19"/>
        <v>0</v>
      </c>
      <c r="N159" s="16">
        <f>+L159*(assessment!$J$275*assessment!$F$3)</f>
        <v>0</v>
      </c>
      <c r="P159" s="6">
        <f>+N159/payroll!F159</f>
        <v>0</v>
      </c>
      <c r="R159" s="16">
        <f>IF(P159&lt;$R$2,N159, +payroll!F159 * $R$2)</f>
        <v>0</v>
      </c>
      <c r="T159" s="5">
        <f t="shared" si="17"/>
        <v>0</v>
      </c>
      <c r="V159" t="e">
        <f t="shared" si="18"/>
        <v>#DIV/0!</v>
      </c>
    </row>
    <row r="160" spans="1:22" hidden="1" outlineLevel="1">
      <c r="A160" t="s">
        <v>244</v>
      </c>
      <c r="B160" t="s">
        <v>245</v>
      </c>
      <c r="C160" s="159">
        <v>0</v>
      </c>
      <c r="D160" s="44">
        <v>0</v>
      </c>
      <c r="E160" s="44">
        <v>0</v>
      </c>
      <c r="F160" s="16"/>
      <c r="G160" s="16">
        <f t="shared" si="20"/>
        <v>0</v>
      </c>
      <c r="H160" s="14">
        <v>1</v>
      </c>
      <c r="J160" s="16">
        <f t="shared" si="16"/>
        <v>0</v>
      </c>
      <c r="L160" s="3">
        <f t="shared" si="19"/>
        <v>0</v>
      </c>
      <c r="N160" s="16">
        <f>+L160*(assessment!$J$275*assessment!$F$3)</f>
        <v>0</v>
      </c>
      <c r="P160" s="6">
        <f>+N160/payroll!F160</f>
        <v>0</v>
      </c>
      <c r="R160" s="16">
        <f>IF(P160&lt;$R$2,N160, +payroll!F160 * $R$2)</f>
        <v>0</v>
      </c>
      <c r="T160" s="5">
        <f t="shared" si="17"/>
        <v>0</v>
      </c>
      <c r="V160" t="e">
        <f t="shared" si="18"/>
        <v>#DIV/0!</v>
      </c>
    </row>
    <row r="161" spans="1:22" hidden="1" outlineLevel="1">
      <c r="A161" t="s">
        <v>246</v>
      </c>
      <c r="B161" t="s">
        <v>247</v>
      </c>
      <c r="C161" s="159">
        <v>3146.5199999999995</v>
      </c>
      <c r="D161" s="44">
        <v>22.67</v>
      </c>
      <c r="E161" s="44">
        <v>327.96</v>
      </c>
      <c r="F161" s="16"/>
      <c r="G161" s="16">
        <f t="shared" si="20"/>
        <v>1165.7166666666665</v>
      </c>
      <c r="H161" s="14">
        <v>1</v>
      </c>
      <c r="J161" s="16">
        <f t="shared" si="16"/>
        <v>1165.7166666666665</v>
      </c>
      <c r="L161" s="3">
        <f t="shared" si="19"/>
        <v>2.9114184460306495E-5</v>
      </c>
      <c r="N161" s="16">
        <f>+L161*(assessment!$J$275*assessment!$F$3)</f>
        <v>850.96408606899081</v>
      </c>
      <c r="P161" s="6">
        <f>+N161/payroll!F161</f>
        <v>1.9472338394956786E-4</v>
      </c>
      <c r="R161" s="16">
        <f>IF(P161&lt;$R$2,N161, +payroll!F161 * $R$2)</f>
        <v>850.96408606899081</v>
      </c>
      <c r="T161" s="5">
        <f t="shared" si="17"/>
        <v>0</v>
      </c>
      <c r="V161">
        <f t="shared" si="18"/>
        <v>1</v>
      </c>
    </row>
    <row r="162" spans="1:22" hidden="1" outlineLevel="1">
      <c r="A162" t="s">
        <v>248</v>
      </c>
      <c r="B162" t="s">
        <v>249</v>
      </c>
      <c r="C162" s="159">
        <v>0</v>
      </c>
      <c r="D162" s="44">
        <v>0</v>
      </c>
      <c r="E162" s="44">
        <v>0</v>
      </c>
      <c r="F162" s="16"/>
      <c r="G162" s="16">
        <f t="shared" si="20"/>
        <v>0</v>
      </c>
      <c r="H162" s="14">
        <v>1</v>
      </c>
      <c r="J162" s="16">
        <f t="shared" si="16"/>
        <v>0</v>
      </c>
      <c r="L162" s="3">
        <f t="shared" si="19"/>
        <v>0</v>
      </c>
      <c r="N162" s="16">
        <f>+L162*(assessment!$J$275*assessment!$F$3)</f>
        <v>0</v>
      </c>
      <c r="P162" s="6">
        <f>+N162/payroll!F162</f>
        <v>0</v>
      </c>
      <c r="R162" s="16">
        <f>IF(P162&lt;$R$2,N162, +payroll!F162 * $R$2)</f>
        <v>0</v>
      </c>
      <c r="T162" s="5">
        <f t="shared" si="17"/>
        <v>0</v>
      </c>
      <c r="V162" t="e">
        <f t="shared" si="18"/>
        <v>#DIV/0!</v>
      </c>
    </row>
    <row r="163" spans="1:22" hidden="1" outlineLevel="1">
      <c r="A163" t="s">
        <v>250</v>
      </c>
      <c r="B163" t="s">
        <v>251</v>
      </c>
      <c r="C163" s="159">
        <v>0</v>
      </c>
      <c r="D163" s="44">
        <v>0</v>
      </c>
      <c r="E163" s="44">
        <v>0</v>
      </c>
      <c r="F163" s="16"/>
      <c r="G163" s="16">
        <f t="shared" si="20"/>
        <v>0</v>
      </c>
      <c r="H163" s="14">
        <v>1</v>
      </c>
      <c r="J163" s="16">
        <f t="shared" si="16"/>
        <v>0</v>
      </c>
      <c r="L163" s="3">
        <f t="shared" si="19"/>
        <v>0</v>
      </c>
      <c r="N163" s="16">
        <f>+L163*(assessment!$J$275*assessment!$F$3)</f>
        <v>0</v>
      </c>
      <c r="P163" s="6">
        <f>+N163/payroll!F163</f>
        <v>0</v>
      </c>
      <c r="R163" s="16">
        <f>IF(P163&lt;$R$2,N163, +payroll!F163 * $R$2)</f>
        <v>0</v>
      </c>
      <c r="T163" s="5">
        <f t="shared" si="17"/>
        <v>0</v>
      </c>
      <c r="V163" t="e">
        <f t="shared" si="18"/>
        <v>#DIV/0!</v>
      </c>
    </row>
    <row r="164" spans="1:22" hidden="1" outlineLevel="1">
      <c r="A164" t="s">
        <v>252</v>
      </c>
      <c r="B164" t="s">
        <v>253</v>
      </c>
      <c r="C164" s="159">
        <v>0</v>
      </c>
      <c r="D164" s="44">
        <v>0</v>
      </c>
      <c r="E164" s="44">
        <v>0</v>
      </c>
      <c r="F164" s="16"/>
      <c r="G164" s="16">
        <f t="shared" si="20"/>
        <v>0</v>
      </c>
      <c r="H164" s="14">
        <v>1</v>
      </c>
      <c r="J164" s="16">
        <f t="shared" si="16"/>
        <v>0</v>
      </c>
      <c r="L164" s="3">
        <f t="shared" si="19"/>
        <v>0</v>
      </c>
      <c r="N164" s="16">
        <f>+L164*(assessment!$J$275*assessment!$F$3)</f>
        <v>0</v>
      </c>
      <c r="P164" s="6">
        <f>+N164/payroll!F164</f>
        <v>0</v>
      </c>
      <c r="R164" s="16">
        <f>IF(P164&lt;$R$2,N164, +payroll!F164 * $R$2)</f>
        <v>0</v>
      </c>
      <c r="T164" s="5">
        <f t="shared" si="17"/>
        <v>0</v>
      </c>
      <c r="V164" t="e">
        <f t="shared" si="18"/>
        <v>#DIV/0!</v>
      </c>
    </row>
    <row r="165" spans="1:22" hidden="1" outlineLevel="1">
      <c r="A165" t="s">
        <v>500</v>
      </c>
      <c r="B165" t="s">
        <v>501</v>
      </c>
      <c r="C165" s="159">
        <v>0</v>
      </c>
      <c r="D165" s="44">
        <v>0</v>
      </c>
      <c r="E165" s="44">
        <v>0</v>
      </c>
      <c r="F165" s="16"/>
      <c r="G165" s="16">
        <f t="shared" si="20"/>
        <v>0</v>
      </c>
      <c r="H165" s="14">
        <v>1</v>
      </c>
      <c r="J165" s="16">
        <f>+G165*H165</f>
        <v>0</v>
      </c>
      <c r="L165" s="3">
        <f t="shared" si="19"/>
        <v>0</v>
      </c>
      <c r="N165" s="16">
        <f>+L165*(assessment!$J$275*assessment!$F$3)</f>
        <v>0</v>
      </c>
      <c r="P165" s="6">
        <f>+N165/payroll!F165</f>
        <v>0</v>
      </c>
      <c r="R165" s="16">
        <f>IF(P165&lt;$R$2,N165, +payroll!F165 * $R$2)</f>
        <v>0</v>
      </c>
      <c r="T165" s="5">
        <f>+N165-R165</f>
        <v>0</v>
      </c>
      <c r="V165" t="e">
        <f t="shared" si="18"/>
        <v>#DIV/0!</v>
      </c>
    </row>
    <row r="166" spans="1:22" hidden="1" outlineLevel="1">
      <c r="A166" t="s">
        <v>254</v>
      </c>
      <c r="B166" t="s">
        <v>255</v>
      </c>
      <c r="C166" s="159">
        <v>19619.429999999997</v>
      </c>
      <c r="D166" s="44">
        <v>42985.3</v>
      </c>
      <c r="E166" s="44">
        <v>23935.64</v>
      </c>
      <c r="F166" s="16"/>
      <c r="G166" s="16">
        <f t="shared" si="20"/>
        <v>28846.789999999997</v>
      </c>
      <c r="H166" s="14">
        <v>1</v>
      </c>
      <c r="J166" s="16">
        <f t="shared" si="16"/>
        <v>28846.789999999997</v>
      </c>
      <c r="L166" s="3">
        <f t="shared" si="19"/>
        <v>7.2045874367504244E-4</v>
      </c>
      <c r="N166" s="16">
        <f>+L166*(assessment!$J$275*assessment!$F$3)</f>
        <v>21057.931991799698</v>
      </c>
      <c r="P166" s="6">
        <f>+N166/payroll!F166</f>
        <v>7.5266063625891908E-4</v>
      </c>
      <c r="R166" s="16">
        <f>IF(P166&lt;$R$2,N166, +payroll!F166 * $R$2)</f>
        <v>21057.931991799698</v>
      </c>
      <c r="T166" s="5">
        <f t="shared" si="17"/>
        <v>0</v>
      </c>
      <c r="V166">
        <f t="shared" si="18"/>
        <v>1</v>
      </c>
    </row>
    <row r="167" spans="1:22" hidden="1" outlineLevel="1">
      <c r="A167" t="s">
        <v>256</v>
      </c>
      <c r="B167" t="s">
        <v>257</v>
      </c>
      <c r="C167" s="159">
        <v>0</v>
      </c>
      <c r="D167" s="44">
        <v>0</v>
      </c>
      <c r="E167" s="44">
        <v>0</v>
      </c>
      <c r="F167" s="16"/>
      <c r="G167" s="16">
        <f t="shared" si="20"/>
        <v>0</v>
      </c>
      <c r="H167" s="14">
        <v>1</v>
      </c>
      <c r="J167" s="16">
        <f t="shared" si="16"/>
        <v>0</v>
      </c>
      <c r="L167" s="3">
        <f t="shared" ref="L167:L198" si="21">+J167/$J$267</f>
        <v>0</v>
      </c>
      <c r="N167" s="16">
        <f>+L167*(assessment!$J$275*assessment!$F$3)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si="17"/>
        <v>0</v>
      </c>
      <c r="V167" t="e">
        <f t="shared" si="18"/>
        <v>#DIV/0!</v>
      </c>
    </row>
    <row r="168" spans="1:22" hidden="1" outlineLevel="1">
      <c r="A168" t="s">
        <v>258</v>
      </c>
      <c r="B168" t="s">
        <v>259</v>
      </c>
      <c r="C168" s="159">
        <v>0</v>
      </c>
      <c r="D168" s="44">
        <v>0</v>
      </c>
      <c r="E168" s="44">
        <v>0</v>
      </c>
      <c r="F168" s="16"/>
      <c r="G168" s="16">
        <f t="shared" si="20"/>
        <v>0</v>
      </c>
      <c r="H168" s="14">
        <v>1</v>
      </c>
      <c r="J168" s="16">
        <f t="shared" ref="J168:J231" si="22">+G168*H168</f>
        <v>0</v>
      </c>
      <c r="L168" s="3">
        <f t="shared" si="21"/>
        <v>0</v>
      </c>
      <c r="N168" s="16">
        <f>+L168*(assessment!$J$275*assessment!$F$3)</f>
        <v>0</v>
      </c>
      <c r="P168" s="6">
        <f>+N168/payroll!F168</f>
        <v>0</v>
      </c>
      <c r="R168" s="16">
        <f>IF(P168&lt;$R$2,N168, +payroll!F168 * $R$2)</f>
        <v>0</v>
      </c>
      <c r="T168" s="5">
        <f t="shared" ref="T168:T231" si="23">+N168-R168</f>
        <v>0</v>
      </c>
      <c r="V168" t="e">
        <f t="shared" ref="V168:V231" si="24">+R168/N168</f>
        <v>#DIV/0!</v>
      </c>
    </row>
    <row r="169" spans="1:22" hidden="1" outlineLevel="1">
      <c r="A169" t="s">
        <v>260</v>
      </c>
      <c r="B169" t="s">
        <v>261</v>
      </c>
      <c r="C169" s="159">
        <v>0</v>
      </c>
      <c r="D169" s="44">
        <v>1571.7400000000002</v>
      </c>
      <c r="E169" s="44">
        <v>0</v>
      </c>
      <c r="F169" s="16"/>
      <c r="G169" s="16">
        <f t="shared" si="20"/>
        <v>523.91333333333341</v>
      </c>
      <c r="H169" s="14">
        <v>1</v>
      </c>
      <c r="J169" s="16">
        <f t="shared" si="22"/>
        <v>523.91333333333341</v>
      </c>
      <c r="L169" s="3">
        <f t="shared" si="21"/>
        <v>1.3084920087397493E-5</v>
      </c>
      <c r="N169" s="16">
        <f>+L169*(assessment!$J$275*assessment!$F$3)</f>
        <v>382.45265219909811</v>
      </c>
      <c r="P169" s="6">
        <f>+N169/payroll!F169</f>
        <v>1.0981066851549946E-4</v>
      </c>
      <c r="R169" s="16">
        <f>IF(P169&lt;$R$2,N169, +payroll!F169 * $R$2)</f>
        <v>382.45265219909811</v>
      </c>
      <c r="T169" s="5">
        <f t="shared" si="23"/>
        <v>0</v>
      </c>
      <c r="V169">
        <f t="shared" si="24"/>
        <v>1</v>
      </c>
    </row>
    <row r="170" spans="1:22" hidden="1" outlineLevel="1">
      <c r="A170" t="s">
        <v>262</v>
      </c>
      <c r="B170" t="s">
        <v>263</v>
      </c>
      <c r="C170" s="159">
        <v>0</v>
      </c>
      <c r="D170" s="44">
        <v>0</v>
      </c>
      <c r="E170" s="44">
        <v>0</v>
      </c>
      <c r="F170" s="16"/>
      <c r="G170" s="16">
        <f t="shared" si="20"/>
        <v>0</v>
      </c>
      <c r="H170" s="14">
        <v>1</v>
      </c>
      <c r="J170" s="16">
        <f t="shared" si="22"/>
        <v>0</v>
      </c>
      <c r="L170" s="3">
        <f t="shared" si="21"/>
        <v>0</v>
      </c>
      <c r="N170" s="16">
        <f>+L170*(assessment!$J$275*assessment!$F$3)</f>
        <v>0</v>
      </c>
      <c r="P170" s="6">
        <f>+N170/payroll!F170</f>
        <v>0</v>
      </c>
      <c r="R170" s="16">
        <f>IF(P170&lt;$R$2,N170, +payroll!F170 * $R$2)</f>
        <v>0</v>
      </c>
      <c r="T170" s="5">
        <f t="shared" si="23"/>
        <v>0</v>
      </c>
      <c r="V170" t="e">
        <f t="shared" si="24"/>
        <v>#DIV/0!</v>
      </c>
    </row>
    <row r="171" spans="1:22" hidden="1" outlineLevel="1">
      <c r="A171" t="s">
        <v>264</v>
      </c>
      <c r="B171" t="s">
        <v>265</v>
      </c>
      <c r="C171" s="159">
        <v>0</v>
      </c>
      <c r="D171" s="44">
        <v>0</v>
      </c>
      <c r="E171" s="44">
        <v>1439.84</v>
      </c>
      <c r="F171" s="16"/>
      <c r="G171" s="16">
        <f t="shared" si="20"/>
        <v>479.94666666666666</v>
      </c>
      <c r="H171" s="14">
        <v>1</v>
      </c>
      <c r="J171" s="16">
        <f t="shared" si="22"/>
        <v>479.94666666666666</v>
      </c>
      <c r="L171" s="3">
        <f t="shared" si="21"/>
        <v>1.1986837096872513E-5</v>
      </c>
      <c r="N171" s="16">
        <f>+L171*(assessment!$J$275*assessment!$F$3)</f>
        <v>350.35732802012382</v>
      </c>
      <c r="P171" s="6">
        <f>+N171/payroll!F171</f>
        <v>2.7198359582847922E-4</v>
      </c>
      <c r="R171" s="16">
        <f>IF(P171&lt;$R$2,N171, +payroll!F171 * $R$2)</f>
        <v>350.35732802012382</v>
      </c>
      <c r="T171" s="5">
        <f t="shared" si="23"/>
        <v>0</v>
      </c>
      <c r="V171">
        <f t="shared" si="24"/>
        <v>1</v>
      </c>
    </row>
    <row r="172" spans="1:22" hidden="1" outlineLevel="1">
      <c r="A172" t="s">
        <v>266</v>
      </c>
      <c r="B172" t="s">
        <v>267</v>
      </c>
      <c r="C172" s="159">
        <v>190.33</v>
      </c>
      <c r="D172" s="44">
        <v>0</v>
      </c>
      <c r="E172" s="44">
        <v>0</v>
      </c>
      <c r="F172" s="16"/>
      <c r="G172" s="16">
        <f t="shared" si="20"/>
        <v>63.443333333333335</v>
      </c>
      <c r="H172" s="14">
        <v>1</v>
      </c>
      <c r="J172" s="16">
        <f t="shared" si="22"/>
        <v>63.443333333333335</v>
      </c>
      <c r="L172" s="3">
        <f t="shared" si="21"/>
        <v>1.584519602627893E-6</v>
      </c>
      <c r="N172" s="16">
        <f>+L172*(assessment!$J$275*assessment!$F$3)</f>
        <v>46.313139128007393</v>
      </c>
      <c r="P172" s="6">
        <f>+N172/payroll!F172</f>
        <v>3.5460405559771302E-5</v>
      </c>
      <c r="R172" s="16">
        <f>IF(P172&lt;$R$2,N172, +payroll!F172 * $R$2)</f>
        <v>46.313139128007393</v>
      </c>
      <c r="T172" s="5">
        <f t="shared" si="23"/>
        <v>0</v>
      </c>
      <c r="V172">
        <f t="shared" si="24"/>
        <v>1</v>
      </c>
    </row>
    <row r="173" spans="1:22" hidden="1" outlineLevel="1">
      <c r="A173" t="s">
        <v>268</v>
      </c>
      <c r="B173" t="s">
        <v>269</v>
      </c>
      <c r="C173" s="159">
        <v>47010.44999999999</v>
      </c>
      <c r="D173" s="44">
        <v>118604.35000000006</v>
      </c>
      <c r="E173" s="44">
        <v>69150.289999999994</v>
      </c>
      <c r="F173" s="16"/>
      <c r="G173" s="16">
        <f t="shared" si="20"/>
        <v>78255.030000000013</v>
      </c>
      <c r="H173" s="14">
        <v>1</v>
      </c>
      <c r="J173" s="16">
        <f t="shared" si="22"/>
        <v>78255.030000000013</v>
      </c>
      <c r="L173" s="3">
        <f t="shared" si="21"/>
        <v>1.9544469453985267E-3</v>
      </c>
      <c r="N173" s="16">
        <f>+L173*(assessment!$J$275*assessment!$F$3)</f>
        <v>57125.562315815572</v>
      </c>
      <c r="P173" s="6">
        <f>+N173/payroll!F173</f>
        <v>6.9477274325000738E-3</v>
      </c>
      <c r="R173" s="16">
        <f>IF(P173&lt;$R$2,N173, +payroll!F173 * $R$2)</f>
        <v>57125.562315815572</v>
      </c>
      <c r="T173" s="5">
        <f t="shared" si="23"/>
        <v>0</v>
      </c>
      <c r="V173">
        <f t="shared" si="24"/>
        <v>1</v>
      </c>
    </row>
    <row r="174" spans="1:22" hidden="1" outlineLevel="1">
      <c r="A174" t="s">
        <v>270</v>
      </c>
      <c r="B174" t="s">
        <v>271</v>
      </c>
      <c r="C174" s="159">
        <v>0</v>
      </c>
      <c r="D174" s="44">
        <v>0</v>
      </c>
      <c r="E174" s="44">
        <v>0</v>
      </c>
      <c r="F174" s="16"/>
      <c r="G174" s="16">
        <f t="shared" si="20"/>
        <v>0</v>
      </c>
      <c r="H174" s="14">
        <v>1</v>
      </c>
      <c r="J174" s="16">
        <f t="shared" si="22"/>
        <v>0</v>
      </c>
      <c r="L174" s="3">
        <f t="shared" si="21"/>
        <v>0</v>
      </c>
      <c r="N174" s="16">
        <f>+L174*(assessment!$J$275*assessment!$F$3)</f>
        <v>0</v>
      </c>
      <c r="P174" s="6">
        <f>+N174/payroll!F174</f>
        <v>0</v>
      </c>
      <c r="R174" s="16">
        <f>IF(P174&lt;$R$2,N174, +payroll!F174 * $R$2)</f>
        <v>0</v>
      </c>
      <c r="T174" s="5">
        <f t="shared" si="23"/>
        <v>0</v>
      </c>
      <c r="V174" t="e">
        <f t="shared" si="24"/>
        <v>#DIV/0!</v>
      </c>
    </row>
    <row r="175" spans="1:22" hidden="1" outlineLevel="1">
      <c r="A175" t="s">
        <v>272</v>
      </c>
      <c r="B175" t="s">
        <v>273</v>
      </c>
      <c r="C175" s="159">
        <v>0</v>
      </c>
      <c r="D175" s="44">
        <v>0</v>
      </c>
      <c r="E175" s="44">
        <v>0</v>
      </c>
      <c r="F175" s="16"/>
      <c r="G175" s="16">
        <f t="shared" si="20"/>
        <v>0</v>
      </c>
      <c r="H175" s="14">
        <v>1</v>
      </c>
      <c r="J175" s="16">
        <f t="shared" si="22"/>
        <v>0</v>
      </c>
      <c r="L175" s="3">
        <f t="shared" si="21"/>
        <v>0</v>
      </c>
      <c r="N175" s="16">
        <f>+L175*(assessment!$J$275*assessment!$F$3)</f>
        <v>0</v>
      </c>
      <c r="P175" s="6">
        <f>+N175/payroll!F175</f>
        <v>0</v>
      </c>
      <c r="R175" s="16">
        <f>IF(P175&lt;$R$2,N175, +payroll!F175 * $R$2)</f>
        <v>0</v>
      </c>
      <c r="T175" s="5">
        <f t="shared" si="23"/>
        <v>0</v>
      </c>
      <c r="V175" t="e">
        <f t="shared" si="24"/>
        <v>#DIV/0!</v>
      </c>
    </row>
    <row r="176" spans="1:22" hidden="1" outlineLevel="1">
      <c r="A176" t="s">
        <v>274</v>
      </c>
      <c r="B176" t="s">
        <v>275</v>
      </c>
      <c r="C176" s="159">
        <v>0</v>
      </c>
      <c r="D176" s="44">
        <v>0</v>
      </c>
      <c r="E176" s="44">
        <v>0</v>
      </c>
      <c r="F176" s="16"/>
      <c r="G176" s="16">
        <f t="shared" si="20"/>
        <v>0</v>
      </c>
      <c r="H176" s="14">
        <v>1</v>
      </c>
      <c r="J176" s="16">
        <f t="shared" si="22"/>
        <v>0</v>
      </c>
      <c r="L176" s="3">
        <f t="shared" si="21"/>
        <v>0</v>
      </c>
      <c r="N176" s="16">
        <f>+L176*(assessment!$J$275*assessment!$F$3)</f>
        <v>0</v>
      </c>
      <c r="P176" s="6">
        <f>+N176/payroll!F176</f>
        <v>0</v>
      </c>
      <c r="R176" s="16">
        <f>IF(P176&lt;$R$2,N176, +payroll!F176 * $R$2)</f>
        <v>0</v>
      </c>
      <c r="T176" s="5">
        <f t="shared" si="23"/>
        <v>0</v>
      </c>
      <c r="V176" t="e">
        <f t="shared" si="24"/>
        <v>#DIV/0!</v>
      </c>
    </row>
    <row r="177" spans="1:22" hidden="1" outlineLevel="1">
      <c r="A177" t="s">
        <v>276</v>
      </c>
      <c r="B177" t="s">
        <v>277</v>
      </c>
      <c r="C177" s="159">
        <v>0</v>
      </c>
      <c r="D177" s="44">
        <v>0</v>
      </c>
      <c r="E177" s="44">
        <v>0</v>
      </c>
      <c r="F177" s="16"/>
      <c r="G177" s="16">
        <f t="shared" si="20"/>
        <v>0</v>
      </c>
      <c r="H177" s="14">
        <v>1</v>
      </c>
      <c r="J177" s="16">
        <f t="shared" si="22"/>
        <v>0</v>
      </c>
      <c r="L177" s="3">
        <f t="shared" si="21"/>
        <v>0</v>
      </c>
      <c r="N177" s="16">
        <f>+L177*(assessment!$J$275*assessment!$F$3)</f>
        <v>0</v>
      </c>
      <c r="P177" s="6">
        <f>+N177/payroll!F177</f>
        <v>0</v>
      </c>
      <c r="R177" s="16">
        <f>IF(P177&lt;$R$2,N177, +payroll!F177 * $R$2)</f>
        <v>0</v>
      </c>
      <c r="T177" s="5">
        <f t="shared" si="23"/>
        <v>0</v>
      </c>
      <c r="V177" t="e">
        <f t="shared" si="24"/>
        <v>#DIV/0!</v>
      </c>
    </row>
    <row r="178" spans="1:22" hidden="1" outlineLevel="1">
      <c r="A178" t="s">
        <v>278</v>
      </c>
      <c r="B178" t="s">
        <v>279</v>
      </c>
      <c r="C178" s="159">
        <v>0</v>
      </c>
      <c r="D178" s="44">
        <v>0</v>
      </c>
      <c r="E178" s="44">
        <v>0</v>
      </c>
      <c r="F178" s="16"/>
      <c r="G178" s="16">
        <f t="shared" si="20"/>
        <v>0</v>
      </c>
      <c r="H178" s="14">
        <v>1</v>
      </c>
      <c r="J178" s="16">
        <f t="shared" si="22"/>
        <v>0</v>
      </c>
      <c r="L178" s="3">
        <f t="shared" si="21"/>
        <v>0</v>
      </c>
      <c r="N178" s="16">
        <f>+L178*(assessment!$J$275*assessment!$F$3)</f>
        <v>0</v>
      </c>
      <c r="P178" s="6">
        <f>+N178/payroll!F178</f>
        <v>0</v>
      </c>
      <c r="R178" s="16">
        <f>IF(P178&lt;$R$2,N178, +payroll!F178 * $R$2)</f>
        <v>0</v>
      </c>
      <c r="T178" s="5">
        <f t="shared" si="23"/>
        <v>0</v>
      </c>
      <c r="V178" t="e">
        <f t="shared" si="24"/>
        <v>#DIV/0!</v>
      </c>
    </row>
    <row r="179" spans="1:22" hidden="1" outlineLevel="1">
      <c r="A179" t="s">
        <v>280</v>
      </c>
      <c r="B179" t="s">
        <v>281</v>
      </c>
      <c r="C179" s="159">
        <v>1141.8800000000001</v>
      </c>
      <c r="D179" s="44">
        <v>245.99</v>
      </c>
      <c r="E179" s="44">
        <v>18259.12</v>
      </c>
      <c r="F179" s="16"/>
      <c r="G179" s="16">
        <f t="shared" si="20"/>
        <v>6548.996666666666</v>
      </c>
      <c r="H179" s="14">
        <v>1</v>
      </c>
      <c r="J179" s="16">
        <f t="shared" si="22"/>
        <v>6548.996666666666</v>
      </c>
      <c r="L179" s="3">
        <f t="shared" si="21"/>
        <v>1.6356349912065456E-4</v>
      </c>
      <c r="N179" s="16">
        <f>+L179*(assessment!$J$275*assessment!$F$3)</f>
        <v>4780.7165518655484</v>
      </c>
      <c r="P179" s="6">
        <f>+N179/payroll!F179</f>
        <v>1.3546492880817389E-3</v>
      </c>
      <c r="R179" s="16">
        <f>IF(P179&lt;$R$2,N179, +payroll!F179 * $R$2)</f>
        <v>4780.7165518655484</v>
      </c>
      <c r="T179" s="5">
        <f t="shared" si="23"/>
        <v>0</v>
      </c>
      <c r="V179">
        <f t="shared" si="24"/>
        <v>1</v>
      </c>
    </row>
    <row r="180" spans="1:22" hidden="1" outlineLevel="1">
      <c r="A180" t="s">
        <v>282</v>
      </c>
      <c r="B180" t="s">
        <v>283</v>
      </c>
      <c r="C180" s="159">
        <v>-39191.06</v>
      </c>
      <c r="D180" s="44">
        <v>1453.5</v>
      </c>
      <c r="E180" s="44">
        <v>8888.73</v>
      </c>
      <c r="F180" s="16"/>
      <c r="G180" s="16">
        <f>IF(SUM(C180:E180)&gt;0,AVERAGE(C180:E180),0)</f>
        <v>0</v>
      </c>
      <c r="H180" s="14">
        <v>1</v>
      </c>
      <c r="J180" s="16">
        <f t="shared" si="22"/>
        <v>0</v>
      </c>
      <c r="L180" s="3">
        <f t="shared" si="21"/>
        <v>0</v>
      </c>
      <c r="N180" s="16">
        <f>+L180*(assessment!$J$275*assessment!$F$3)</f>
        <v>0</v>
      </c>
      <c r="P180" s="6">
        <f>+N180/payroll!F180</f>
        <v>0</v>
      </c>
      <c r="R180" s="16">
        <f>IF(P180&lt;$R$2,N180, +payroll!F180 * $R$2)</f>
        <v>0</v>
      </c>
      <c r="T180" s="5">
        <f t="shared" si="23"/>
        <v>0</v>
      </c>
      <c r="V180" t="e">
        <f t="shared" si="24"/>
        <v>#DIV/0!</v>
      </c>
    </row>
    <row r="181" spans="1:22" hidden="1" outlineLevel="1">
      <c r="A181" t="s">
        <v>284</v>
      </c>
      <c r="B181" t="s">
        <v>285</v>
      </c>
      <c r="C181" s="159">
        <v>0</v>
      </c>
      <c r="D181" s="44">
        <v>0</v>
      </c>
      <c r="E181" s="44">
        <v>0</v>
      </c>
      <c r="F181" s="16"/>
      <c r="G181" s="16">
        <f t="shared" si="20"/>
        <v>0</v>
      </c>
      <c r="H181" s="14">
        <v>1</v>
      </c>
      <c r="J181" s="16">
        <f t="shared" si="22"/>
        <v>0</v>
      </c>
      <c r="L181" s="3">
        <f t="shared" si="21"/>
        <v>0</v>
      </c>
      <c r="N181" s="16">
        <f>+L181*(assessment!$J$275*assessment!$F$3)</f>
        <v>0</v>
      </c>
      <c r="P181" s="6">
        <f>+N181/payroll!F181</f>
        <v>0</v>
      </c>
      <c r="R181" s="16">
        <f>IF(P181&lt;$R$2,N181, +payroll!F181 * $R$2)</f>
        <v>0</v>
      </c>
      <c r="T181" s="5">
        <f t="shared" si="23"/>
        <v>0</v>
      </c>
      <c r="V181" t="e">
        <f t="shared" si="24"/>
        <v>#DIV/0!</v>
      </c>
    </row>
    <row r="182" spans="1:22" hidden="1" outlineLevel="1">
      <c r="A182" t="s">
        <v>286</v>
      </c>
      <c r="B182" t="s">
        <v>287</v>
      </c>
      <c r="C182" s="159">
        <v>24553.179999999997</v>
      </c>
      <c r="D182" s="44">
        <v>16692.200000000004</v>
      </c>
      <c r="E182" s="44">
        <v>122.02</v>
      </c>
      <c r="F182" s="16"/>
      <c r="G182" s="16">
        <f t="shared" si="20"/>
        <v>13789.133333333333</v>
      </c>
      <c r="H182" s="14">
        <v>1</v>
      </c>
      <c r="J182" s="16">
        <f t="shared" si="22"/>
        <v>13789.133333333333</v>
      </c>
      <c r="L182" s="3">
        <f t="shared" si="21"/>
        <v>3.4438846324672461E-4</v>
      </c>
      <c r="N182" s="16">
        <f>+L182*(assessment!$J$275*assessment!$F$3)</f>
        <v>10065.959919949208</v>
      </c>
      <c r="P182" s="6">
        <f>+N182/payroll!F182</f>
        <v>7.8740833467097135E-3</v>
      </c>
      <c r="R182" s="16">
        <f>IF(P182&lt;$R$2,N182, +payroll!F182 * $R$2)</f>
        <v>10065.959919949208</v>
      </c>
      <c r="T182" s="5">
        <f t="shared" si="23"/>
        <v>0</v>
      </c>
      <c r="V182">
        <f t="shared" si="24"/>
        <v>1</v>
      </c>
    </row>
    <row r="183" spans="1:22" hidden="1" outlineLevel="1">
      <c r="A183" t="s">
        <v>288</v>
      </c>
      <c r="B183" t="s">
        <v>289</v>
      </c>
      <c r="C183" s="159">
        <v>387.88</v>
      </c>
      <c r="D183" s="44">
        <v>88</v>
      </c>
      <c r="E183" s="44">
        <v>0</v>
      </c>
      <c r="F183" s="16"/>
      <c r="G183" s="16">
        <f t="shared" si="20"/>
        <v>158.62666666666667</v>
      </c>
      <c r="H183" s="14">
        <v>1</v>
      </c>
      <c r="J183" s="16">
        <f t="shared" si="22"/>
        <v>158.62666666666667</v>
      </c>
      <c r="L183" s="3">
        <f t="shared" si="21"/>
        <v>3.9617568880290111E-6</v>
      </c>
      <c r="N183" s="16">
        <f>+L183*(assessment!$J$275*assessment!$F$3)</f>
        <v>115.79623101054041</v>
      </c>
      <c r="P183" s="6">
        <f>+N183/payroll!F183</f>
        <v>8.3443934616393969E-5</v>
      </c>
      <c r="R183" s="16">
        <f>IF(P183&lt;$R$2,N183, +payroll!F183 * $R$2)</f>
        <v>115.79623101054041</v>
      </c>
      <c r="T183" s="5">
        <f t="shared" si="23"/>
        <v>0</v>
      </c>
      <c r="V183">
        <f t="shared" si="24"/>
        <v>1</v>
      </c>
    </row>
    <row r="184" spans="1:22" hidden="1" outlineLevel="1">
      <c r="A184" t="s">
        <v>290</v>
      </c>
      <c r="B184" t="s">
        <v>291</v>
      </c>
      <c r="C184" s="159">
        <v>0</v>
      </c>
      <c r="D184" s="44">
        <v>410.4</v>
      </c>
      <c r="E184" s="44">
        <v>228.11</v>
      </c>
      <c r="F184" s="16"/>
      <c r="G184" s="16">
        <f t="shared" si="20"/>
        <v>212.83666666666667</v>
      </c>
      <c r="H184" s="14">
        <v>1</v>
      </c>
      <c r="J184" s="16">
        <f t="shared" si="22"/>
        <v>212.83666666666667</v>
      </c>
      <c r="L184" s="3">
        <f t="shared" si="21"/>
        <v>5.3156707375292175E-6</v>
      </c>
      <c r="N184" s="16">
        <f>+L184*(assessment!$J$275*assessment!$F$3)</f>
        <v>155.36910873022643</v>
      </c>
      <c r="P184" s="6">
        <f>+N184/payroll!F184</f>
        <v>1.5928574182399912E-4</v>
      </c>
      <c r="R184" s="16">
        <f>IF(P184&lt;$R$2,N184, +payroll!F184 * $R$2)</f>
        <v>155.36910873022643</v>
      </c>
      <c r="T184" s="5">
        <f t="shared" si="23"/>
        <v>0</v>
      </c>
      <c r="V184">
        <f t="shared" si="24"/>
        <v>1</v>
      </c>
    </row>
    <row r="185" spans="1:22" hidden="1" outlineLevel="1">
      <c r="A185" t="s">
        <v>292</v>
      </c>
      <c r="B185" t="s">
        <v>293</v>
      </c>
      <c r="C185" s="159">
        <v>0</v>
      </c>
      <c r="D185" s="44">
        <v>0</v>
      </c>
      <c r="E185" s="44">
        <v>0</v>
      </c>
      <c r="F185" s="16"/>
      <c r="G185" s="16">
        <f t="shared" si="20"/>
        <v>0</v>
      </c>
      <c r="H185" s="14">
        <v>1</v>
      </c>
      <c r="J185" s="16">
        <f t="shared" si="22"/>
        <v>0</v>
      </c>
      <c r="L185" s="3">
        <f t="shared" si="21"/>
        <v>0</v>
      </c>
      <c r="N185" s="16">
        <f>+L185*(assessment!$J$275*assessment!$F$3)</f>
        <v>0</v>
      </c>
      <c r="P185" s="6">
        <f>+N185/payroll!F185</f>
        <v>0</v>
      </c>
      <c r="R185" s="16">
        <f>IF(P185&lt;$R$2,N185, +payroll!F185 * $R$2)</f>
        <v>0</v>
      </c>
      <c r="T185" s="5">
        <f t="shared" si="23"/>
        <v>0</v>
      </c>
      <c r="V185" t="e">
        <f t="shared" si="24"/>
        <v>#DIV/0!</v>
      </c>
    </row>
    <row r="186" spans="1:22" hidden="1" outlineLevel="1">
      <c r="A186" t="s">
        <v>294</v>
      </c>
      <c r="B186" t="s">
        <v>295</v>
      </c>
      <c r="C186" s="159">
        <v>0</v>
      </c>
      <c r="D186" s="44">
        <v>0</v>
      </c>
      <c r="E186" s="44">
        <v>0</v>
      </c>
      <c r="F186" s="16"/>
      <c r="G186" s="16">
        <f t="shared" si="20"/>
        <v>0</v>
      </c>
      <c r="H186" s="14">
        <v>1</v>
      </c>
      <c r="J186" s="16">
        <f t="shared" si="22"/>
        <v>0</v>
      </c>
      <c r="L186" s="3">
        <f t="shared" si="21"/>
        <v>0</v>
      </c>
      <c r="N186" s="16">
        <f>+L186*(assessment!$J$275*assessment!$F$3)</f>
        <v>0</v>
      </c>
      <c r="P186" s="6">
        <f>+N186/payroll!F186</f>
        <v>0</v>
      </c>
      <c r="R186" s="16">
        <f>IF(P186&lt;$R$2,N186, +payroll!F186 * $R$2)</f>
        <v>0</v>
      </c>
      <c r="T186" s="5">
        <f t="shared" si="23"/>
        <v>0</v>
      </c>
      <c r="V186" t="e">
        <f t="shared" si="24"/>
        <v>#DIV/0!</v>
      </c>
    </row>
    <row r="187" spans="1:22" hidden="1" outlineLevel="1">
      <c r="A187" t="s">
        <v>296</v>
      </c>
      <c r="B187" t="s">
        <v>297</v>
      </c>
      <c r="C187" s="159">
        <v>46011.460000000006</v>
      </c>
      <c r="D187" s="44">
        <v>67880.83</v>
      </c>
      <c r="E187" s="44">
        <v>78569.61</v>
      </c>
      <c r="F187" s="16"/>
      <c r="G187" s="16">
        <f t="shared" si="20"/>
        <v>64153.966666666674</v>
      </c>
      <c r="H187" s="14">
        <v>1</v>
      </c>
      <c r="J187" s="16">
        <f t="shared" si="22"/>
        <v>64153.966666666674</v>
      </c>
      <c r="L187" s="3">
        <f t="shared" si="21"/>
        <v>1.6022679205012836E-3</v>
      </c>
      <c r="N187" s="16">
        <f>+L187*(assessment!$J$275*assessment!$F$3)</f>
        <v>46831.895925711375</v>
      </c>
      <c r="P187" s="6">
        <f>+N187/payroll!F187</f>
        <v>1.4050414022695641E-3</v>
      </c>
      <c r="R187" s="16">
        <f>IF(P187&lt;$R$2,N187, +payroll!F187 * $R$2)</f>
        <v>46831.895925711375</v>
      </c>
      <c r="T187" s="5">
        <f t="shared" si="23"/>
        <v>0</v>
      </c>
      <c r="V187">
        <f t="shared" si="24"/>
        <v>1</v>
      </c>
    </row>
    <row r="188" spans="1:22" hidden="1" outlineLevel="1">
      <c r="A188" t="s">
        <v>298</v>
      </c>
      <c r="B188" t="s">
        <v>299</v>
      </c>
      <c r="C188" s="159">
        <v>0</v>
      </c>
      <c r="D188" s="44">
        <v>0</v>
      </c>
      <c r="E188" s="44">
        <v>0</v>
      </c>
      <c r="F188" s="16"/>
      <c r="G188" s="16">
        <f t="shared" si="20"/>
        <v>0</v>
      </c>
      <c r="H188" s="14">
        <v>1</v>
      </c>
      <c r="J188" s="16">
        <f t="shared" si="22"/>
        <v>0</v>
      </c>
      <c r="L188" s="3">
        <f t="shared" si="21"/>
        <v>0</v>
      </c>
      <c r="N188" s="16">
        <f>+L188*(assessment!$J$275*assessment!$F$3)</f>
        <v>0</v>
      </c>
      <c r="P188" s="6">
        <f>+N188/payroll!F188</f>
        <v>0</v>
      </c>
      <c r="R188" s="16">
        <f>IF(P188&lt;$R$2,N188, +payroll!F188 * $R$2)</f>
        <v>0</v>
      </c>
      <c r="T188" s="5">
        <f t="shared" si="23"/>
        <v>0</v>
      </c>
      <c r="V188" t="e">
        <f t="shared" si="24"/>
        <v>#DIV/0!</v>
      </c>
    </row>
    <row r="189" spans="1:22" hidden="1" outlineLevel="1">
      <c r="A189" t="s">
        <v>300</v>
      </c>
      <c r="B189" t="s">
        <v>301</v>
      </c>
      <c r="C189" s="159">
        <v>0</v>
      </c>
      <c r="D189" s="44">
        <v>0</v>
      </c>
      <c r="E189" s="44">
        <v>0</v>
      </c>
      <c r="F189" s="16"/>
      <c r="G189" s="16">
        <f t="shared" si="20"/>
        <v>0</v>
      </c>
      <c r="H189" s="14">
        <v>1</v>
      </c>
      <c r="J189" s="16">
        <f t="shared" si="22"/>
        <v>0</v>
      </c>
      <c r="L189" s="3">
        <f t="shared" si="21"/>
        <v>0</v>
      </c>
      <c r="N189" s="16">
        <f>+L189*(assessment!$J$275*assessment!$F$3)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23"/>
        <v>0</v>
      </c>
      <c r="V189" t="e">
        <f t="shared" si="24"/>
        <v>#DIV/0!</v>
      </c>
    </row>
    <row r="190" spans="1:22" hidden="1" outlineLevel="1">
      <c r="A190" t="s">
        <v>302</v>
      </c>
      <c r="B190" t="s">
        <v>303</v>
      </c>
      <c r="C190" s="159">
        <v>0</v>
      </c>
      <c r="D190" s="44">
        <v>0</v>
      </c>
      <c r="E190" s="44">
        <v>0</v>
      </c>
      <c r="F190" s="16"/>
      <c r="G190" s="16">
        <f t="shared" si="20"/>
        <v>0</v>
      </c>
      <c r="H190" s="14">
        <v>1</v>
      </c>
      <c r="J190" s="16">
        <f t="shared" si="22"/>
        <v>0</v>
      </c>
      <c r="L190" s="3">
        <f t="shared" si="21"/>
        <v>0</v>
      </c>
      <c r="N190" s="16">
        <f>+L190*(assessment!$J$275*assessment!$F$3)</f>
        <v>0</v>
      </c>
      <c r="P190" s="6">
        <f>+N190/payroll!F190</f>
        <v>0</v>
      </c>
      <c r="R190" s="16">
        <f>IF(P190&lt;$R$2,N190, +payroll!F190 * $R$2)</f>
        <v>0</v>
      </c>
      <c r="T190" s="5">
        <f t="shared" si="23"/>
        <v>0</v>
      </c>
      <c r="V190" t="e">
        <f t="shared" si="24"/>
        <v>#DIV/0!</v>
      </c>
    </row>
    <row r="191" spans="1:22" hidden="1" outlineLevel="1">
      <c r="A191" t="s">
        <v>304</v>
      </c>
      <c r="B191" t="s">
        <v>305</v>
      </c>
      <c r="C191" s="159">
        <v>24813.82</v>
      </c>
      <c r="D191" s="44">
        <v>35697.359999999993</v>
      </c>
      <c r="E191" s="44">
        <v>6073.99</v>
      </c>
      <c r="F191" s="16"/>
      <c r="G191" s="16">
        <f t="shared" si="20"/>
        <v>22195.056666666667</v>
      </c>
      <c r="H191" s="14">
        <v>1</v>
      </c>
      <c r="J191" s="16">
        <f t="shared" si="22"/>
        <v>22195.056666666667</v>
      </c>
      <c r="L191" s="3">
        <f t="shared" si="21"/>
        <v>5.5432936010776392E-4</v>
      </c>
      <c r="N191" s="16">
        <f>+L191*(assessment!$J$275*assessment!$F$3)</f>
        <v>16202.218473556581</v>
      </c>
      <c r="P191" s="6">
        <f>+N191/payroll!F191</f>
        <v>1.8289357686423675E-3</v>
      </c>
      <c r="R191" s="16">
        <f>IF(P191&lt;$R$2,N191, +payroll!F191 * $R$2)</f>
        <v>16202.218473556581</v>
      </c>
      <c r="T191" s="5">
        <f t="shared" si="23"/>
        <v>0</v>
      </c>
      <c r="V191">
        <f t="shared" si="24"/>
        <v>1</v>
      </c>
    </row>
    <row r="192" spans="1:22" hidden="1" outlineLevel="1">
      <c r="A192" t="s">
        <v>306</v>
      </c>
      <c r="B192" t="s">
        <v>307</v>
      </c>
      <c r="C192" s="159">
        <v>2886.11</v>
      </c>
      <c r="D192" s="44">
        <v>4081.1900000000005</v>
      </c>
      <c r="E192" s="44">
        <v>0</v>
      </c>
      <c r="F192" s="16"/>
      <c r="G192" s="16">
        <f t="shared" si="20"/>
        <v>2322.4333333333338</v>
      </c>
      <c r="H192" s="14">
        <v>1</v>
      </c>
      <c r="J192" s="16">
        <f t="shared" si="22"/>
        <v>2322.4333333333338</v>
      </c>
      <c r="L192" s="3">
        <f t="shared" si="21"/>
        <v>5.8003590749694327E-5</v>
      </c>
      <c r="N192" s="16">
        <f>+L192*(assessment!$J$275*assessment!$F$3)</f>
        <v>1695.3582422453946</v>
      </c>
      <c r="P192" s="6">
        <f>+N192/payroll!F192</f>
        <v>2.909285684488375E-3</v>
      </c>
      <c r="R192" s="16">
        <f>IF(P192&lt;$R$2,N192, +payroll!F192 * $R$2)</f>
        <v>1695.3582422453946</v>
      </c>
      <c r="T192" s="5">
        <f t="shared" si="23"/>
        <v>0</v>
      </c>
      <c r="V192">
        <f t="shared" si="24"/>
        <v>1</v>
      </c>
    </row>
    <row r="193" spans="1:22" hidden="1" outlineLevel="1">
      <c r="A193" t="s">
        <v>308</v>
      </c>
      <c r="B193" t="s">
        <v>309</v>
      </c>
      <c r="C193" s="159">
        <v>0</v>
      </c>
      <c r="D193" s="44">
        <v>0</v>
      </c>
      <c r="E193" s="44">
        <v>0</v>
      </c>
      <c r="F193" s="16"/>
      <c r="G193" s="16">
        <f t="shared" si="20"/>
        <v>0</v>
      </c>
      <c r="H193" s="14">
        <v>1</v>
      </c>
      <c r="J193" s="16">
        <f t="shared" si="22"/>
        <v>0</v>
      </c>
      <c r="L193" s="3">
        <f t="shared" si="21"/>
        <v>0</v>
      </c>
      <c r="N193" s="16">
        <f>+L193*(assessment!$J$275*assessment!$F$3)</f>
        <v>0</v>
      </c>
      <c r="P193" s="6">
        <f>+N193/payroll!F193</f>
        <v>0</v>
      </c>
      <c r="R193" s="16">
        <f>IF(P193&lt;$R$2,N193, +payroll!F193 * $R$2)</f>
        <v>0</v>
      </c>
      <c r="T193" s="5">
        <f t="shared" si="23"/>
        <v>0</v>
      </c>
      <c r="V193" t="e">
        <f t="shared" si="24"/>
        <v>#DIV/0!</v>
      </c>
    </row>
    <row r="194" spans="1:22" hidden="1" outlineLevel="1">
      <c r="A194" t="s">
        <v>310</v>
      </c>
      <c r="B194" t="s">
        <v>311</v>
      </c>
      <c r="C194" s="159">
        <v>0</v>
      </c>
      <c r="D194" s="44">
        <v>0</v>
      </c>
      <c r="E194" s="44">
        <v>0</v>
      </c>
      <c r="F194" s="16"/>
      <c r="G194" s="16">
        <f t="shared" si="20"/>
        <v>0</v>
      </c>
      <c r="H194" s="14">
        <v>1</v>
      </c>
      <c r="J194" s="16">
        <f t="shared" si="22"/>
        <v>0</v>
      </c>
      <c r="L194" s="3">
        <f t="shared" si="21"/>
        <v>0</v>
      </c>
      <c r="N194" s="16">
        <f>+L194*(assessment!$J$275*assessment!$F$3)</f>
        <v>0</v>
      </c>
      <c r="P194" s="6">
        <f>+N194/payroll!F194</f>
        <v>0</v>
      </c>
      <c r="R194" s="16">
        <f>IF(P194&lt;$R$2,N194, +payroll!F194 * $R$2)</f>
        <v>0</v>
      </c>
      <c r="T194" s="5">
        <f t="shared" si="23"/>
        <v>0</v>
      </c>
      <c r="V194" t="e">
        <f t="shared" si="24"/>
        <v>#DIV/0!</v>
      </c>
    </row>
    <row r="195" spans="1:22" hidden="1" outlineLevel="1">
      <c r="A195" t="s">
        <v>312</v>
      </c>
      <c r="B195" t="s">
        <v>313</v>
      </c>
      <c r="C195" s="159">
        <v>0</v>
      </c>
      <c r="D195" s="44">
        <v>0</v>
      </c>
      <c r="E195" s="44">
        <v>0</v>
      </c>
      <c r="F195" s="16"/>
      <c r="G195" s="16">
        <f t="shared" si="20"/>
        <v>0</v>
      </c>
      <c r="H195" s="14">
        <v>1</v>
      </c>
      <c r="J195" s="16">
        <f t="shared" si="22"/>
        <v>0</v>
      </c>
      <c r="L195" s="3">
        <f t="shared" si="21"/>
        <v>0</v>
      </c>
      <c r="N195" s="16">
        <f>+L195*(assessment!$J$275*assessment!$F$3)</f>
        <v>0</v>
      </c>
      <c r="P195" s="6">
        <f>+N195/payroll!F195</f>
        <v>0</v>
      </c>
      <c r="R195" s="16">
        <f>IF(P195&lt;$R$2,N195, +payroll!F195 * $R$2)</f>
        <v>0</v>
      </c>
      <c r="T195" s="5">
        <f t="shared" si="23"/>
        <v>0</v>
      </c>
      <c r="V195" t="e">
        <f t="shared" si="24"/>
        <v>#DIV/0!</v>
      </c>
    </row>
    <row r="196" spans="1:22" hidden="1" outlineLevel="1">
      <c r="A196" t="s">
        <v>314</v>
      </c>
      <c r="B196" t="s">
        <v>315</v>
      </c>
      <c r="C196" s="159">
        <v>988.57</v>
      </c>
      <c r="D196" s="44">
        <v>0</v>
      </c>
      <c r="E196" s="44">
        <v>0</v>
      </c>
      <c r="F196" s="16"/>
      <c r="G196" s="16">
        <f t="shared" si="20"/>
        <v>329.52333333333337</v>
      </c>
      <c r="H196" s="14">
        <v>1</v>
      </c>
      <c r="J196" s="16">
        <f t="shared" si="22"/>
        <v>329.52333333333337</v>
      </c>
      <c r="L196" s="3">
        <f t="shared" si="21"/>
        <v>8.2299613490771624E-6</v>
      </c>
      <c r="N196" s="16">
        <f>+L196*(assessment!$J$275*assessment!$F$3)</f>
        <v>240.54946644130862</v>
      </c>
      <c r="P196" s="6">
        <f>+N196/payroll!F196</f>
        <v>6.1621973061429995E-4</v>
      </c>
      <c r="R196" s="16">
        <f>IF(P196&lt;$R$2,N196, +payroll!F196 * $R$2)</f>
        <v>240.54946644130862</v>
      </c>
      <c r="T196" s="5">
        <f t="shared" si="23"/>
        <v>0</v>
      </c>
      <c r="V196">
        <f t="shared" si="24"/>
        <v>1</v>
      </c>
    </row>
    <row r="197" spans="1:22" hidden="1" outlineLevel="1">
      <c r="A197" t="s">
        <v>316</v>
      </c>
      <c r="B197" t="s">
        <v>317</v>
      </c>
      <c r="C197" s="159">
        <v>0</v>
      </c>
      <c r="D197" s="44">
        <v>0</v>
      </c>
      <c r="E197" s="44">
        <v>0</v>
      </c>
      <c r="F197" s="16"/>
      <c r="G197" s="16">
        <f t="shared" si="20"/>
        <v>0</v>
      </c>
      <c r="H197" s="14">
        <v>1</v>
      </c>
      <c r="J197" s="16">
        <f t="shared" si="22"/>
        <v>0</v>
      </c>
      <c r="L197" s="3">
        <f t="shared" si="21"/>
        <v>0</v>
      </c>
      <c r="N197" s="16">
        <f>+L197*(assessment!$J$275*assessment!$F$3)</f>
        <v>0</v>
      </c>
      <c r="P197" s="6">
        <f>+N197/payroll!F197</f>
        <v>0</v>
      </c>
      <c r="R197" s="16">
        <f>IF(P197&lt;$R$2,N197, +payroll!F197 * $R$2)</f>
        <v>0</v>
      </c>
      <c r="T197" s="5">
        <f t="shared" si="23"/>
        <v>0</v>
      </c>
      <c r="V197" t="e">
        <f t="shared" si="24"/>
        <v>#DIV/0!</v>
      </c>
    </row>
    <row r="198" spans="1:22" hidden="1" outlineLevel="1">
      <c r="A198" t="s">
        <v>318</v>
      </c>
      <c r="B198" t="s">
        <v>319</v>
      </c>
      <c r="C198" s="159">
        <v>0</v>
      </c>
      <c r="D198" s="44">
        <v>0</v>
      </c>
      <c r="E198" s="44">
        <v>0</v>
      </c>
      <c r="F198" s="16"/>
      <c r="G198" s="16">
        <f t="shared" si="20"/>
        <v>0</v>
      </c>
      <c r="H198" s="14">
        <v>1</v>
      </c>
      <c r="J198" s="16">
        <f t="shared" si="22"/>
        <v>0</v>
      </c>
      <c r="L198" s="3">
        <f t="shared" si="21"/>
        <v>0</v>
      </c>
      <c r="N198" s="16">
        <f>+L198*(assessment!$J$275*assessment!$F$3)</f>
        <v>0</v>
      </c>
      <c r="P198" s="6">
        <f>+N198/payroll!F198</f>
        <v>0</v>
      </c>
      <c r="R198" s="16">
        <f>IF(P198&lt;$R$2,N198, +payroll!F198 * $R$2)</f>
        <v>0</v>
      </c>
      <c r="T198" s="5">
        <f t="shared" si="23"/>
        <v>0</v>
      </c>
      <c r="V198" t="e">
        <f t="shared" si="24"/>
        <v>#DIV/0!</v>
      </c>
    </row>
    <row r="199" spans="1:22" hidden="1" outlineLevel="1">
      <c r="A199" t="s">
        <v>590</v>
      </c>
      <c r="B199" t="s">
        <v>591</v>
      </c>
      <c r="C199" s="159">
        <v>0</v>
      </c>
      <c r="D199" s="44">
        <v>0</v>
      </c>
      <c r="E199" s="44">
        <v>0</v>
      </c>
      <c r="F199" s="16"/>
      <c r="G199" s="16">
        <f t="shared" ref="G199:G263" si="25">IF(SUM(C199:E199)&gt;0,AVERAGE(C199:E199),0)</f>
        <v>0</v>
      </c>
      <c r="H199" s="14">
        <v>1</v>
      </c>
      <c r="J199" s="16">
        <f t="shared" si="22"/>
        <v>0</v>
      </c>
      <c r="L199" s="3">
        <f t="shared" ref="L199:L230" si="26">+J199/$J$267</f>
        <v>0</v>
      </c>
      <c r="N199" s="16">
        <f>+L199*(assessment!$J$275*assessment!$F$3)</f>
        <v>0</v>
      </c>
      <c r="P199" s="6">
        <f>+N199/payroll!F199</f>
        <v>0</v>
      </c>
      <c r="R199" s="16">
        <f>IF(P199&lt;$R$2,N199, +payroll!F199 * $R$2)</f>
        <v>0</v>
      </c>
      <c r="T199" s="5">
        <f t="shared" si="23"/>
        <v>0</v>
      </c>
      <c r="V199" t="e">
        <f t="shared" si="24"/>
        <v>#DIV/0!</v>
      </c>
    </row>
    <row r="200" spans="1:22" hidden="1" outlineLevel="1">
      <c r="A200" t="s">
        <v>320</v>
      </c>
      <c r="B200" t="s">
        <v>321</v>
      </c>
      <c r="C200" s="159">
        <v>0</v>
      </c>
      <c r="D200" s="44">
        <v>0</v>
      </c>
      <c r="E200" s="44">
        <v>0</v>
      </c>
      <c r="F200" s="16"/>
      <c r="G200" s="16">
        <f t="shared" si="25"/>
        <v>0</v>
      </c>
      <c r="H200" s="14">
        <v>1</v>
      </c>
      <c r="J200" s="16">
        <f t="shared" si="22"/>
        <v>0</v>
      </c>
      <c r="L200" s="3">
        <f t="shared" si="26"/>
        <v>0</v>
      </c>
      <c r="N200" s="16">
        <f>+L200*(assessment!$J$275*assessment!$F$3)</f>
        <v>0</v>
      </c>
      <c r="P200" s="6">
        <f>+N200/payroll!F200</f>
        <v>0</v>
      </c>
      <c r="R200" s="16">
        <f>IF(P200&lt;$R$2,N200, +payroll!F200 * $R$2)</f>
        <v>0</v>
      </c>
      <c r="T200" s="5">
        <f t="shared" si="23"/>
        <v>0</v>
      </c>
      <c r="V200" t="e">
        <f t="shared" si="24"/>
        <v>#DIV/0!</v>
      </c>
    </row>
    <row r="201" spans="1:22" hidden="1" outlineLevel="1">
      <c r="A201" t="s">
        <v>322</v>
      </c>
      <c r="B201" t="s">
        <v>323</v>
      </c>
      <c r="C201" s="159">
        <v>-10701.5</v>
      </c>
      <c r="D201" s="44">
        <v>0</v>
      </c>
      <c r="E201" s="44">
        <v>0</v>
      </c>
      <c r="F201" s="16"/>
      <c r="G201" s="16">
        <f t="shared" si="25"/>
        <v>0</v>
      </c>
      <c r="H201" s="14">
        <v>1</v>
      </c>
      <c r="J201" s="16">
        <f t="shared" si="22"/>
        <v>0</v>
      </c>
      <c r="L201" s="3">
        <f t="shared" si="26"/>
        <v>0</v>
      </c>
      <c r="N201" s="16">
        <f>+L201*(assessment!$J$275*assessment!$F$3)</f>
        <v>0</v>
      </c>
      <c r="P201" s="6">
        <f>+N201/payroll!F201</f>
        <v>0</v>
      </c>
      <c r="R201" s="16">
        <f>IF(P201&lt;$R$2,N201, +payroll!F201 * $R$2)</f>
        <v>0</v>
      </c>
      <c r="T201" s="5">
        <f t="shared" si="23"/>
        <v>0</v>
      </c>
      <c r="V201" t="e">
        <f t="shared" si="24"/>
        <v>#DIV/0!</v>
      </c>
    </row>
    <row r="202" spans="1:22" hidden="1" outlineLevel="1">
      <c r="A202" t="s">
        <v>324</v>
      </c>
      <c r="B202" t="s">
        <v>325</v>
      </c>
      <c r="C202" s="159">
        <v>392.89</v>
      </c>
      <c r="D202" s="44">
        <v>0</v>
      </c>
      <c r="E202" s="44">
        <v>0</v>
      </c>
      <c r="F202" s="16"/>
      <c r="G202" s="16">
        <f t="shared" si="25"/>
        <v>130.96333333333334</v>
      </c>
      <c r="H202" s="14">
        <v>1</v>
      </c>
      <c r="J202" s="16">
        <f t="shared" si="22"/>
        <v>130.96333333333334</v>
      </c>
      <c r="L202" s="3">
        <f t="shared" si="26"/>
        <v>3.2708553915645085E-6</v>
      </c>
      <c r="N202" s="16">
        <f>+L202*(assessment!$J$275*assessment!$F$3)</f>
        <v>95.602213166620203</v>
      </c>
      <c r="P202" s="6">
        <f>+N202/payroll!F202</f>
        <v>1.3055852795305757E-4</v>
      </c>
      <c r="R202" s="16">
        <f>IF(P202&lt;$R$2,N202, +payroll!F202 * $R$2)</f>
        <v>95.602213166620203</v>
      </c>
      <c r="T202" s="5">
        <f t="shared" si="23"/>
        <v>0</v>
      </c>
      <c r="V202">
        <f t="shared" si="24"/>
        <v>1</v>
      </c>
    </row>
    <row r="203" spans="1:22" hidden="1" outlineLevel="1">
      <c r="A203" t="s">
        <v>326</v>
      </c>
      <c r="B203" t="s">
        <v>327</v>
      </c>
      <c r="C203" s="159">
        <v>1859.0600000000002</v>
      </c>
      <c r="D203" s="44">
        <v>2249.6800000000003</v>
      </c>
      <c r="E203" s="44">
        <v>2901.95</v>
      </c>
      <c r="F203" s="16"/>
      <c r="G203" s="16">
        <f t="shared" si="25"/>
        <v>2336.896666666667</v>
      </c>
      <c r="H203" s="14">
        <v>1</v>
      </c>
      <c r="J203" s="16">
        <f t="shared" si="22"/>
        <v>2336.896666666667</v>
      </c>
      <c r="L203" s="3">
        <f t="shared" si="26"/>
        <v>5.8364817595478088E-5</v>
      </c>
      <c r="N203" s="16">
        <f>+L203*(assessment!$J$275*assessment!$F$3)</f>
        <v>1705.9163629135194</v>
      </c>
      <c r="P203" s="6">
        <f>+N203/payroll!F203</f>
        <v>6.6289891266452141E-4</v>
      </c>
      <c r="R203" s="16">
        <f>IF(P203&lt;$R$2,N203, +payroll!F203 * $R$2)</f>
        <v>1705.9163629135194</v>
      </c>
      <c r="T203" s="5">
        <f t="shared" si="23"/>
        <v>0</v>
      </c>
      <c r="V203">
        <f t="shared" si="24"/>
        <v>1</v>
      </c>
    </row>
    <row r="204" spans="1:22" hidden="1" outlineLevel="1">
      <c r="A204" t="s">
        <v>328</v>
      </c>
      <c r="B204" t="s">
        <v>329</v>
      </c>
      <c r="C204" s="159">
        <v>0</v>
      </c>
      <c r="D204" s="44">
        <v>0</v>
      </c>
      <c r="E204" s="44">
        <v>0</v>
      </c>
      <c r="F204" s="16"/>
      <c r="G204" s="16">
        <f t="shared" si="25"/>
        <v>0</v>
      </c>
      <c r="H204" s="14">
        <v>1</v>
      </c>
      <c r="J204" s="16">
        <f t="shared" si="22"/>
        <v>0</v>
      </c>
      <c r="L204" s="3">
        <f t="shared" si="26"/>
        <v>0</v>
      </c>
      <c r="N204" s="16">
        <f>+L204*(assessment!$J$275*assessment!$F$3)</f>
        <v>0</v>
      </c>
      <c r="P204" s="6">
        <f>+N204/payroll!F204</f>
        <v>0</v>
      </c>
      <c r="R204" s="16">
        <f>IF(P204&lt;$R$2,N204, +payroll!F204 * $R$2)</f>
        <v>0</v>
      </c>
      <c r="T204" s="5">
        <f t="shared" si="23"/>
        <v>0</v>
      </c>
      <c r="V204" t="e">
        <f t="shared" si="24"/>
        <v>#DIV/0!</v>
      </c>
    </row>
    <row r="205" spans="1:22" hidden="1" outlineLevel="1">
      <c r="A205" t="s">
        <v>330</v>
      </c>
      <c r="B205" t="s">
        <v>331</v>
      </c>
      <c r="C205" s="159">
        <v>0</v>
      </c>
      <c r="D205" s="44">
        <v>0</v>
      </c>
      <c r="E205" s="44">
        <v>774.3</v>
      </c>
      <c r="F205" s="16"/>
      <c r="G205" s="16">
        <f t="shared" si="25"/>
        <v>258.09999999999997</v>
      </c>
      <c r="H205" s="14">
        <v>1</v>
      </c>
      <c r="J205" s="16">
        <f t="shared" si="22"/>
        <v>258.09999999999997</v>
      </c>
      <c r="L205" s="3">
        <f t="shared" si="26"/>
        <v>6.4461384349013679E-6</v>
      </c>
      <c r="N205" s="16">
        <f>+L205*(assessment!$J$275*assessment!$F$3)</f>
        <v>188.41098947520683</v>
      </c>
      <c r="P205" s="6">
        <f>+N205/payroll!F205</f>
        <v>2.1886070274300173E-4</v>
      </c>
      <c r="R205" s="16">
        <f>IF(P205&lt;$R$2,N205, +payroll!F205 * $R$2)</f>
        <v>188.41098947520683</v>
      </c>
      <c r="T205" s="5">
        <f t="shared" si="23"/>
        <v>0</v>
      </c>
      <c r="V205">
        <f t="shared" si="24"/>
        <v>1</v>
      </c>
    </row>
    <row r="206" spans="1:22" hidden="1" outlineLevel="1">
      <c r="A206" t="s">
        <v>510</v>
      </c>
      <c r="B206" t="s">
        <v>508</v>
      </c>
      <c r="C206" s="159">
        <v>0</v>
      </c>
      <c r="D206" s="44">
        <v>0</v>
      </c>
      <c r="E206" s="44">
        <v>0</v>
      </c>
      <c r="F206" s="16"/>
      <c r="G206" s="16">
        <f t="shared" si="25"/>
        <v>0</v>
      </c>
      <c r="H206" s="14">
        <v>1</v>
      </c>
      <c r="J206" s="16">
        <f>+G206*H206</f>
        <v>0</v>
      </c>
      <c r="L206" s="3">
        <f t="shared" si="26"/>
        <v>0</v>
      </c>
      <c r="N206" s="16">
        <f>+L206*(assessment!$J$275*assessment!$F$3)</f>
        <v>0</v>
      </c>
      <c r="P206" s="6">
        <f>+N206/payroll!F206</f>
        <v>0</v>
      </c>
      <c r="R206" s="16">
        <f>IF(P206&lt;$R$2,N206, +payroll!F206 * $R$2)</f>
        <v>0</v>
      </c>
      <c r="T206" s="5">
        <f>+N206-R206</f>
        <v>0</v>
      </c>
      <c r="V206" t="e">
        <f>+R206/N206</f>
        <v>#DIV/0!</v>
      </c>
    </row>
    <row r="207" spans="1:22" hidden="1" outlineLevel="1">
      <c r="A207" t="s">
        <v>332</v>
      </c>
      <c r="B207" t="s">
        <v>333</v>
      </c>
      <c r="C207" s="159">
        <v>0</v>
      </c>
      <c r="D207" s="44">
        <v>318.51</v>
      </c>
      <c r="E207" s="44">
        <v>0</v>
      </c>
      <c r="F207" s="16"/>
      <c r="G207" s="16">
        <f t="shared" si="25"/>
        <v>106.17</v>
      </c>
      <c r="H207" s="14">
        <v>1</v>
      </c>
      <c r="J207" s="16">
        <f t="shared" si="22"/>
        <v>106.17</v>
      </c>
      <c r="L207" s="3">
        <f t="shared" si="26"/>
        <v>2.6516331562707415E-6</v>
      </c>
      <c r="N207" s="16">
        <f>+L207*(assessment!$J$275*assessment!$F$3)</f>
        <v>77.503272966225154</v>
      </c>
      <c r="P207" s="6">
        <f>+N207/payroll!F207</f>
        <v>7.6367823472609826E-5</v>
      </c>
      <c r="R207" s="16">
        <f>IF(P207&lt;$R$2,N207, +payroll!F207 * $R$2)</f>
        <v>77.503272966225154</v>
      </c>
      <c r="T207" s="5">
        <f t="shared" si="23"/>
        <v>0</v>
      </c>
      <c r="V207">
        <f t="shared" si="24"/>
        <v>1</v>
      </c>
    </row>
    <row r="208" spans="1:22" hidden="1" outlineLevel="1">
      <c r="A208" t="s">
        <v>334</v>
      </c>
      <c r="B208" t="s">
        <v>335</v>
      </c>
      <c r="C208" s="159">
        <v>0</v>
      </c>
      <c r="D208" s="44">
        <v>2965.1399999999994</v>
      </c>
      <c r="E208" s="44">
        <v>8.1999999999999993</v>
      </c>
      <c r="F208" s="16"/>
      <c r="G208" s="16">
        <f t="shared" si="25"/>
        <v>991.11333333333312</v>
      </c>
      <c r="H208" s="14">
        <v>1</v>
      </c>
      <c r="J208" s="16">
        <f t="shared" si="22"/>
        <v>991.11333333333312</v>
      </c>
      <c r="L208" s="3">
        <f t="shared" si="26"/>
        <v>2.475340469330961E-5</v>
      </c>
      <c r="N208" s="16">
        <f>+L208*(assessment!$J$275*assessment!$F$3)</f>
        <v>723.50501284542349</v>
      </c>
      <c r="P208" s="6">
        <f>+N208/payroll!F208</f>
        <v>9.2434050582665904E-4</v>
      </c>
      <c r="R208" s="16">
        <f>IF(P208&lt;$R$2,N208, +payroll!F208 * $R$2)</f>
        <v>723.50501284542349</v>
      </c>
      <c r="T208" s="5">
        <f t="shared" si="23"/>
        <v>0</v>
      </c>
      <c r="V208">
        <f t="shared" si="24"/>
        <v>1</v>
      </c>
    </row>
    <row r="209" spans="1:22" hidden="1" outlineLevel="1">
      <c r="A209" t="s">
        <v>336</v>
      </c>
      <c r="B209" t="s">
        <v>337</v>
      </c>
      <c r="C209" s="159">
        <v>0</v>
      </c>
      <c r="D209" s="44">
        <v>0</v>
      </c>
      <c r="E209" s="44">
        <v>0</v>
      </c>
      <c r="F209" s="16"/>
      <c r="G209" s="16">
        <f t="shared" si="25"/>
        <v>0</v>
      </c>
      <c r="H209" s="14">
        <v>1</v>
      </c>
      <c r="J209" s="16">
        <f t="shared" si="22"/>
        <v>0</v>
      </c>
      <c r="L209" s="3">
        <f t="shared" si="26"/>
        <v>0</v>
      </c>
      <c r="N209" s="16">
        <f>+L209*(assessment!$J$275*assessment!$F$3)</f>
        <v>0</v>
      </c>
      <c r="P209" s="6">
        <f>+N209/payroll!F209</f>
        <v>0</v>
      </c>
      <c r="R209" s="16">
        <f>IF(P209&lt;$R$2,N209, +payroll!F209 * $R$2)</f>
        <v>0</v>
      </c>
      <c r="T209" s="5">
        <f t="shared" si="23"/>
        <v>0</v>
      </c>
      <c r="V209" t="e">
        <f t="shared" si="24"/>
        <v>#DIV/0!</v>
      </c>
    </row>
    <row r="210" spans="1:22" hidden="1" outlineLevel="1">
      <c r="A210" t="s">
        <v>338</v>
      </c>
      <c r="B210" t="s">
        <v>339</v>
      </c>
      <c r="C210" s="159">
        <v>0</v>
      </c>
      <c r="D210" s="44">
        <v>0</v>
      </c>
      <c r="E210" s="44">
        <v>0</v>
      </c>
      <c r="F210" s="16"/>
      <c r="G210" s="16">
        <f t="shared" si="25"/>
        <v>0</v>
      </c>
      <c r="H210" s="14">
        <v>1</v>
      </c>
      <c r="J210" s="16">
        <f t="shared" si="22"/>
        <v>0</v>
      </c>
      <c r="L210" s="3">
        <f t="shared" si="26"/>
        <v>0</v>
      </c>
      <c r="N210" s="16">
        <f>+L210*(assessment!$J$275*assessment!$F$3)</f>
        <v>0</v>
      </c>
      <c r="P210" s="6">
        <f>+N210/payroll!F210</f>
        <v>0</v>
      </c>
      <c r="R210" s="16">
        <f>IF(P210&lt;$R$2,N210, +payroll!F210 * $R$2)</f>
        <v>0</v>
      </c>
      <c r="T210" s="5">
        <f t="shared" si="23"/>
        <v>0</v>
      </c>
      <c r="V210" t="e">
        <f t="shared" si="24"/>
        <v>#DIV/0!</v>
      </c>
    </row>
    <row r="211" spans="1:22" hidden="1" outlineLevel="1">
      <c r="A211" t="s">
        <v>340</v>
      </c>
      <c r="B211" t="s">
        <v>341</v>
      </c>
      <c r="C211" s="159">
        <v>0</v>
      </c>
      <c r="D211" s="44">
        <v>0</v>
      </c>
      <c r="E211" s="44">
        <v>0</v>
      </c>
      <c r="F211" s="16"/>
      <c r="G211" s="16">
        <f t="shared" si="25"/>
        <v>0</v>
      </c>
      <c r="H211" s="14">
        <v>1</v>
      </c>
      <c r="J211" s="16">
        <f t="shared" si="22"/>
        <v>0</v>
      </c>
      <c r="L211" s="3">
        <f t="shared" si="26"/>
        <v>0</v>
      </c>
      <c r="N211" s="16">
        <f>+L211*(assessment!$J$275*assessment!$F$3)</f>
        <v>0</v>
      </c>
      <c r="P211" s="6">
        <f>+N211/payroll!F211</f>
        <v>0</v>
      </c>
      <c r="R211" s="16">
        <f>IF(P211&lt;$R$2,N211, +payroll!F211 * $R$2)</f>
        <v>0</v>
      </c>
      <c r="T211" s="5">
        <f t="shared" si="23"/>
        <v>0</v>
      </c>
      <c r="V211" t="e">
        <f t="shared" si="24"/>
        <v>#DIV/0!</v>
      </c>
    </row>
    <row r="212" spans="1:22" hidden="1" outlineLevel="1">
      <c r="A212" t="s">
        <v>342</v>
      </c>
      <c r="B212" t="s">
        <v>343</v>
      </c>
      <c r="C212" s="159">
        <v>2618.5300000000002</v>
      </c>
      <c r="D212" s="44">
        <v>0</v>
      </c>
      <c r="E212" s="44">
        <v>44.44</v>
      </c>
      <c r="F212" s="16"/>
      <c r="G212" s="16">
        <f t="shared" si="25"/>
        <v>887.65666666666675</v>
      </c>
      <c r="H212" s="14">
        <v>1</v>
      </c>
      <c r="J212" s="16">
        <f t="shared" si="22"/>
        <v>887.65666666666675</v>
      </c>
      <c r="L212" s="3">
        <f t="shared" si="26"/>
        <v>2.216953799301214E-5</v>
      </c>
      <c r="N212" s="16">
        <f>+L212*(assessment!$J$275*assessment!$F$3)</f>
        <v>647.98245207644538</v>
      </c>
      <c r="P212" s="6">
        <f>+N212/payroll!F212</f>
        <v>4.8620766649561304E-4</v>
      </c>
      <c r="R212" s="16">
        <f>IF(P212&lt;$R$2,N212, +payroll!F212 * $R$2)</f>
        <v>647.98245207644538</v>
      </c>
      <c r="T212" s="5">
        <f t="shared" si="23"/>
        <v>0</v>
      </c>
      <c r="V212">
        <f t="shared" si="24"/>
        <v>1</v>
      </c>
    </row>
    <row r="213" spans="1:22" hidden="1" outlineLevel="1">
      <c r="A213" t="s">
        <v>344</v>
      </c>
      <c r="B213" t="s">
        <v>345</v>
      </c>
      <c r="C213" s="159">
        <v>216.46</v>
      </c>
      <c r="D213" s="44">
        <v>309.74</v>
      </c>
      <c r="E213" s="44">
        <v>0</v>
      </c>
      <c r="F213" s="16"/>
      <c r="G213" s="16">
        <f t="shared" si="25"/>
        <v>175.4</v>
      </c>
      <c r="H213" s="14">
        <v>1</v>
      </c>
      <c r="J213" s="16">
        <f t="shared" si="22"/>
        <v>175.4</v>
      </c>
      <c r="L213" s="3">
        <f t="shared" si="26"/>
        <v>4.3806767976819071E-6</v>
      </c>
      <c r="N213" s="16">
        <f>+L213*(assessment!$J$275*assessment!$F$3)</f>
        <v>128.04063368442962</v>
      </c>
      <c r="P213" s="6">
        <f>+N213/payroll!F213</f>
        <v>2.340050790200646E-4</v>
      </c>
      <c r="R213" s="16">
        <f>IF(P213&lt;$R$2,N213, +payroll!F213 * $R$2)</f>
        <v>128.04063368442962</v>
      </c>
      <c r="T213" s="5">
        <f t="shared" si="23"/>
        <v>0</v>
      </c>
      <c r="V213">
        <f t="shared" si="24"/>
        <v>1</v>
      </c>
    </row>
    <row r="214" spans="1:22" hidden="1" outlineLevel="1">
      <c r="A214" t="s">
        <v>346</v>
      </c>
      <c r="B214" t="s">
        <v>347</v>
      </c>
      <c r="C214" s="159">
        <v>8886.34</v>
      </c>
      <c r="D214" s="44">
        <v>8140.77</v>
      </c>
      <c r="E214" s="44">
        <v>4838.5200000000004</v>
      </c>
      <c r="F214" s="16"/>
      <c r="G214" s="16">
        <f t="shared" si="25"/>
        <v>7288.543333333334</v>
      </c>
      <c r="H214" s="14">
        <v>1</v>
      </c>
      <c r="J214" s="16">
        <f t="shared" si="22"/>
        <v>7288.543333333334</v>
      </c>
      <c r="L214" s="3">
        <f t="shared" si="26"/>
        <v>1.8203393768091494E-4</v>
      </c>
      <c r="N214" s="16">
        <f>+L214*(assessment!$J$275*assessment!$F$3)</f>
        <v>5320.5798576763118</v>
      </c>
      <c r="P214" s="6">
        <f>+N214/payroll!F214</f>
        <v>8.9211894467321044E-4</v>
      </c>
      <c r="R214" s="16">
        <f>IF(P214&lt;$R$2,N214, +payroll!F214 * $R$2)</f>
        <v>5320.5798576763118</v>
      </c>
      <c r="T214" s="5">
        <f t="shared" si="23"/>
        <v>0</v>
      </c>
      <c r="V214">
        <f t="shared" si="24"/>
        <v>1</v>
      </c>
    </row>
    <row r="215" spans="1:22" hidden="1" outlineLevel="1">
      <c r="A215" t="s">
        <v>489</v>
      </c>
      <c r="B215" t="s">
        <v>351</v>
      </c>
      <c r="C215" s="159">
        <v>0</v>
      </c>
      <c r="D215" s="44">
        <v>0</v>
      </c>
      <c r="E215" s="44">
        <v>0</v>
      </c>
      <c r="F215" s="16"/>
      <c r="G215" s="16">
        <f t="shared" si="25"/>
        <v>0</v>
      </c>
      <c r="H215" s="14">
        <v>1</v>
      </c>
      <c r="J215" s="16">
        <f>+G215*H215</f>
        <v>0</v>
      </c>
      <c r="L215" s="3">
        <f t="shared" si="26"/>
        <v>0</v>
      </c>
      <c r="N215" s="16">
        <f>+L215*(assessment!$J$275*assessment!$F$3)</f>
        <v>0</v>
      </c>
      <c r="P215" s="6">
        <f>+N215/payroll!F215</f>
        <v>0</v>
      </c>
      <c r="R215" s="16">
        <f>IF(P215&lt;$R$2,N215, +payroll!F215 * $R$2)</f>
        <v>0</v>
      </c>
      <c r="T215" s="5">
        <f>+N215-R215</f>
        <v>0</v>
      </c>
      <c r="V215" t="e">
        <f>+R215/N215</f>
        <v>#DIV/0!</v>
      </c>
    </row>
    <row r="216" spans="1:22" hidden="1" outlineLevel="1">
      <c r="A216" t="s">
        <v>490</v>
      </c>
      <c r="B216" t="s">
        <v>352</v>
      </c>
      <c r="C216" s="159">
        <v>0</v>
      </c>
      <c r="D216" s="44">
        <v>0</v>
      </c>
      <c r="E216" s="44">
        <v>0</v>
      </c>
      <c r="F216" s="16"/>
      <c r="G216" s="16">
        <f t="shared" si="25"/>
        <v>0</v>
      </c>
      <c r="H216" s="14">
        <v>1</v>
      </c>
      <c r="J216" s="16">
        <f>+G216*H216</f>
        <v>0</v>
      </c>
      <c r="L216" s="3">
        <f t="shared" si="26"/>
        <v>0</v>
      </c>
      <c r="N216" s="16">
        <f>+L216*(assessment!$J$275*assessment!$F$3)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>+N216-R216</f>
        <v>0</v>
      </c>
      <c r="V216" t="e">
        <f>+R216/N216</f>
        <v>#DIV/0!</v>
      </c>
    </row>
    <row r="217" spans="1:22" hidden="1" outlineLevel="1">
      <c r="A217" t="s">
        <v>491</v>
      </c>
      <c r="B217" t="s">
        <v>348</v>
      </c>
      <c r="C217" s="159">
        <v>0</v>
      </c>
      <c r="D217" s="44">
        <v>0</v>
      </c>
      <c r="E217" s="44">
        <v>0</v>
      </c>
      <c r="F217" s="16"/>
      <c r="G217" s="16">
        <f t="shared" si="25"/>
        <v>0</v>
      </c>
      <c r="H217" s="14">
        <v>1</v>
      </c>
      <c r="J217" s="16">
        <f t="shared" si="22"/>
        <v>0</v>
      </c>
      <c r="L217" s="3">
        <f t="shared" si="26"/>
        <v>0</v>
      </c>
      <c r="N217" s="16">
        <f>+L217*(assessment!$J$275*assessment!$F$3)</f>
        <v>0</v>
      </c>
      <c r="P217" s="6">
        <f>+N217/payroll!F217</f>
        <v>0</v>
      </c>
      <c r="R217" s="16">
        <f>IF(P217&lt;$R$2,N217, +payroll!F217 * $R$2)</f>
        <v>0</v>
      </c>
      <c r="T217" s="5">
        <f t="shared" si="23"/>
        <v>0</v>
      </c>
      <c r="V217" t="e">
        <f t="shared" si="24"/>
        <v>#DIV/0!</v>
      </c>
    </row>
    <row r="218" spans="1:22" hidden="1" outlineLevel="1">
      <c r="A218" t="s">
        <v>350</v>
      </c>
      <c r="B218" t="s">
        <v>349</v>
      </c>
      <c r="C218" s="159">
        <v>423.35</v>
      </c>
      <c r="D218" s="44">
        <v>14040.550000000003</v>
      </c>
      <c r="E218" s="44">
        <v>39916.449999999997</v>
      </c>
      <c r="F218" s="16"/>
      <c r="G218" s="16">
        <f t="shared" si="25"/>
        <v>18126.783333333333</v>
      </c>
      <c r="H218" s="14">
        <v>1</v>
      </c>
      <c r="J218" s="16">
        <f t="shared" si="22"/>
        <v>18126.783333333333</v>
      </c>
      <c r="L218" s="3">
        <f t="shared" si="26"/>
        <v>4.5272280025621678E-4</v>
      </c>
      <c r="N218" s="16">
        <f>+L218*(assessment!$J$275*assessment!$F$3)</f>
        <v>13232.410630902836</v>
      </c>
      <c r="P218" s="6">
        <f>+N218/payroll!F218</f>
        <v>4.5657031238366414E-3</v>
      </c>
      <c r="R218" s="16">
        <f>IF(P218&lt;$R$2,N218, +payroll!F218 * $R$2)</f>
        <v>13232.410630902836</v>
      </c>
      <c r="T218" s="5">
        <f t="shared" si="23"/>
        <v>0</v>
      </c>
      <c r="V218">
        <f t="shared" si="24"/>
        <v>1</v>
      </c>
    </row>
    <row r="219" spans="1:22" hidden="1" outlineLevel="1">
      <c r="A219" t="s">
        <v>353</v>
      </c>
      <c r="B219" t="s">
        <v>354</v>
      </c>
      <c r="C219" s="159">
        <v>23682.350000000002</v>
      </c>
      <c r="D219" s="44">
        <v>10871.04</v>
      </c>
      <c r="E219" s="44">
        <v>3757.93</v>
      </c>
      <c r="F219" s="16"/>
      <c r="G219" s="16">
        <f t="shared" si="25"/>
        <v>12770.44</v>
      </c>
      <c r="H219" s="14">
        <v>1</v>
      </c>
      <c r="J219" s="16">
        <f t="shared" si="22"/>
        <v>12770.44</v>
      </c>
      <c r="L219" s="3">
        <f t="shared" si="26"/>
        <v>3.1894623833631088E-4</v>
      </c>
      <c r="N219" s="16">
        <f>+L219*(assessment!$J$275*assessment!$F$3)</f>
        <v>9322.3217219440558</v>
      </c>
      <c r="P219" s="6">
        <f>+N219/payroll!F219</f>
        <v>4.567357930887782E-3</v>
      </c>
      <c r="R219" s="16">
        <f>IF(P219&lt;$R$2,N219, +payroll!F219 * $R$2)</f>
        <v>9322.3217219440558</v>
      </c>
      <c r="T219" s="5">
        <f t="shared" si="23"/>
        <v>0</v>
      </c>
      <c r="V219">
        <f t="shared" si="24"/>
        <v>1</v>
      </c>
    </row>
    <row r="220" spans="1:22" hidden="1" outlineLevel="1">
      <c r="A220" t="s">
        <v>355</v>
      </c>
      <c r="B220" t="s">
        <v>356</v>
      </c>
      <c r="C220" s="159">
        <v>0</v>
      </c>
      <c r="D220" s="44">
        <v>0</v>
      </c>
      <c r="E220" s="44">
        <v>0</v>
      </c>
      <c r="F220" s="16"/>
      <c r="G220" s="16">
        <f t="shared" si="25"/>
        <v>0</v>
      </c>
      <c r="H220" s="14">
        <v>1</v>
      </c>
      <c r="J220" s="16">
        <f t="shared" si="22"/>
        <v>0</v>
      </c>
      <c r="L220" s="3">
        <f t="shared" si="26"/>
        <v>0</v>
      </c>
      <c r="N220" s="16">
        <f>+L220*(assessment!$J$275*assessment!$F$3)</f>
        <v>0</v>
      </c>
      <c r="P220" s="6">
        <f>+N220/payroll!F220</f>
        <v>0</v>
      </c>
      <c r="R220" s="16">
        <f>IF(P220&lt;$R$2,N220, +payroll!F220 * $R$2)</f>
        <v>0</v>
      </c>
      <c r="T220" s="5">
        <f t="shared" si="23"/>
        <v>0</v>
      </c>
      <c r="V220" t="e">
        <f t="shared" si="24"/>
        <v>#DIV/0!</v>
      </c>
    </row>
    <row r="221" spans="1:22" hidden="1" outlineLevel="1">
      <c r="A221" t="s">
        <v>357</v>
      </c>
      <c r="B221" t="s">
        <v>358</v>
      </c>
      <c r="C221" s="159">
        <v>2016.96</v>
      </c>
      <c r="D221" s="44">
        <v>1284.5099999999998</v>
      </c>
      <c r="E221" s="44">
        <v>27879.88</v>
      </c>
      <c r="F221" s="16"/>
      <c r="G221" s="16">
        <f t="shared" si="25"/>
        <v>10393.783333333335</v>
      </c>
      <c r="H221" s="14">
        <v>1</v>
      </c>
      <c r="J221" s="16">
        <f t="shared" si="22"/>
        <v>10393.783333333335</v>
      </c>
      <c r="L221" s="3">
        <f t="shared" si="26"/>
        <v>2.5958840073241871E-4</v>
      </c>
      <c r="N221" s="16">
        <f>+L221*(assessment!$J$275*assessment!$F$3)</f>
        <v>7587.3808687495048</v>
      </c>
      <c r="P221" s="6">
        <f>+N221/payroll!F221</f>
        <v>1.9071707394709772E-2</v>
      </c>
      <c r="R221" s="16">
        <f>IF(P221&lt;$R$2,N221, +payroll!F221 * $R$2)</f>
        <v>7587.3808687495048</v>
      </c>
      <c r="T221" s="5">
        <f t="shared" si="23"/>
        <v>0</v>
      </c>
      <c r="V221">
        <f t="shared" si="24"/>
        <v>1</v>
      </c>
    </row>
    <row r="222" spans="1:22" hidden="1" outlineLevel="1">
      <c r="A222" t="s">
        <v>359</v>
      </c>
      <c r="B222" t="s">
        <v>360</v>
      </c>
      <c r="C222" s="159">
        <v>36099.210000000006</v>
      </c>
      <c r="D222" s="44">
        <v>15926.219999999998</v>
      </c>
      <c r="E222" s="44">
        <v>14015.39</v>
      </c>
      <c r="F222" s="16"/>
      <c r="G222" s="16">
        <f t="shared" si="25"/>
        <v>22013.60666666667</v>
      </c>
      <c r="H222" s="14">
        <v>1</v>
      </c>
      <c r="J222" s="16">
        <f t="shared" si="22"/>
        <v>22013.60666666667</v>
      </c>
      <c r="L222" s="3">
        <f t="shared" si="26"/>
        <v>5.4979758242852011E-4</v>
      </c>
      <c r="N222" s="16">
        <f>+L222*(assessment!$J$275*assessment!$F$3)</f>
        <v>16069.761386999915</v>
      </c>
      <c r="P222" s="6">
        <f>+N222/payroll!F222</f>
        <v>5.0616403445402072E-3</v>
      </c>
      <c r="R222" s="16">
        <f>IF(P222&lt;$R$2,N222, +payroll!F222 * $R$2)</f>
        <v>16069.761386999915</v>
      </c>
      <c r="T222" s="5">
        <f t="shared" si="23"/>
        <v>0</v>
      </c>
      <c r="V222">
        <f t="shared" si="24"/>
        <v>1</v>
      </c>
    </row>
    <row r="223" spans="1:22" hidden="1" outlineLevel="1">
      <c r="A223" t="s">
        <v>361</v>
      </c>
      <c r="B223" t="s">
        <v>362</v>
      </c>
      <c r="C223" s="159">
        <v>0</v>
      </c>
      <c r="D223" s="44">
        <v>0</v>
      </c>
      <c r="E223" s="44">
        <v>0</v>
      </c>
      <c r="F223" s="16"/>
      <c r="G223" s="16">
        <f t="shared" si="25"/>
        <v>0</v>
      </c>
      <c r="H223" s="14">
        <v>1</v>
      </c>
      <c r="J223" s="16">
        <f t="shared" si="22"/>
        <v>0</v>
      </c>
      <c r="L223" s="3">
        <f t="shared" si="26"/>
        <v>0</v>
      </c>
      <c r="N223" s="16">
        <f>+L223*(assessment!$J$275*assessment!$F$3)</f>
        <v>0</v>
      </c>
      <c r="P223" s="6">
        <f>+N223/payroll!F223</f>
        <v>0</v>
      </c>
      <c r="R223" s="16">
        <f>IF(P223&lt;$R$2,N223, +payroll!F223 * $R$2)</f>
        <v>0</v>
      </c>
      <c r="T223" s="5">
        <f t="shared" si="23"/>
        <v>0</v>
      </c>
      <c r="V223" t="e">
        <f t="shared" si="24"/>
        <v>#DIV/0!</v>
      </c>
    </row>
    <row r="224" spans="1:22" hidden="1" outlineLevel="1">
      <c r="A224" t="s">
        <v>363</v>
      </c>
      <c r="B224" t="s">
        <v>364</v>
      </c>
      <c r="C224" s="159">
        <v>0</v>
      </c>
      <c r="D224" s="44">
        <v>0</v>
      </c>
      <c r="E224" s="44">
        <v>0</v>
      </c>
      <c r="F224" s="16"/>
      <c r="G224" s="16">
        <f t="shared" si="25"/>
        <v>0</v>
      </c>
      <c r="H224" s="14">
        <v>1</v>
      </c>
      <c r="J224" s="16">
        <f t="shared" si="22"/>
        <v>0</v>
      </c>
      <c r="L224" s="3">
        <f t="shared" si="26"/>
        <v>0</v>
      </c>
      <c r="N224" s="16">
        <f>+L224*(assessment!$J$275*assessment!$F$3)</f>
        <v>0</v>
      </c>
      <c r="P224" s="6">
        <f>+N224/payroll!F224</f>
        <v>0</v>
      </c>
      <c r="R224" s="16">
        <f>IF(P224&lt;$R$2,N224, +payroll!F224 * $R$2)</f>
        <v>0</v>
      </c>
      <c r="T224" s="5">
        <f t="shared" si="23"/>
        <v>0</v>
      </c>
      <c r="V224" t="e">
        <f t="shared" si="24"/>
        <v>#DIV/0!</v>
      </c>
    </row>
    <row r="225" spans="1:22" hidden="1" outlineLevel="1">
      <c r="A225" t="s">
        <v>365</v>
      </c>
      <c r="B225" t="s">
        <v>366</v>
      </c>
      <c r="C225" s="159">
        <v>36.61</v>
      </c>
      <c r="D225" s="44">
        <v>0</v>
      </c>
      <c r="E225" s="44">
        <v>864.73</v>
      </c>
      <c r="F225" s="16"/>
      <c r="G225" s="16">
        <f t="shared" si="25"/>
        <v>300.44666666666666</v>
      </c>
      <c r="H225" s="14">
        <v>1</v>
      </c>
      <c r="J225" s="16">
        <f t="shared" si="22"/>
        <v>300.44666666666666</v>
      </c>
      <c r="L225" s="3">
        <f t="shared" si="26"/>
        <v>7.5037613546609833E-6</v>
      </c>
      <c r="N225" s="16">
        <f>+L225*(assessment!$J$275*assessment!$F$3)</f>
        <v>219.32372627351535</v>
      </c>
      <c r="P225" s="6">
        <f>+N225/payroll!F225</f>
        <v>2.5464108057383689E-4</v>
      </c>
      <c r="R225" s="16">
        <f>IF(P225&lt;$R$2,N225, +payroll!F225 * $R$2)</f>
        <v>219.32372627351535</v>
      </c>
      <c r="T225" s="5">
        <f t="shared" si="23"/>
        <v>0</v>
      </c>
      <c r="V225">
        <f t="shared" si="24"/>
        <v>1</v>
      </c>
    </row>
    <row r="226" spans="1:22" hidden="1" outlineLevel="1">
      <c r="A226" t="s">
        <v>367</v>
      </c>
      <c r="B226" t="s">
        <v>368</v>
      </c>
      <c r="C226" s="159">
        <v>0</v>
      </c>
      <c r="D226" s="44">
        <v>0</v>
      </c>
      <c r="E226" s="44">
        <v>0</v>
      </c>
      <c r="F226" s="16"/>
      <c r="G226" s="16">
        <f t="shared" si="25"/>
        <v>0</v>
      </c>
      <c r="H226" s="14">
        <v>1</v>
      </c>
      <c r="J226" s="16">
        <f t="shared" si="22"/>
        <v>0</v>
      </c>
      <c r="L226" s="3">
        <f t="shared" si="26"/>
        <v>0</v>
      </c>
      <c r="N226" s="16">
        <f>+L226*(assessment!$J$275*assessment!$F$3)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23"/>
        <v>0</v>
      </c>
      <c r="V226" t="e">
        <f t="shared" si="24"/>
        <v>#DIV/0!</v>
      </c>
    </row>
    <row r="227" spans="1:22" hidden="1" outlineLevel="1">
      <c r="A227" t="s">
        <v>369</v>
      </c>
      <c r="B227" t="s">
        <v>370</v>
      </c>
      <c r="C227" s="159">
        <v>0</v>
      </c>
      <c r="D227" s="44">
        <v>0</v>
      </c>
      <c r="E227" s="44">
        <v>0</v>
      </c>
      <c r="F227" s="16"/>
      <c r="G227" s="16">
        <f t="shared" si="25"/>
        <v>0</v>
      </c>
      <c r="H227" s="14">
        <v>1</v>
      </c>
      <c r="J227" s="16">
        <f t="shared" si="22"/>
        <v>0</v>
      </c>
      <c r="L227" s="3">
        <f t="shared" si="26"/>
        <v>0</v>
      </c>
      <c r="N227" s="16">
        <f>+L227*(assessment!$J$275*assessment!$F$3)</f>
        <v>0</v>
      </c>
      <c r="P227" s="6">
        <f>+N227/payroll!F227</f>
        <v>0</v>
      </c>
      <c r="R227" s="16">
        <f>IF(P227&lt;$R$2,N227, +payroll!F227 * $R$2)</f>
        <v>0</v>
      </c>
      <c r="T227" s="5">
        <f t="shared" si="23"/>
        <v>0</v>
      </c>
      <c r="V227" t="e">
        <f t="shared" si="24"/>
        <v>#DIV/0!</v>
      </c>
    </row>
    <row r="228" spans="1:22" hidden="1" outlineLevel="1">
      <c r="A228" t="s">
        <v>371</v>
      </c>
      <c r="B228" t="s">
        <v>372</v>
      </c>
      <c r="C228" s="159">
        <v>20874.150000000001</v>
      </c>
      <c r="D228" s="44">
        <v>26877.420000000006</v>
      </c>
      <c r="E228" s="44">
        <v>18585.580000000002</v>
      </c>
      <c r="F228" s="16"/>
      <c r="G228" s="16">
        <f t="shared" si="25"/>
        <v>22112.383333333335</v>
      </c>
      <c r="H228" s="14">
        <v>1</v>
      </c>
      <c r="J228" s="16">
        <f t="shared" si="22"/>
        <v>22112.383333333335</v>
      </c>
      <c r="L228" s="3">
        <f t="shared" si="26"/>
        <v>5.522645644799398E-4</v>
      </c>
      <c r="N228" s="16">
        <f>+L228*(assessment!$J$275*assessment!$F$3)</f>
        <v>16141.867584224745</v>
      </c>
      <c r="P228" s="6">
        <f>+N228/payroll!F228</f>
        <v>2.7124280048287323E-3</v>
      </c>
      <c r="R228" s="16">
        <f>IF(P228&lt;$R$2,N228, +payroll!F228 * $R$2)</f>
        <v>16141.867584224745</v>
      </c>
      <c r="T228" s="5">
        <f t="shared" si="23"/>
        <v>0</v>
      </c>
      <c r="V228">
        <f t="shared" si="24"/>
        <v>1</v>
      </c>
    </row>
    <row r="229" spans="1:22" hidden="1" outlineLevel="1">
      <c r="A229" t="s">
        <v>373</v>
      </c>
      <c r="B229" t="s">
        <v>374</v>
      </c>
      <c r="C229" s="159">
        <v>0</v>
      </c>
      <c r="D229" s="44">
        <v>0</v>
      </c>
      <c r="E229" s="44">
        <v>0</v>
      </c>
      <c r="F229" s="16"/>
      <c r="G229" s="16">
        <f t="shared" si="25"/>
        <v>0</v>
      </c>
      <c r="H229" s="14">
        <v>1</v>
      </c>
      <c r="J229" s="16">
        <f t="shared" si="22"/>
        <v>0</v>
      </c>
      <c r="L229" s="3">
        <f t="shared" si="26"/>
        <v>0</v>
      </c>
      <c r="N229" s="16">
        <f>+L229*(assessment!$J$275*assessment!$F$3)</f>
        <v>0</v>
      </c>
      <c r="P229" s="6">
        <f>+N229/payroll!F229</f>
        <v>0</v>
      </c>
      <c r="R229" s="16">
        <f>IF(P229&lt;$R$2,N229, +payroll!F229 * $R$2)</f>
        <v>0</v>
      </c>
      <c r="T229" s="5">
        <f t="shared" si="23"/>
        <v>0</v>
      </c>
      <c r="V229" t="e">
        <f t="shared" si="24"/>
        <v>#DIV/0!</v>
      </c>
    </row>
    <row r="230" spans="1:22" hidden="1" outlineLevel="1">
      <c r="A230" t="s">
        <v>375</v>
      </c>
      <c r="B230" t="s">
        <v>376</v>
      </c>
      <c r="C230" s="159">
        <v>0</v>
      </c>
      <c r="D230" s="44">
        <v>0</v>
      </c>
      <c r="E230" s="44">
        <v>0</v>
      </c>
      <c r="F230" s="16"/>
      <c r="G230" s="16">
        <f t="shared" si="25"/>
        <v>0</v>
      </c>
      <c r="H230" s="14">
        <v>1</v>
      </c>
      <c r="J230" s="16">
        <f t="shared" si="22"/>
        <v>0</v>
      </c>
      <c r="L230" s="3">
        <f t="shared" si="26"/>
        <v>0</v>
      </c>
      <c r="N230" s="16">
        <f>+L230*(assessment!$J$275*assessment!$F$3)</f>
        <v>0</v>
      </c>
      <c r="P230" s="6">
        <f>+N230/payroll!F230</f>
        <v>0</v>
      </c>
      <c r="R230" s="16">
        <f>IF(P230&lt;$R$2,N230, +payroll!F230 * $R$2)</f>
        <v>0</v>
      </c>
      <c r="T230" s="5">
        <f t="shared" si="23"/>
        <v>0</v>
      </c>
      <c r="V230" t="e">
        <f t="shared" si="24"/>
        <v>#DIV/0!</v>
      </c>
    </row>
    <row r="231" spans="1:22" hidden="1" outlineLevel="1">
      <c r="A231" t="s">
        <v>377</v>
      </c>
      <c r="B231" t="s">
        <v>378</v>
      </c>
      <c r="C231" s="159">
        <v>0</v>
      </c>
      <c r="D231" s="44">
        <v>0</v>
      </c>
      <c r="E231" s="44">
        <v>0</v>
      </c>
      <c r="F231" s="16"/>
      <c r="G231" s="16">
        <f t="shared" si="25"/>
        <v>0</v>
      </c>
      <c r="H231" s="14">
        <v>1</v>
      </c>
      <c r="J231" s="16">
        <f t="shared" si="22"/>
        <v>0</v>
      </c>
      <c r="L231" s="3">
        <f t="shared" ref="L231:L264" si="27">+J231/$J$267</f>
        <v>0</v>
      </c>
      <c r="N231" s="16">
        <f>+L231*(assessment!$J$275*assessment!$F$3)</f>
        <v>0</v>
      </c>
      <c r="P231" s="6">
        <f>+N231/payroll!F231</f>
        <v>0</v>
      </c>
      <c r="R231" s="16">
        <f>IF(P231&lt;$R$2,N231, +payroll!F231 * $R$2)</f>
        <v>0</v>
      </c>
      <c r="T231" s="5">
        <f t="shared" si="23"/>
        <v>0</v>
      </c>
      <c r="V231" t="e">
        <f t="shared" si="24"/>
        <v>#DIV/0!</v>
      </c>
    </row>
    <row r="232" spans="1:22" hidden="1" outlineLevel="1">
      <c r="A232" t="s">
        <v>379</v>
      </c>
      <c r="B232" t="s">
        <v>380</v>
      </c>
      <c r="C232" s="159">
        <v>0</v>
      </c>
      <c r="D232" s="44">
        <v>0</v>
      </c>
      <c r="E232" s="44">
        <v>0</v>
      </c>
      <c r="F232" s="16"/>
      <c r="G232" s="16">
        <f t="shared" si="25"/>
        <v>0</v>
      </c>
      <c r="H232" s="14">
        <v>1</v>
      </c>
      <c r="J232" s="16">
        <f t="shared" ref="J232:J264" si="28">+G232*H232</f>
        <v>0</v>
      </c>
      <c r="L232" s="3">
        <f t="shared" si="27"/>
        <v>0</v>
      </c>
      <c r="N232" s="16">
        <f>+L232*(assessment!$J$275*assessment!$F$3)</f>
        <v>0</v>
      </c>
      <c r="P232" s="6">
        <f>+N232/payroll!F232</f>
        <v>0</v>
      </c>
      <c r="R232" s="16">
        <f>IF(P232&lt;$R$2,N232, +payroll!F232 * $R$2)</f>
        <v>0</v>
      </c>
      <c r="T232" s="5">
        <f t="shared" ref="T232:T264" si="29">+N232-R232</f>
        <v>0</v>
      </c>
      <c r="V232" t="e">
        <f t="shared" ref="V232:V264" si="30">+R232/N232</f>
        <v>#DIV/0!</v>
      </c>
    </row>
    <row r="233" spans="1:22" hidden="1" outlineLevel="1">
      <c r="A233" t="s">
        <v>516</v>
      </c>
      <c r="B233" t="s">
        <v>517</v>
      </c>
      <c r="C233" s="159">
        <v>0</v>
      </c>
      <c r="D233" s="44">
        <v>0</v>
      </c>
      <c r="E233" s="44">
        <v>0</v>
      </c>
      <c r="F233" s="16"/>
      <c r="G233" s="16">
        <f t="shared" si="25"/>
        <v>0</v>
      </c>
      <c r="H233" s="14">
        <v>1</v>
      </c>
      <c r="J233" s="16">
        <f>+G233*H233</f>
        <v>0</v>
      </c>
      <c r="L233" s="3">
        <f>+J233/$J$267</f>
        <v>0</v>
      </c>
      <c r="N233" s="16">
        <f>+L233*(assessment!$J$275*assessment!$F$3)</f>
        <v>0</v>
      </c>
      <c r="P233" s="6">
        <f>+N233/payroll!F233</f>
        <v>0</v>
      </c>
      <c r="R233" s="16">
        <f>IF(P233&lt;$R$2,N233, +payroll!F233 * $R$2)</f>
        <v>0</v>
      </c>
      <c r="T233" s="5">
        <f>+N233-R233</f>
        <v>0</v>
      </c>
      <c r="V233" t="e">
        <f>+R233/N233</f>
        <v>#DIV/0!</v>
      </c>
    </row>
    <row r="234" spans="1:22" hidden="1" outlineLevel="1">
      <c r="A234" t="s">
        <v>381</v>
      </c>
      <c r="B234" t="s">
        <v>382</v>
      </c>
      <c r="C234" s="159">
        <v>2801.92</v>
      </c>
      <c r="D234" s="44">
        <v>1273.48</v>
      </c>
      <c r="E234" s="44">
        <v>235</v>
      </c>
      <c r="F234" s="16"/>
      <c r="G234" s="16">
        <f t="shared" si="25"/>
        <v>1436.8</v>
      </c>
      <c r="H234" s="14">
        <v>1</v>
      </c>
      <c r="J234" s="16">
        <f t="shared" si="28"/>
        <v>1436.8</v>
      </c>
      <c r="L234" s="3">
        <f t="shared" si="27"/>
        <v>3.5884586219551672E-5</v>
      </c>
      <c r="N234" s="16">
        <f>+L234*(assessment!$J$275*assessment!$F$3)</f>
        <v>1048.8528077410972</v>
      </c>
      <c r="P234" s="6">
        <f>+N234/payroll!F234</f>
        <v>1.3357583685755692E-3</v>
      </c>
      <c r="R234" s="16">
        <f>IF(P234&lt;$R$2,N234, +payroll!F234 * $R$2)</f>
        <v>1048.8528077410972</v>
      </c>
      <c r="T234" s="5">
        <f t="shared" si="29"/>
        <v>0</v>
      </c>
      <c r="V234">
        <f t="shared" si="30"/>
        <v>1</v>
      </c>
    </row>
    <row r="235" spans="1:22" hidden="1" outlineLevel="1">
      <c r="A235" t="s">
        <v>383</v>
      </c>
      <c r="B235" t="s">
        <v>384</v>
      </c>
      <c r="C235" s="159">
        <v>0</v>
      </c>
      <c r="D235" s="44">
        <v>0</v>
      </c>
      <c r="E235" s="44">
        <v>0</v>
      </c>
      <c r="F235" s="16"/>
      <c r="G235" s="16">
        <f t="shared" si="25"/>
        <v>0</v>
      </c>
      <c r="H235" s="14">
        <v>1</v>
      </c>
      <c r="J235" s="16">
        <f t="shared" si="28"/>
        <v>0</v>
      </c>
      <c r="L235" s="3">
        <f t="shared" si="27"/>
        <v>0</v>
      </c>
      <c r="N235" s="16">
        <f>+L235*(assessment!$J$275*assessment!$F$3)</f>
        <v>0</v>
      </c>
      <c r="P235" s="6">
        <f>+N235/payroll!F235</f>
        <v>0</v>
      </c>
      <c r="R235" s="16">
        <f>IF(P235&lt;$R$2,N235, +payroll!F235 * $R$2)</f>
        <v>0</v>
      </c>
      <c r="T235" s="5">
        <f t="shared" si="29"/>
        <v>0</v>
      </c>
      <c r="V235" t="e">
        <f t="shared" si="30"/>
        <v>#DIV/0!</v>
      </c>
    </row>
    <row r="236" spans="1:22" hidden="1" outlineLevel="1">
      <c r="A236" t="s">
        <v>385</v>
      </c>
      <c r="B236" t="s">
        <v>386</v>
      </c>
      <c r="C236" s="159">
        <v>1146.4400000000003</v>
      </c>
      <c r="D236" s="44">
        <v>-7.66</v>
      </c>
      <c r="E236" s="44">
        <v>0</v>
      </c>
      <c r="F236" s="16"/>
      <c r="G236" s="16">
        <f t="shared" si="25"/>
        <v>379.59333333333342</v>
      </c>
      <c r="H236" s="14">
        <v>1</v>
      </c>
      <c r="J236" s="16">
        <f t="shared" si="28"/>
        <v>379.59333333333342</v>
      </c>
      <c r="L236" s="3">
        <f t="shared" si="27"/>
        <v>9.4804772399547749E-6</v>
      </c>
      <c r="N236" s="16">
        <f>+L236*(assessment!$J$275*assessment!$F$3)</f>
        <v>277.1001764104044</v>
      </c>
      <c r="P236" s="6">
        <f>+N236/payroll!F236</f>
        <v>8.2632291933239414E-5</v>
      </c>
      <c r="R236" s="16">
        <f>IF(P236&lt;$R$2,N236, +payroll!F236 * $R$2)</f>
        <v>277.1001764104044</v>
      </c>
      <c r="T236" s="5">
        <f t="shared" si="29"/>
        <v>0</v>
      </c>
      <c r="V236">
        <f t="shared" si="30"/>
        <v>1</v>
      </c>
    </row>
    <row r="237" spans="1:22" s="102" customFormat="1" hidden="1" outlineLevel="1">
      <c r="A237" s="104" t="s">
        <v>579</v>
      </c>
      <c r="B237" s="104" t="s">
        <v>580</v>
      </c>
      <c r="C237" s="159">
        <v>0</v>
      </c>
      <c r="D237" s="44">
        <v>0</v>
      </c>
      <c r="E237" s="44">
        <v>0</v>
      </c>
      <c r="F237" s="16"/>
      <c r="G237" s="16">
        <f t="shared" si="25"/>
        <v>0</v>
      </c>
      <c r="H237" s="14">
        <v>1</v>
      </c>
      <c r="J237" s="16">
        <f t="shared" si="28"/>
        <v>0</v>
      </c>
      <c r="L237" s="3">
        <f t="shared" si="27"/>
        <v>0</v>
      </c>
      <c r="N237" s="16">
        <f>+L237*(assessment!$J$275*assessment!$F$3)</f>
        <v>0</v>
      </c>
      <c r="P237" s="6">
        <f>+N237/payroll!F237</f>
        <v>0</v>
      </c>
      <c r="R237" s="16">
        <f>IF(P237&lt;$R$2,N237, +payroll!F237 * $R$2)</f>
        <v>0</v>
      </c>
      <c r="T237" s="5">
        <f t="shared" si="29"/>
        <v>0</v>
      </c>
      <c r="V237" s="102" t="e">
        <f t="shared" si="30"/>
        <v>#DIV/0!</v>
      </c>
    </row>
    <row r="238" spans="1:22" hidden="1" outlineLevel="1">
      <c r="A238" t="s">
        <v>387</v>
      </c>
      <c r="B238" t="s">
        <v>388</v>
      </c>
      <c r="C238" s="159">
        <v>0</v>
      </c>
      <c r="D238" s="44">
        <v>0</v>
      </c>
      <c r="E238" s="44">
        <v>0</v>
      </c>
      <c r="F238" s="16"/>
      <c r="G238" s="16">
        <f t="shared" si="25"/>
        <v>0</v>
      </c>
      <c r="H238" s="14">
        <v>1</v>
      </c>
      <c r="J238" s="16">
        <f t="shared" si="28"/>
        <v>0</v>
      </c>
      <c r="L238" s="3">
        <f t="shared" si="27"/>
        <v>0</v>
      </c>
      <c r="N238" s="16">
        <f>+L238*(assessment!$J$275*assessment!$F$3)</f>
        <v>0</v>
      </c>
      <c r="P238" s="6">
        <f>+N238/payroll!F238</f>
        <v>0</v>
      </c>
      <c r="R238" s="16">
        <f>IF(P238&lt;$R$2,N238, +payroll!F238 * $R$2)</f>
        <v>0</v>
      </c>
      <c r="T238" s="5">
        <f t="shared" si="29"/>
        <v>0</v>
      </c>
      <c r="V238" t="e">
        <f t="shared" si="30"/>
        <v>#DIV/0!</v>
      </c>
    </row>
    <row r="239" spans="1:22" hidden="1" outlineLevel="1">
      <c r="A239" t="s">
        <v>389</v>
      </c>
      <c r="B239" t="s">
        <v>390</v>
      </c>
      <c r="C239" s="159">
        <v>0</v>
      </c>
      <c r="D239" s="44">
        <v>0</v>
      </c>
      <c r="E239" s="44">
        <v>0</v>
      </c>
      <c r="F239" s="16"/>
      <c r="G239" s="16">
        <f t="shared" si="25"/>
        <v>0</v>
      </c>
      <c r="H239" s="14">
        <v>1</v>
      </c>
      <c r="J239" s="16">
        <f t="shared" si="28"/>
        <v>0</v>
      </c>
      <c r="L239" s="3">
        <f t="shared" si="27"/>
        <v>0</v>
      </c>
      <c r="N239" s="16">
        <f>+L239*(assessment!$J$275*assessment!$F$3)</f>
        <v>0</v>
      </c>
      <c r="P239" s="6">
        <f>+N239/payroll!F239</f>
        <v>0</v>
      </c>
      <c r="R239" s="16">
        <f>IF(P239&lt;$R$2,N239, +payroll!F239 * $R$2)</f>
        <v>0</v>
      </c>
      <c r="T239" s="5">
        <f t="shared" si="29"/>
        <v>0</v>
      </c>
      <c r="V239" t="e">
        <f t="shared" si="30"/>
        <v>#DIV/0!</v>
      </c>
    </row>
    <row r="240" spans="1:22" hidden="1" outlineLevel="1">
      <c r="A240" t="s">
        <v>391</v>
      </c>
      <c r="B240" t="s">
        <v>392</v>
      </c>
      <c r="C240" s="159">
        <v>0</v>
      </c>
      <c r="D240" s="44">
        <v>0</v>
      </c>
      <c r="E240" s="44">
        <v>37.51</v>
      </c>
      <c r="F240" s="16"/>
      <c r="G240" s="16">
        <f t="shared" si="25"/>
        <v>12.503333333333332</v>
      </c>
      <c r="H240" s="14">
        <v>1</v>
      </c>
      <c r="J240" s="16">
        <f t="shared" si="28"/>
        <v>12.503333333333332</v>
      </c>
      <c r="L240" s="3">
        <f t="shared" si="27"/>
        <v>3.1227515522814196E-7</v>
      </c>
      <c r="N240" s="16">
        <f>+L240*(assessment!$J$275*assessment!$F$3)</f>
        <v>9.1273359359615238</v>
      </c>
      <c r="P240" s="6">
        <f>+N240/payroll!F240</f>
        <v>2.3184871409239801E-5</v>
      </c>
      <c r="R240" s="16">
        <f>IF(P240&lt;$R$2,N240, +payroll!F240 * $R$2)</f>
        <v>9.1273359359615238</v>
      </c>
      <c r="T240" s="5">
        <f t="shared" si="29"/>
        <v>0</v>
      </c>
      <c r="V240">
        <f t="shared" si="30"/>
        <v>1</v>
      </c>
    </row>
    <row r="241" spans="1:22" hidden="1" outlineLevel="1">
      <c r="A241" t="s">
        <v>393</v>
      </c>
      <c r="B241" t="s">
        <v>394</v>
      </c>
      <c r="C241" s="159">
        <v>6832.619999999999</v>
      </c>
      <c r="D241" s="44">
        <v>8319.1600000000017</v>
      </c>
      <c r="E241" s="44">
        <v>2267.48</v>
      </c>
      <c r="F241" s="16"/>
      <c r="G241" s="16">
        <f t="shared" si="25"/>
        <v>5806.420000000001</v>
      </c>
      <c r="H241" s="14">
        <v>1</v>
      </c>
      <c r="J241" s="16">
        <f t="shared" si="28"/>
        <v>5806.420000000001</v>
      </c>
      <c r="L241" s="3">
        <f t="shared" si="27"/>
        <v>1.4501738524285167E-4</v>
      </c>
      <c r="N241" s="16">
        <f>+L241*(assessment!$J$275*assessment!$F$3)</f>
        <v>4238.6413696576165</v>
      </c>
      <c r="P241" s="6">
        <f>+N241/payroll!F241</f>
        <v>1.9933295862268217E-3</v>
      </c>
      <c r="R241" s="16">
        <f>IF(P241&lt;$R$2,N241, +payroll!F241 * $R$2)</f>
        <v>4238.6413696576165</v>
      </c>
      <c r="T241" s="5">
        <f t="shared" si="29"/>
        <v>0</v>
      </c>
      <c r="V241">
        <f t="shared" si="30"/>
        <v>1</v>
      </c>
    </row>
    <row r="242" spans="1:22" hidden="1" outlineLevel="1">
      <c r="A242" t="s">
        <v>395</v>
      </c>
      <c r="B242" t="s">
        <v>396</v>
      </c>
      <c r="C242" s="159">
        <v>0</v>
      </c>
      <c r="D242" s="44">
        <v>0</v>
      </c>
      <c r="E242" s="44">
        <v>0</v>
      </c>
      <c r="F242" s="16"/>
      <c r="G242" s="16">
        <f t="shared" si="25"/>
        <v>0</v>
      </c>
      <c r="H242" s="14">
        <v>1</v>
      </c>
      <c r="J242" s="16">
        <f t="shared" si="28"/>
        <v>0</v>
      </c>
      <c r="L242" s="3">
        <f t="shared" si="27"/>
        <v>0</v>
      </c>
      <c r="N242" s="16">
        <f>+L242*(assessment!$J$275*assessment!$F$3)</f>
        <v>0</v>
      </c>
      <c r="P242" s="6">
        <f>+N242/payroll!F242</f>
        <v>0</v>
      </c>
      <c r="R242" s="16">
        <f>IF(P242&lt;$R$2,N242, +payroll!F242 * $R$2)</f>
        <v>0</v>
      </c>
      <c r="T242" s="5">
        <f t="shared" si="29"/>
        <v>0</v>
      </c>
      <c r="V242" t="e">
        <f t="shared" si="30"/>
        <v>#DIV/0!</v>
      </c>
    </row>
    <row r="243" spans="1:22" hidden="1" outlineLevel="1">
      <c r="A243" t="s">
        <v>397</v>
      </c>
      <c r="B243" t="s">
        <v>398</v>
      </c>
      <c r="C243" s="159">
        <v>3763.45</v>
      </c>
      <c r="D243" s="44">
        <v>2647.7099999999996</v>
      </c>
      <c r="E243" s="44">
        <v>1985.85</v>
      </c>
      <c r="F243" s="16"/>
      <c r="G243" s="16">
        <f t="shared" si="25"/>
        <v>2799.0033333333336</v>
      </c>
      <c r="H243" s="14">
        <v>1</v>
      </c>
      <c r="J243" s="16">
        <f t="shared" si="28"/>
        <v>2799.0033333333336</v>
      </c>
      <c r="L243" s="3">
        <f t="shared" si="27"/>
        <v>6.9906094406885119E-5</v>
      </c>
      <c r="N243" s="16">
        <f>+L243*(assessment!$J$275*assessment!$F$3)</f>
        <v>2043.250629902114</v>
      </c>
      <c r="P243" s="6">
        <f>+N243/payroll!F243</f>
        <v>7.8714601572137436E-4</v>
      </c>
      <c r="R243" s="16">
        <f>IF(P243&lt;$R$2,N243, +payroll!F243 * $R$2)</f>
        <v>2043.250629902114</v>
      </c>
      <c r="T243" s="5">
        <f t="shared" si="29"/>
        <v>0</v>
      </c>
      <c r="V243">
        <f t="shared" si="30"/>
        <v>1</v>
      </c>
    </row>
    <row r="244" spans="1:22" hidden="1" outlineLevel="1">
      <c r="A244" t="s">
        <v>399</v>
      </c>
      <c r="B244" t="s">
        <v>400</v>
      </c>
      <c r="C244" s="159">
        <v>0</v>
      </c>
      <c r="D244" s="44">
        <v>0</v>
      </c>
      <c r="E244" s="44">
        <v>0</v>
      </c>
      <c r="F244" s="16"/>
      <c r="G244" s="16">
        <f t="shared" si="25"/>
        <v>0</v>
      </c>
      <c r="H244" s="14">
        <v>1</v>
      </c>
      <c r="J244" s="16">
        <f t="shared" si="28"/>
        <v>0</v>
      </c>
      <c r="L244" s="3">
        <f t="shared" si="27"/>
        <v>0</v>
      </c>
      <c r="N244" s="16">
        <f>+L244*(assessment!$J$275*assessment!$F$3)</f>
        <v>0</v>
      </c>
      <c r="P244" s="6">
        <f>+N244/payroll!F244</f>
        <v>0</v>
      </c>
      <c r="R244" s="16">
        <f>IF(P244&lt;$R$2,N244, +payroll!F244 * $R$2)</f>
        <v>0</v>
      </c>
      <c r="T244" s="5">
        <f t="shared" si="29"/>
        <v>0</v>
      </c>
      <c r="V244" t="e">
        <f t="shared" si="30"/>
        <v>#DIV/0!</v>
      </c>
    </row>
    <row r="245" spans="1:22" hidden="1" outlineLevel="1">
      <c r="A245" t="s">
        <v>401</v>
      </c>
      <c r="B245" t="s">
        <v>402</v>
      </c>
      <c r="C245" s="159">
        <v>13041.070000000003</v>
      </c>
      <c r="D245" s="44">
        <v>13507.269999999997</v>
      </c>
      <c r="E245" s="44">
        <v>10008.86</v>
      </c>
      <c r="F245" s="16"/>
      <c r="G245" s="16">
        <f t="shared" si="25"/>
        <v>12185.733333333332</v>
      </c>
      <c r="H245" s="14">
        <v>1</v>
      </c>
      <c r="J245" s="16">
        <f t="shared" si="28"/>
        <v>12185.733333333332</v>
      </c>
      <c r="L245" s="3">
        <f t="shared" si="27"/>
        <v>3.0434298332994485E-4</v>
      </c>
      <c r="N245" s="16">
        <f>+L245*(assessment!$J$275*assessment!$F$3)</f>
        <v>8895.4904099742107</v>
      </c>
      <c r="P245" s="6">
        <f>+N245/payroll!F245</f>
        <v>6.1565109347039737E-4</v>
      </c>
      <c r="R245" s="16">
        <f>IF(P245&lt;$R$2,N245, +payroll!F245 * $R$2)</f>
        <v>8895.4904099742107</v>
      </c>
      <c r="T245" s="5">
        <f t="shared" si="29"/>
        <v>0</v>
      </c>
      <c r="V245">
        <f t="shared" si="30"/>
        <v>1</v>
      </c>
    </row>
    <row r="246" spans="1:22" hidden="1" outlineLevel="1">
      <c r="A246" t="s">
        <v>403</v>
      </c>
      <c r="B246" t="s">
        <v>404</v>
      </c>
      <c r="C246" s="159">
        <v>5751.3200000000006</v>
      </c>
      <c r="D246" s="44">
        <v>-2667.6900000000005</v>
      </c>
      <c r="E246" s="44">
        <v>3093.34</v>
      </c>
      <c r="F246" s="16"/>
      <c r="G246" s="16">
        <f t="shared" si="25"/>
        <v>2058.9900000000002</v>
      </c>
      <c r="H246" s="14">
        <v>1</v>
      </c>
      <c r="J246" s="16">
        <f t="shared" si="28"/>
        <v>2058.9900000000002</v>
      </c>
      <c r="L246" s="3">
        <f t="shared" si="27"/>
        <v>5.1424000682206781E-5</v>
      </c>
      <c r="N246" s="16">
        <f>+L246*(assessment!$J$275*assessment!$F$3)</f>
        <v>1503.0466610598844</v>
      </c>
      <c r="P246" s="6">
        <f>+N246/payroll!F246</f>
        <v>4.3608672454853263E-4</v>
      </c>
      <c r="R246" s="16">
        <f>IF(P246&lt;$R$2,N246, +payroll!F246 * $R$2)</f>
        <v>1503.0466610598844</v>
      </c>
      <c r="T246" s="5">
        <f t="shared" si="29"/>
        <v>0</v>
      </c>
      <c r="V246">
        <f t="shared" si="30"/>
        <v>1</v>
      </c>
    </row>
    <row r="247" spans="1:22" hidden="1" outlineLevel="1">
      <c r="A247" t="s">
        <v>405</v>
      </c>
      <c r="B247" t="s">
        <v>406</v>
      </c>
      <c r="C247" s="159">
        <v>0</v>
      </c>
      <c r="D247" s="44">
        <v>0</v>
      </c>
      <c r="E247" s="44">
        <v>0</v>
      </c>
      <c r="F247" s="16"/>
      <c r="G247" s="16">
        <f t="shared" si="25"/>
        <v>0</v>
      </c>
      <c r="H247" s="14">
        <v>1</v>
      </c>
      <c r="J247" s="16">
        <f t="shared" si="28"/>
        <v>0</v>
      </c>
      <c r="L247" s="3">
        <f t="shared" si="27"/>
        <v>0</v>
      </c>
      <c r="N247" s="16">
        <f>+L247*(assessment!$J$275*assessment!$F$3)</f>
        <v>0</v>
      </c>
      <c r="P247" s="6">
        <f>+N247/payroll!F247</f>
        <v>0</v>
      </c>
      <c r="R247" s="16">
        <f>IF(P247&lt;$R$2,N247, +payroll!F247 * $R$2)</f>
        <v>0</v>
      </c>
      <c r="T247" s="5">
        <f t="shared" si="29"/>
        <v>0</v>
      </c>
      <c r="V247" t="e">
        <f t="shared" si="30"/>
        <v>#DIV/0!</v>
      </c>
    </row>
    <row r="248" spans="1:22" hidden="1" outlineLevel="1">
      <c r="A248" t="s">
        <v>407</v>
      </c>
      <c r="B248" t="s">
        <v>408</v>
      </c>
      <c r="C248" s="159">
        <v>63244.930000000008</v>
      </c>
      <c r="D248" s="44">
        <v>3780.0800000000004</v>
      </c>
      <c r="E248" s="44">
        <v>666.3</v>
      </c>
      <c r="F248" s="16"/>
      <c r="G248" s="16">
        <f t="shared" si="25"/>
        <v>22563.770000000004</v>
      </c>
      <c r="H248" s="14">
        <v>1</v>
      </c>
      <c r="J248" s="16">
        <f t="shared" si="28"/>
        <v>22563.770000000004</v>
      </c>
      <c r="L248" s="3">
        <f t="shared" si="27"/>
        <v>5.6353810551443035E-4</v>
      </c>
      <c r="N248" s="16">
        <f>+L248*(assessment!$J$275*assessment!$F$3)</f>
        <v>16471.376334719058</v>
      </c>
      <c r="P248" s="6">
        <f>+N248/payroll!F248</f>
        <v>2.576913798004286E-3</v>
      </c>
      <c r="R248" s="16">
        <f>IF(P248&lt;$R$2,N248, +payroll!F248 * $R$2)</f>
        <v>16471.376334719058</v>
      </c>
      <c r="T248" s="5">
        <f t="shared" si="29"/>
        <v>0</v>
      </c>
      <c r="V248">
        <f t="shared" si="30"/>
        <v>1</v>
      </c>
    </row>
    <row r="249" spans="1:22" hidden="1" outlineLevel="1">
      <c r="A249" t="s">
        <v>409</v>
      </c>
      <c r="B249" t="s">
        <v>410</v>
      </c>
      <c r="C249" s="159">
        <v>1739.74</v>
      </c>
      <c r="D249" s="44">
        <v>2605.6100000000006</v>
      </c>
      <c r="E249" s="44">
        <v>1402.64</v>
      </c>
      <c r="F249" s="16"/>
      <c r="G249" s="16">
        <f t="shared" si="25"/>
        <v>1915.9966666666669</v>
      </c>
      <c r="H249" s="14">
        <v>1</v>
      </c>
      <c r="J249" s="16">
        <f t="shared" si="28"/>
        <v>1915.9966666666669</v>
      </c>
      <c r="L249" s="3">
        <f t="shared" si="27"/>
        <v>4.7852691802180966E-5</v>
      </c>
      <c r="N249" s="16">
        <f>+L249*(assessment!$J$275*assessment!$F$3)</f>
        <v>1398.6626416035056</v>
      </c>
      <c r="P249" s="6">
        <f>+N249/payroll!F249</f>
        <v>1.1897091593525317E-4</v>
      </c>
      <c r="R249" s="16">
        <f>IF(P249&lt;$R$2,N249, +payroll!F249 * $R$2)</f>
        <v>1398.6626416035056</v>
      </c>
      <c r="T249" s="5">
        <f t="shared" si="29"/>
        <v>0</v>
      </c>
      <c r="V249">
        <f t="shared" si="30"/>
        <v>1</v>
      </c>
    </row>
    <row r="250" spans="1:22" hidden="1" outlineLevel="1">
      <c r="A250" t="s">
        <v>411</v>
      </c>
      <c r="B250" t="s">
        <v>412</v>
      </c>
      <c r="C250" s="159">
        <v>0</v>
      </c>
      <c r="D250" s="44">
        <v>0</v>
      </c>
      <c r="E250" s="44">
        <v>0</v>
      </c>
      <c r="F250" s="16"/>
      <c r="G250" s="16">
        <f t="shared" si="25"/>
        <v>0</v>
      </c>
      <c r="H250" s="14">
        <v>1</v>
      </c>
      <c r="J250" s="16">
        <f t="shared" si="28"/>
        <v>0</v>
      </c>
      <c r="L250" s="3">
        <f t="shared" si="27"/>
        <v>0</v>
      </c>
      <c r="N250" s="16">
        <f>+L250*(assessment!$J$275*assessment!$F$3)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29"/>
        <v>0</v>
      </c>
      <c r="V250" t="e">
        <f t="shared" si="30"/>
        <v>#DIV/0!</v>
      </c>
    </row>
    <row r="251" spans="1:22" hidden="1" outlineLevel="1">
      <c r="A251" t="s">
        <v>413</v>
      </c>
      <c r="B251" t="s">
        <v>414</v>
      </c>
      <c r="C251" s="159">
        <v>0</v>
      </c>
      <c r="D251" s="44">
        <v>0</v>
      </c>
      <c r="E251" s="44">
        <v>0</v>
      </c>
      <c r="F251" s="16"/>
      <c r="G251" s="16">
        <f t="shared" si="25"/>
        <v>0</v>
      </c>
      <c r="H251" s="14">
        <v>1</v>
      </c>
      <c r="J251" s="16">
        <f t="shared" si="28"/>
        <v>0</v>
      </c>
      <c r="L251" s="3">
        <f t="shared" si="27"/>
        <v>0</v>
      </c>
      <c r="N251" s="16">
        <f>+L251*(assessment!$J$275*assessment!$F$3)</f>
        <v>0</v>
      </c>
      <c r="P251" s="6">
        <f>+N251/payroll!F251</f>
        <v>0</v>
      </c>
      <c r="R251" s="16">
        <f>IF(P251&lt;$R$2,N251, +payroll!F251 * $R$2)</f>
        <v>0</v>
      </c>
      <c r="T251" s="5">
        <f t="shared" si="29"/>
        <v>0</v>
      </c>
      <c r="V251" t="e">
        <f t="shared" si="30"/>
        <v>#DIV/0!</v>
      </c>
    </row>
    <row r="252" spans="1:22" hidden="1" outlineLevel="1">
      <c r="A252" t="s">
        <v>415</v>
      </c>
      <c r="B252" t="s">
        <v>416</v>
      </c>
      <c r="C252" s="159">
        <v>9244.6299999999992</v>
      </c>
      <c r="D252" s="44">
        <v>13841.560000000001</v>
      </c>
      <c r="E252" s="44">
        <v>1875.75</v>
      </c>
      <c r="F252" s="16"/>
      <c r="G252" s="16">
        <f t="shared" si="25"/>
        <v>8320.6466666666674</v>
      </c>
      <c r="H252" s="14">
        <v>1</v>
      </c>
      <c r="J252" s="16">
        <f t="shared" si="28"/>
        <v>8320.6466666666674</v>
      </c>
      <c r="L252" s="3">
        <f t="shared" si="27"/>
        <v>2.0781108206599755E-4</v>
      </c>
      <c r="N252" s="16">
        <f>+L252*(assessment!$J$275*assessment!$F$3)</f>
        <v>6074.0072512214201</v>
      </c>
      <c r="P252" s="6">
        <f>+N252/payroll!F252</f>
        <v>3.1598827576298305E-3</v>
      </c>
      <c r="R252" s="16">
        <f>IF(P252&lt;$R$2,N252, +payroll!F252 * $R$2)</f>
        <v>6074.0072512214201</v>
      </c>
      <c r="T252" s="5">
        <f t="shared" si="29"/>
        <v>0</v>
      </c>
      <c r="V252">
        <f t="shared" si="30"/>
        <v>1</v>
      </c>
    </row>
    <row r="253" spans="1:22" hidden="1" outlineLevel="1">
      <c r="A253" t="s">
        <v>417</v>
      </c>
      <c r="B253" t="s">
        <v>418</v>
      </c>
      <c r="C253" s="159">
        <v>0</v>
      </c>
      <c r="D253" s="44">
        <v>0</v>
      </c>
      <c r="E253" s="44">
        <v>0</v>
      </c>
      <c r="F253" s="16"/>
      <c r="G253" s="16">
        <f t="shared" si="25"/>
        <v>0</v>
      </c>
      <c r="H253" s="14">
        <v>1</v>
      </c>
      <c r="J253" s="16">
        <f t="shared" si="28"/>
        <v>0</v>
      </c>
      <c r="L253" s="3">
        <f t="shared" si="27"/>
        <v>0</v>
      </c>
      <c r="N253" s="16">
        <f>+L253*(assessment!$J$275*assessment!$F$3)</f>
        <v>0</v>
      </c>
      <c r="P253" s="6">
        <f>+N253/payroll!F253</f>
        <v>0</v>
      </c>
      <c r="R253" s="16">
        <f>IF(P253&lt;$R$2,N253, +payroll!F253 * $R$2)</f>
        <v>0</v>
      </c>
      <c r="T253" s="5">
        <f t="shared" si="29"/>
        <v>0</v>
      </c>
      <c r="V253" t="e">
        <f t="shared" si="30"/>
        <v>#DIV/0!</v>
      </c>
    </row>
    <row r="254" spans="1:22" hidden="1" outlineLevel="1">
      <c r="A254" t="s">
        <v>419</v>
      </c>
      <c r="B254" t="s">
        <v>420</v>
      </c>
      <c r="C254" s="159">
        <v>0</v>
      </c>
      <c r="D254" s="44">
        <v>0</v>
      </c>
      <c r="E254" s="44">
        <v>0</v>
      </c>
      <c r="F254" s="16"/>
      <c r="G254" s="16">
        <f t="shared" si="25"/>
        <v>0</v>
      </c>
      <c r="H254" s="14">
        <v>1</v>
      </c>
      <c r="J254" s="16">
        <f t="shared" si="28"/>
        <v>0</v>
      </c>
      <c r="L254" s="3">
        <f t="shared" si="27"/>
        <v>0</v>
      </c>
      <c r="N254" s="16">
        <f>+L254*(assessment!$J$275*assessment!$F$3)</f>
        <v>0</v>
      </c>
      <c r="P254" s="6">
        <f>+N254/payroll!F254</f>
        <v>0</v>
      </c>
      <c r="R254" s="16">
        <f>IF(P254&lt;$R$2,N254, +payroll!F254 * $R$2)</f>
        <v>0</v>
      </c>
      <c r="T254" s="5">
        <f t="shared" si="29"/>
        <v>0</v>
      </c>
      <c r="V254" t="e">
        <f t="shared" si="30"/>
        <v>#DIV/0!</v>
      </c>
    </row>
    <row r="255" spans="1:22" hidden="1" outlineLevel="1">
      <c r="A255" t="s">
        <v>421</v>
      </c>
      <c r="B255" t="s">
        <v>422</v>
      </c>
      <c r="C255" s="159">
        <v>0</v>
      </c>
      <c r="D255" s="44">
        <v>0</v>
      </c>
      <c r="E255" s="44">
        <v>730.12</v>
      </c>
      <c r="F255" s="16"/>
      <c r="G255" s="16">
        <f t="shared" si="25"/>
        <v>243.37333333333333</v>
      </c>
      <c r="H255" s="14">
        <v>1</v>
      </c>
      <c r="J255" s="16">
        <f t="shared" si="28"/>
        <v>243.37333333333333</v>
      </c>
      <c r="L255" s="3">
        <f t="shared" si="27"/>
        <v>6.0783347463388703E-6</v>
      </c>
      <c r="N255" s="16">
        <f>+L255*(assessment!$J$275*assessment!$F$3)</f>
        <v>177.66063752503942</v>
      </c>
      <c r="P255" s="6">
        <f>+N255/payroll!F255</f>
        <v>6.3339267938060002E-5</v>
      </c>
      <c r="R255" s="16">
        <f>IF(P255&lt;$R$2,N255, +payroll!F255 * $R$2)</f>
        <v>177.66063752503942</v>
      </c>
      <c r="T255" s="5">
        <f t="shared" si="29"/>
        <v>0</v>
      </c>
      <c r="V255">
        <f t="shared" si="30"/>
        <v>1</v>
      </c>
    </row>
    <row r="256" spans="1:22" hidden="1" outlineLevel="1">
      <c r="A256" t="s">
        <v>423</v>
      </c>
      <c r="B256" t="s">
        <v>424</v>
      </c>
      <c r="C256" s="159">
        <v>0</v>
      </c>
      <c r="D256" s="44">
        <v>0</v>
      </c>
      <c r="E256" s="44">
        <v>613.66999999999996</v>
      </c>
      <c r="F256" s="16"/>
      <c r="G256" s="16">
        <f t="shared" si="25"/>
        <v>204.55666666666664</v>
      </c>
      <c r="H256" s="14">
        <v>1</v>
      </c>
      <c r="J256" s="16">
        <f t="shared" si="28"/>
        <v>204.55666666666664</v>
      </c>
      <c r="L256" s="3">
        <f t="shared" si="27"/>
        <v>5.108874820284028E-6</v>
      </c>
      <c r="N256" s="16">
        <f>+L256*(assessment!$J$275*assessment!$F$3)</f>
        <v>149.32477322904583</v>
      </c>
      <c r="P256" s="6">
        <f>+N256/payroll!F256</f>
        <v>1.3801124574858324E-4</v>
      </c>
      <c r="R256" s="16">
        <f>IF(P256&lt;$R$2,N256, +payroll!F256 * $R$2)</f>
        <v>149.32477322904583</v>
      </c>
      <c r="T256" s="5">
        <f t="shared" si="29"/>
        <v>0</v>
      </c>
      <c r="V256">
        <f t="shared" si="30"/>
        <v>1</v>
      </c>
    </row>
    <row r="257" spans="1:22" hidden="1" outlineLevel="1">
      <c r="A257" t="s">
        <v>425</v>
      </c>
      <c r="B257" t="s">
        <v>426</v>
      </c>
      <c r="C257" s="159">
        <v>0</v>
      </c>
      <c r="D257" s="44">
        <v>230.69</v>
      </c>
      <c r="E257" s="44">
        <v>104.61</v>
      </c>
      <c r="F257" s="16"/>
      <c r="G257" s="16">
        <f t="shared" si="25"/>
        <v>111.76666666666667</v>
      </c>
      <c r="H257" s="14">
        <v>1</v>
      </c>
      <c r="J257" s="16">
        <f t="shared" si="28"/>
        <v>111.76666666666667</v>
      </c>
      <c r="L257" s="3">
        <f t="shared" si="27"/>
        <v>2.7914118781123968E-6</v>
      </c>
      <c r="N257" s="16">
        <f>+L257*(assessment!$J$275*assessment!$F$3)</f>
        <v>81.588796036467585</v>
      </c>
      <c r="P257" s="6">
        <f>+N257/payroll!F257</f>
        <v>4.1807964502394823E-5</v>
      </c>
      <c r="R257" s="16">
        <f>IF(P257&lt;$R$2,N257, +payroll!F257 * $R$2)</f>
        <v>81.588796036467585</v>
      </c>
      <c r="T257" s="5">
        <f t="shared" si="29"/>
        <v>0</v>
      </c>
      <c r="V257">
        <f t="shared" si="30"/>
        <v>1</v>
      </c>
    </row>
    <row r="258" spans="1:22" hidden="1" outlineLevel="1">
      <c r="A258" t="s">
        <v>427</v>
      </c>
      <c r="B258" t="s">
        <v>428</v>
      </c>
      <c r="C258" s="159">
        <v>0</v>
      </c>
      <c r="D258" s="44">
        <v>0</v>
      </c>
      <c r="E258" s="44">
        <v>0</v>
      </c>
      <c r="F258" s="16"/>
      <c r="G258" s="16">
        <f t="shared" si="25"/>
        <v>0</v>
      </c>
      <c r="H258" s="14">
        <v>1</v>
      </c>
      <c r="J258" s="16">
        <f t="shared" si="28"/>
        <v>0</v>
      </c>
      <c r="L258" s="3">
        <f t="shared" si="27"/>
        <v>0</v>
      </c>
      <c r="N258" s="16">
        <f>+L258*(assessment!$J$275*assessment!$F$3)</f>
        <v>0</v>
      </c>
      <c r="P258" s="6">
        <f>+N258/payroll!F258</f>
        <v>0</v>
      </c>
      <c r="R258" s="16">
        <f>IF(P258&lt;$R$2,N258, +payroll!F258 * $R$2)</f>
        <v>0</v>
      </c>
      <c r="T258" s="5">
        <f t="shared" si="29"/>
        <v>0</v>
      </c>
      <c r="V258" t="e">
        <f t="shared" si="30"/>
        <v>#DIV/0!</v>
      </c>
    </row>
    <row r="259" spans="1:22" hidden="1" outlineLevel="1">
      <c r="A259" t="s">
        <v>429</v>
      </c>
      <c r="B259" t="s">
        <v>430</v>
      </c>
      <c r="C259" s="159">
        <v>0</v>
      </c>
      <c r="D259" s="44">
        <v>0</v>
      </c>
      <c r="E259" s="44">
        <v>0</v>
      </c>
      <c r="F259" s="16"/>
      <c r="G259" s="16">
        <f t="shared" si="25"/>
        <v>0</v>
      </c>
      <c r="H259" s="14">
        <v>1</v>
      </c>
      <c r="J259" s="16">
        <f t="shared" si="28"/>
        <v>0</v>
      </c>
      <c r="L259" s="3">
        <f t="shared" si="27"/>
        <v>0</v>
      </c>
      <c r="N259" s="16">
        <f>+L259*(assessment!$J$275*assessment!$F$3)</f>
        <v>0</v>
      </c>
      <c r="P259" s="6">
        <f>+N259/payroll!F259</f>
        <v>0</v>
      </c>
      <c r="R259" s="16">
        <f>IF(P259&lt;$R$2,N259, +payroll!F259 * $R$2)</f>
        <v>0</v>
      </c>
      <c r="T259" s="5">
        <f t="shared" si="29"/>
        <v>0</v>
      </c>
      <c r="V259" t="e">
        <f t="shared" si="30"/>
        <v>#DIV/0!</v>
      </c>
    </row>
    <row r="260" spans="1:22" hidden="1" outlineLevel="1">
      <c r="A260" t="s">
        <v>431</v>
      </c>
      <c r="B260" t="s">
        <v>432</v>
      </c>
      <c r="C260" s="159">
        <v>0</v>
      </c>
      <c r="D260" s="44">
        <v>0</v>
      </c>
      <c r="E260" s="44">
        <v>0</v>
      </c>
      <c r="F260" s="16"/>
      <c r="G260" s="16">
        <f t="shared" si="25"/>
        <v>0</v>
      </c>
      <c r="H260" s="14">
        <v>1</v>
      </c>
      <c r="J260" s="16">
        <f t="shared" si="28"/>
        <v>0</v>
      </c>
      <c r="L260" s="3">
        <f t="shared" si="27"/>
        <v>0</v>
      </c>
      <c r="N260" s="16">
        <f>+L260*(assessment!$J$275*assessment!$F$3)</f>
        <v>0</v>
      </c>
      <c r="P260" s="6">
        <f>+N260/payroll!F260</f>
        <v>0</v>
      </c>
      <c r="R260" s="16">
        <f>IF(P260&lt;$R$2,N260, +payroll!F260 * $R$2)</f>
        <v>0</v>
      </c>
      <c r="T260" s="5">
        <f t="shared" si="29"/>
        <v>0</v>
      </c>
      <c r="V260" t="e">
        <f t="shared" si="30"/>
        <v>#DIV/0!</v>
      </c>
    </row>
    <row r="261" spans="1:22" hidden="1" outlineLevel="1">
      <c r="A261" t="s">
        <v>433</v>
      </c>
      <c r="B261" t="s">
        <v>434</v>
      </c>
      <c r="C261" s="159">
        <v>587.82999999999993</v>
      </c>
      <c r="D261" s="44">
        <v>2150.13</v>
      </c>
      <c r="E261" s="44">
        <v>3459.73</v>
      </c>
      <c r="F261" s="16"/>
      <c r="G261" s="16">
        <f t="shared" si="25"/>
        <v>2065.896666666667</v>
      </c>
      <c r="H261" s="14">
        <v>1</v>
      </c>
      <c r="J261" s="16">
        <f t="shared" si="28"/>
        <v>2065.896666666667</v>
      </c>
      <c r="L261" s="3">
        <f t="shared" si="27"/>
        <v>5.159649711559327E-5</v>
      </c>
      <c r="N261" s="16">
        <f>+L261*(assessment!$J$275*assessment!$F$3)</f>
        <v>1508.0884739256037</v>
      </c>
      <c r="P261" s="6">
        <f>+N261/payroll!F261</f>
        <v>3.4418915613966886E-4</v>
      </c>
      <c r="R261" s="16">
        <f>IF(P261&lt;$R$2,N261, +payroll!F261 * $R$2)</f>
        <v>1508.0884739256037</v>
      </c>
      <c r="T261" s="5">
        <f t="shared" si="29"/>
        <v>0</v>
      </c>
      <c r="V261">
        <f t="shared" si="30"/>
        <v>1</v>
      </c>
    </row>
    <row r="262" spans="1:22" hidden="1" outlineLevel="1">
      <c r="A262" t="s">
        <v>435</v>
      </c>
      <c r="B262" t="s">
        <v>436</v>
      </c>
      <c r="C262" s="159">
        <v>0</v>
      </c>
      <c r="D262" s="44">
        <v>0</v>
      </c>
      <c r="E262" s="44">
        <v>0</v>
      </c>
      <c r="F262" s="16"/>
      <c r="G262" s="16">
        <f t="shared" si="25"/>
        <v>0</v>
      </c>
      <c r="H262" s="14">
        <v>1</v>
      </c>
      <c r="J262" s="16">
        <f t="shared" si="28"/>
        <v>0</v>
      </c>
      <c r="L262" s="3">
        <f t="shared" si="27"/>
        <v>0</v>
      </c>
      <c r="N262" s="16">
        <f>+L262*(assessment!$J$275*assessment!$F$3)</f>
        <v>0</v>
      </c>
      <c r="P262" s="6">
        <f>+N262/payroll!F262</f>
        <v>0</v>
      </c>
      <c r="R262" s="16">
        <f>IF(P262&lt;$R$2,N262, +payroll!F262 * $R$2)</f>
        <v>0</v>
      </c>
      <c r="T262" s="5">
        <f t="shared" si="29"/>
        <v>0</v>
      </c>
      <c r="V262" t="e">
        <f t="shared" si="30"/>
        <v>#DIV/0!</v>
      </c>
    </row>
    <row r="263" spans="1:22" hidden="1" outlineLevel="1">
      <c r="A263" t="s">
        <v>437</v>
      </c>
      <c r="B263" t="s">
        <v>438</v>
      </c>
      <c r="C263" s="159">
        <v>0</v>
      </c>
      <c r="D263" s="44">
        <v>0</v>
      </c>
      <c r="E263" s="44">
        <v>0</v>
      </c>
      <c r="F263" s="16"/>
      <c r="G263" s="16">
        <f t="shared" si="25"/>
        <v>0</v>
      </c>
      <c r="H263" s="14">
        <v>1</v>
      </c>
      <c r="J263" s="16">
        <f t="shared" si="28"/>
        <v>0</v>
      </c>
      <c r="L263" s="3">
        <f t="shared" si="27"/>
        <v>0</v>
      </c>
      <c r="N263" s="16">
        <f>+L263*(assessment!$J$275*assessment!$F$3)</f>
        <v>0</v>
      </c>
      <c r="P263" s="6">
        <f>+N263/payroll!F263</f>
        <v>0</v>
      </c>
      <c r="R263" s="16">
        <f>IF(P263&lt;$R$2,N263, +payroll!F263 * $R$2)</f>
        <v>0</v>
      </c>
      <c r="T263" s="5">
        <f t="shared" si="29"/>
        <v>0</v>
      </c>
      <c r="V263" t="e">
        <f t="shared" si="30"/>
        <v>#DIV/0!</v>
      </c>
    </row>
    <row r="264" spans="1:22" hidden="1" outlineLevel="1">
      <c r="A264" t="s">
        <v>439</v>
      </c>
      <c r="B264" t="s">
        <v>440</v>
      </c>
      <c r="C264" s="167">
        <v>0</v>
      </c>
      <c r="D264" s="64">
        <v>0</v>
      </c>
      <c r="E264" s="64">
        <v>0</v>
      </c>
      <c r="F264" s="16"/>
      <c r="G264" s="20">
        <f>IF(SUM(C264:E264)&gt;0,AVERAGE(C264:E264),0)</f>
        <v>0</v>
      </c>
      <c r="H264" s="14">
        <v>1</v>
      </c>
      <c r="J264" s="20">
        <f t="shared" si="28"/>
        <v>0</v>
      </c>
      <c r="L264" s="24">
        <f t="shared" si="27"/>
        <v>0</v>
      </c>
      <c r="N264" s="20">
        <f>+L264*(assessment!$J$275*assessment!$F$3)</f>
        <v>0</v>
      </c>
      <c r="P264" s="26">
        <f>+N264/payroll!F264</f>
        <v>0</v>
      </c>
      <c r="R264" s="20">
        <f>IF(P264&lt;$R$2,N264, +payroll!F264 * $R$2)</f>
        <v>0</v>
      </c>
      <c r="T264" s="25">
        <f t="shared" si="29"/>
        <v>0</v>
      </c>
      <c r="V264" t="e">
        <f t="shared" si="30"/>
        <v>#DIV/0!</v>
      </c>
    </row>
    <row r="265" spans="1:22" collapsed="1">
      <c r="B265" t="s">
        <v>484</v>
      </c>
      <c r="C265" s="44">
        <f>SUBTOTAL(9,C143:C264)</f>
        <v>765276.73999999964</v>
      </c>
      <c r="D265" s="44">
        <f>SUBTOTAL(9,D143:D264)</f>
        <v>598496.32999999996</v>
      </c>
      <c r="E265" s="44">
        <f>SUBTOTAL(9,E143:E264)</f>
        <v>494997.11999999994</v>
      </c>
      <c r="F265" s="16"/>
      <c r="G265" s="16">
        <f>SUBTOTAL(9,G143:G264)</f>
        <v>632773.5066666666</v>
      </c>
      <c r="H265" s="14">
        <f>+J265/G265</f>
        <v>1</v>
      </c>
      <c r="J265" s="16">
        <f>SUBTOTAL(9,J143:J264)</f>
        <v>632773.5066666666</v>
      </c>
      <c r="L265" s="3">
        <f>SUBTOTAL(9,L143:L264)</f>
        <v>1.5803741270481664E-2</v>
      </c>
      <c r="N265" s="16">
        <f>SUBTOTAL(9,N143:N264)</f>
        <v>461919.73074297968</v>
      </c>
      <c r="P265" s="6">
        <f>+N265/payroll!F265</f>
        <v>1.7339416886460908E-3</v>
      </c>
      <c r="R265" s="16">
        <f>SUBTOTAL(9,R143:R264)</f>
        <v>461919.73074297968</v>
      </c>
      <c r="T265" s="5">
        <f>SUBTOTAL(9,T143:T264)</f>
        <v>0</v>
      </c>
      <c r="V265">
        <f>+R265/N265</f>
        <v>1</v>
      </c>
    </row>
    <row r="266" spans="1:22">
      <c r="C266" s="44"/>
      <c r="D266" s="44"/>
      <c r="E266" s="44"/>
      <c r="F266" s="16"/>
      <c r="G266" s="16"/>
      <c r="J266" s="16"/>
      <c r="N266" s="16"/>
      <c r="R266" s="16"/>
      <c r="T266" s="7"/>
    </row>
    <row r="267" spans="1:22" ht="13.5" thickBot="1">
      <c r="C267" s="58">
        <f>SUBTOTAL(9,C4:C266)</f>
        <v>43792593.659999907</v>
      </c>
      <c r="D267" s="58">
        <f>SUBTOTAL(9,D4:D266)</f>
        <v>38899516.470000006</v>
      </c>
      <c r="E267" s="58">
        <f>SUBTOTAL(9,E4:E266)</f>
        <v>37386765.139999971</v>
      </c>
      <c r="F267" s="16"/>
      <c r="G267" s="17">
        <f>SUBTOTAL(9,G4:G266)</f>
        <v>40039475.199999973</v>
      </c>
      <c r="H267" s="14">
        <f>+J267/G267</f>
        <v>1</v>
      </c>
      <c r="J267" s="17">
        <f>SUBTOTAL(9,J4:J266)</f>
        <v>40039475.199999973</v>
      </c>
      <c r="L267" s="18">
        <f>SUBTOTAL(9,L4:L266)</f>
        <v>0.99999999999999922</v>
      </c>
      <c r="N267" s="17">
        <f>SUBTOTAL(9,N5:N266)</f>
        <v>29228505.000000004</v>
      </c>
      <c r="P267" s="6">
        <f>+N267/payroll!F267</f>
        <v>3.4713870703883703E-3</v>
      </c>
      <c r="R267" s="17">
        <f>SUBTOTAL(9,R5:R266)</f>
        <v>29228505.000000004</v>
      </c>
      <c r="T267" s="5">
        <f>SUBTOTAL(9,T4:T266)</f>
        <v>0</v>
      </c>
    </row>
    <row r="268" spans="1:22" ht="13.5" thickTop="1"/>
    <row r="271" spans="1:22">
      <c r="E271" s="44"/>
    </row>
  </sheetData>
  <autoFilter ref="C3:E264"/>
  <phoneticPr fontId="10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2015 Final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2015-05-13T15:48:13Z</cp:lastPrinted>
  <dcterms:created xsi:type="dcterms:W3CDTF">2001-09-27T20:26:12Z</dcterms:created>
  <dcterms:modified xsi:type="dcterms:W3CDTF">2015-05-13T15:48:17Z</dcterms:modified>
</cp:coreProperties>
</file>