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45" windowWidth="19110" windowHeight="415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assessment!$P$3:$P$263</definedName>
    <definedName name="_xlnm._FilterDatabase" localSheetId="4" hidden="1">claims!$A$3:$AC$263</definedName>
    <definedName name="_xlnm._FilterDatabase" localSheetId="5" hidden="1">costs!$C$3:$E$263</definedName>
    <definedName name="_xlnm._FilterDatabase" localSheetId="3" hidden="1">IFR!#REF!</definedName>
    <definedName name="_xlnm._FilterDatabase" localSheetId="0" hidden="1">invoices!#REF!</definedName>
    <definedName name="_xlnm.Print_Area" localSheetId="4">claims!$A$4:$W$271</definedName>
    <definedName name="_xlnm.Print_Area" localSheetId="5">costs!$A$4:$Q$266</definedName>
    <definedName name="_xlnm.Print_Area" localSheetId="3">IFR!$A$1:$AD$266</definedName>
    <definedName name="_xlnm.Print_Area" localSheetId="2">payroll!$A$4:$G$266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45621"/>
</workbook>
</file>

<file path=xl/calcChain.xml><?xml version="1.0" encoding="utf-8"?>
<calcChain xmlns="http://schemas.openxmlformats.org/spreadsheetml/2006/main">
  <c r="C271" i="3" l="1"/>
  <c r="J274" i="1" l="1"/>
  <c r="G179" i="5" l="1"/>
  <c r="Q130" i="3" l="1"/>
  <c r="R130" i="3" s="1"/>
  <c r="L130" i="3"/>
  <c r="G16" i="3"/>
  <c r="G236" i="5" l="1"/>
  <c r="J236" i="5" s="1"/>
  <c r="X236" i="3"/>
  <c r="W236" i="3"/>
  <c r="V236" i="3"/>
  <c r="G236" i="7"/>
  <c r="I236" i="7"/>
  <c r="Q236" i="3"/>
  <c r="L236" i="3"/>
  <c r="G236" i="3"/>
  <c r="Z236" i="3" s="1"/>
  <c r="E264" i="2"/>
  <c r="F236" i="2"/>
  <c r="AA236" i="3" l="1"/>
  <c r="R236" i="3"/>
  <c r="AB236" i="3"/>
  <c r="AD236" i="3" s="1"/>
  <c r="J236" i="7" s="1"/>
  <c r="K236" i="7" s="1"/>
  <c r="L236" i="7" s="1"/>
  <c r="P236" i="7" s="1"/>
  <c r="F274" i="8"/>
  <c r="F271" i="8"/>
  <c r="F264" i="3"/>
  <c r="E264" i="3"/>
  <c r="D264" i="3"/>
  <c r="C264" i="3"/>
  <c r="M264" i="3" l="1"/>
  <c r="N264" i="3"/>
  <c r="O264" i="3"/>
  <c r="P264" i="3"/>
  <c r="G104" i="3"/>
  <c r="L104" i="3"/>
  <c r="L16" i="3"/>
  <c r="G141" i="3"/>
  <c r="G140" i="3"/>
  <c r="G139" i="3"/>
  <c r="G138" i="3"/>
  <c r="G137" i="3"/>
  <c r="G136" i="3"/>
  <c r="G135" i="3"/>
  <c r="G134" i="3"/>
  <c r="G133" i="3"/>
  <c r="G132" i="3"/>
  <c r="G131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5" i="3"/>
  <c r="G14" i="3"/>
  <c r="G13" i="3"/>
  <c r="G12" i="3"/>
  <c r="G11" i="3"/>
  <c r="G10" i="3"/>
  <c r="G9" i="3"/>
  <c r="G8" i="3"/>
  <c r="G7" i="3"/>
  <c r="G6" i="3"/>
  <c r="G5" i="3"/>
  <c r="G263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L5" i="3"/>
  <c r="Q5" i="3"/>
  <c r="L6" i="3"/>
  <c r="Q6" i="3"/>
  <c r="L7" i="3"/>
  <c r="Q7" i="3"/>
  <c r="L8" i="3"/>
  <c r="Q8" i="3"/>
  <c r="L9" i="3"/>
  <c r="Q9" i="3"/>
  <c r="L10" i="3"/>
  <c r="Q10" i="3"/>
  <c r="L11" i="3"/>
  <c r="Q11" i="3"/>
  <c r="L12" i="3"/>
  <c r="Q12" i="3"/>
  <c r="L13" i="3"/>
  <c r="Q13" i="3"/>
  <c r="L14" i="3"/>
  <c r="Q14" i="3"/>
  <c r="L15" i="3"/>
  <c r="Q15" i="3"/>
  <c r="R16" i="3"/>
  <c r="L17" i="3"/>
  <c r="Q17" i="3"/>
  <c r="L18" i="3"/>
  <c r="Q18" i="3"/>
  <c r="L19" i="3"/>
  <c r="Q19" i="3"/>
  <c r="L20" i="3"/>
  <c r="Q20" i="3"/>
  <c r="L21" i="3"/>
  <c r="Q21" i="3"/>
  <c r="L22" i="3"/>
  <c r="Q22" i="3"/>
  <c r="L23" i="3"/>
  <c r="Q23" i="3"/>
  <c r="L24" i="3"/>
  <c r="Q24" i="3"/>
  <c r="L25" i="3"/>
  <c r="Q25" i="3"/>
  <c r="L26" i="3"/>
  <c r="Q26" i="3"/>
  <c r="L27" i="3"/>
  <c r="Q27" i="3"/>
  <c r="L28" i="3"/>
  <c r="Q28" i="3"/>
  <c r="L29" i="3"/>
  <c r="Q29" i="3"/>
  <c r="L30" i="3"/>
  <c r="Q30" i="3"/>
  <c r="L31" i="3"/>
  <c r="Q31" i="3"/>
  <c r="L32" i="3"/>
  <c r="Q32" i="3"/>
  <c r="L33" i="3"/>
  <c r="Q33" i="3"/>
  <c r="L34" i="3"/>
  <c r="Q34" i="3"/>
  <c r="L35" i="3"/>
  <c r="Q35" i="3"/>
  <c r="L36" i="3"/>
  <c r="Q36" i="3"/>
  <c r="L37" i="3"/>
  <c r="Q37" i="3"/>
  <c r="L38" i="3"/>
  <c r="Q38" i="3"/>
  <c r="L39" i="3"/>
  <c r="Q39" i="3"/>
  <c r="L40" i="3"/>
  <c r="Q40" i="3"/>
  <c r="L41" i="3"/>
  <c r="Q41" i="3"/>
  <c r="L42" i="3"/>
  <c r="Q42" i="3"/>
  <c r="L43" i="3"/>
  <c r="Q43" i="3"/>
  <c r="L44" i="3"/>
  <c r="Q44" i="3"/>
  <c r="L45" i="3"/>
  <c r="Q45" i="3"/>
  <c r="L46" i="3"/>
  <c r="Q46" i="3"/>
  <c r="L47" i="3"/>
  <c r="Q47" i="3"/>
  <c r="L48" i="3"/>
  <c r="Q48" i="3"/>
  <c r="L49" i="3"/>
  <c r="Q49" i="3"/>
  <c r="L50" i="3"/>
  <c r="Q50" i="3"/>
  <c r="L51" i="3"/>
  <c r="Q51" i="3"/>
  <c r="L52" i="3"/>
  <c r="Q52" i="3"/>
  <c r="L53" i="3"/>
  <c r="Q53" i="3"/>
  <c r="L54" i="3"/>
  <c r="Q54" i="3"/>
  <c r="L55" i="3"/>
  <c r="Q55" i="3"/>
  <c r="L56" i="3"/>
  <c r="Q56" i="3"/>
  <c r="L57" i="3"/>
  <c r="Q57" i="3"/>
  <c r="L58" i="3"/>
  <c r="Q58" i="3"/>
  <c r="L59" i="3"/>
  <c r="Q59" i="3"/>
  <c r="L60" i="3"/>
  <c r="Q60" i="3"/>
  <c r="L61" i="3"/>
  <c r="Q61" i="3"/>
  <c r="L62" i="3"/>
  <c r="Q62" i="3"/>
  <c r="L63" i="3"/>
  <c r="Q63" i="3"/>
  <c r="L64" i="3"/>
  <c r="Q64" i="3"/>
  <c r="L65" i="3"/>
  <c r="Q65" i="3"/>
  <c r="L66" i="3"/>
  <c r="Q66" i="3"/>
  <c r="L67" i="3"/>
  <c r="Q67" i="3"/>
  <c r="L68" i="3"/>
  <c r="Q68" i="3"/>
  <c r="L69" i="3"/>
  <c r="Q69" i="3"/>
  <c r="L70" i="3"/>
  <c r="Q70" i="3"/>
  <c r="L71" i="3"/>
  <c r="Q71" i="3"/>
  <c r="L72" i="3"/>
  <c r="Q72" i="3"/>
  <c r="L73" i="3"/>
  <c r="Q73" i="3"/>
  <c r="L74" i="3"/>
  <c r="Q74" i="3"/>
  <c r="L75" i="3"/>
  <c r="Q75" i="3"/>
  <c r="L76" i="3"/>
  <c r="Q76" i="3"/>
  <c r="L77" i="3"/>
  <c r="Q77" i="3"/>
  <c r="L78" i="3"/>
  <c r="Q78" i="3"/>
  <c r="L79" i="3"/>
  <c r="Q79" i="3"/>
  <c r="L80" i="3"/>
  <c r="Q80" i="3"/>
  <c r="L81" i="3"/>
  <c r="Q81" i="3"/>
  <c r="L82" i="3"/>
  <c r="Q82" i="3"/>
  <c r="L83" i="3"/>
  <c r="Q83" i="3"/>
  <c r="L84" i="3"/>
  <c r="Q84" i="3"/>
  <c r="L85" i="3"/>
  <c r="Q85" i="3"/>
  <c r="L86" i="3"/>
  <c r="Q86" i="3"/>
  <c r="L87" i="3"/>
  <c r="Q87" i="3"/>
  <c r="L88" i="3"/>
  <c r="Q88" i="3"/>
  <c r="L89" i="3"/>
  <c r="Q89" i="3"/>
  <c r="L90" i="3"/>
  <c r="Q90" i="3"/>
  <c r="L91" i="3"/>
  <c r="Q91" i="3"/>
  <c r="L92" i="3"/>
  <c r="Q92" i="3"/>
  <c r="L93" i="3"/>
  <c r="Q93" i="3"/>
  <c r="L94" i="3"/>
  <c r="Q94" i="3"/>
  <c r="L95" i="3"/>
  <c r="Q95" i="3"/>
  <c r="L96" i="3"/>
  <c r="Q96" i="3"/>
  <c r="L97" i="3"/>
  <c r="Q97" i="3"/>
  <c r="L98" i="3"/>
  <c r="Q98" i="3"/>
  <c r="L99" i="3"/>
  <c r="Q99" i="3"/>
  <c r="L100" i="3"/>
  <c r="Q100" i="3"/>
  <c r="L101" i="3"/>
  <c r="Q101" i="3"/>
  <c r="L102" i="3"/>
  <c r="Q102" i="3"/>
  <c r="L103" i="3"/>
  <c r="Q103" i="3"/>
  <c r="Q104" i="3"/>
  <c r="R104" i="3" s="1"/>
  <c r="L105" i="3"/>
  <c r="Q105" i="3"/>
  <c r="L106" i="3"/>
  <c r="Q106" i="3"/>
  <c r="L107" i="3"/>
  <c r="Q107" i="3"/>
  <c r="L108" i="3"/>
  <c r="Q108" i="3"/>
  <c r="L109" i="3"/>
  <c r="Q109" i="3"/>
  <c r="L110" i="3"/>
  <c r="Q110" i="3"/>
  <c r="L111" i="3"/>
  <c r="Q111" i="3"/>
  <c r="L112" i="3"/>
  <c r="Q112" i="3"/>
  <c r="L113" i="3"/>
  <c r="Q113" i="3"/>
  <c r="L114" i="3"/>
  <c r="Q114" i="3"/>
  <c r="L115" i="3"/>
  <c r="Q115" i="3"/>
  <c r="L116" i="3"/>
  <c r="Q116" i="3"/>
  <c r="L117" i="3"/>
  <c r="Q117" i="3"/>
  <c r="L118" i="3"/>
  <c r="Q118" i="3"/>
  <c r="L119" i="3"/>
  <c r="Q119" i="3"/>
  <c r="L120" i="3"/>
  <c r="Q120" i="3"/>
  <c r="L121" i="3"/>
  <c r="Q121" i="3"/>
  <c r="L122" i="3"/>
  <c r="Q122" i="3"/>
  <c r="L123" i="3"/>
  <c r="Q123" i="3"/>
  <c r="L124" i="3"/>
  <c r="Q124" i="3"/>
  <c r="L125" i="3"/>
  <c r="Q125" i="3"/>
  <c r="L126" i="3"/>
  <c r="Q126" i="3"/>
  <c r="L127" i="3"/>
  <c r="Q127" i="3"/>
  <c r="L128" i="3"/>
  <c r="Q128" i="3"/>
  <c r="L129" i="3"/>
  <c r="Q129" i="3"/>
  <c r="L131" i="3"/>
  <c r="Q131" i="3"/>
  <c r="L132" i="3"/>
  <c r="Q132" i="3"/>
  <c r="L133" i="3"/>
  <c r="Q133" i="3"/>
  <c r="L134" i="3"/>
  <c r="Q134" i="3"/>
  <c r="L135" i="3"/>
  <c r="Q135" i="3"/>
  <c r="L136" i="3"/>
  <c r="Q136" i="3"/>
  <c r="L137" i="3"/>
  <c r="Q137" i="3"/>
  <c r="L138" i="3"/>
  <c r="Q138" i="3"/>
  <c r="L139" i="3"/>
  <c r="Q139" i="3"/>
  <c r="L140" i="3"/>
  <c r="Q140" i="3"/>
  <c r="L141" i="3"/>
  <c r="Q141" i="3"/>
  <c r="G142" i="3"/>
  <c r="L142" i="3"/>
  <c r="Q142" i="3"/>
  <c r="G143" i="3"/>
  <c r="L143" i="3"/>
  <c r="Q143" i="3"/>
  <c r="G144" i="3"/>
  <c r="L144" i="3"/>
  <c r="Q144" i="3"/>
  <c r="G145" i="3"/>
  <c r="L145" i="3"/>
  <c r="Q145" i="3"/>
  <c r="G146" i="3"/>
  <c r="L146" i="3"/>
  <c r="Q146" i="3"/>
  <c r="G147" i="3"/>
  <c r="L147" i="3"/>
  <c r="Q147" i="3"/>
  <c r="G148" i="3"/>
  <c r="L148" i="3"/>
  <c r="Q148" i="3"/>
  <c r="G149" i="3"/>
  <c r="L149" i="3"/>
  <c r="Q149" i="3"/>
  <c r="G150" i="3"/>
  <c r="L150" i="3"/>
  <c r="Q150" i="3"/>
  <c r="G151" i="3"/>
  <c r="L151" i="3"/>
  <c r="Q151" i="3"/>
  <c r="G152" i="3"/>
  <c r="L152" i="3"/>
  <c r="Q152" i="3"/>
  <c r="G153" i="3"/>
  <c r="L153" i="3"/>
  <c r="Q153" i="3"/>
  <c r="G154" i="3"/>
  <c r="L154" i="3"/>
  <c r="Q154" i="3"/>
  <c r="G155" i="3"/>
  <c r="L155" i="3"/>
  <c r="Q155" i="3"/>
  <c r="G156" i="3"/>
  <c r="L156" i="3"/>
  <c r="Q156" i="3"/>
  <c r="G157" i="3"/>
  <c r="L157" i="3"/>
  <c r="Q157" i="3"/>
  <c r="G158" i="3"/>
  <c r="L158" i="3"/>
  <c r="Q158" i="3"/>
  <c r="G159" i="3"/>
  <c r="L159" i="3"/>
  <c r="Q159" i="3"/>
  <c r="G160" i="3"/>
  <c r="L160" i="3"/>
  <c r="Q160" i="3"/>
  <c r="G161" i="3"/>
  <c r="L161" i="3"/>
  <c r="Q161" i="3"/>
  <c r="G162" i="3"/>
  <c r="L162" i="3"/>
  <c r="Q162" i="3"/>
  <c r="G163" i="3"/>
  <c r="L163" i="3"/>
  <c r="Q163" i="3"/>
  <c r="G164" i="3"/>
  <c r="L164" i="3"/>
  <c r="Q164" i="3"/>
  <c r="G165" i="3"/>
  <c r="L165" i="3"/>
  <c r="Q165" i="3"/>
  <c r="G166" i="3"/>
  <c r="L166" i="3"/>
  <c r="Q166" i="3"/>
  <c r="G167" i="3"/>
  <c r="L167" i="3"/>
  <c r="Q167" i="3"/>
  <c r="G168" i="3"/>
  <c r="L168" i="3"/>
  <c r="Q168" i="3"/>
  <c r="G169" i="3"/>
  <c r="L169" i="3"/>
  <c r="Q169" i="3"/>
  <c r="G170" i="3"/>
  <c r="L170" i="3"/>
  <c r="Q170" i="3"/>
  <c r="G171" i="3"/>
  <c r="L171" i="3"/>
  <c r="Q171" i="3"/>
  <c r="G172" i="3"/>
  <c r="L172" i="3"/>
  <c r="Q172" i="3"/>
  <c r="G173" i="3"/>
  <c r="L173" i="3"/>
  <c r="Q173" i="3"/>
  <c r="G174" i="3"/>
  <c r="L174" i="3"/>
  <c r="Q174" i="3"/>
  <c r="G175" i="3"/>
  <c r="L175" i="3"/>
  <c r="Q175" i="3"/>
  <c r="G176" i="3"/>
  <c r="L176" i="3"/>
  <c r="Q176" i="3"/>
  <c r="G177" i="3"/>
  <c r="L177" i="3"/>
  <c r="Q177" i="3"/>
  <c r="G178" i="3"/>
  <c r="L178" i="3"/>
  <c r="Q178" i="3"/>
  <c r="G179" i="3"/>
  <c r="L179" i="3"/>
  <c r="Q179" i="3"/>
  <c r="G180" i="3"/>
  <c r="L180" i="3"/>
  <c r="Q180" i="3"/>
  <c r="G181" i="3"/>
  <c r="L181" i="3"/>
  <c r="Q181" i="3"/>
  <c r="G182" i="3"/>
  <c r="L182" i="3"/>
  <c r="Q182" i="3"/>
  <c r="G183" i="3"/>
  <c r="L183" i="3"/>
  <c r="Q183" i="3"/>
  <c r="G184" i="3"/>
  <c r="L184" i="3"/>
  <c r="Q184" i="3"/>
  <c r="G185" i="3"/>
  <c r="L185" i="3"/>
  <c r="Q185" i="3"/>
  <c r="G186" i="3"/>
  <c r="L186" i="3"/>
  <c r="Q186" i="3"/>
  <c r="G187" i="3"/>
  <c r="L187" i="3"/>
  <c r="Q187" i="3"/>
  <c r="G188" i="3"/>
  <c r="L188" i="3"/>
  <c r="Q188" i="3"/>
  <c r="G189" i="3"/>
  <c r="L189" i="3"/>
  <c r="Q189" i="3"/>
  <c r="G190" i="3"/>
  <c r="L190" i="3"/>
  <c r="Q190" i="3"/>
  <c r="G191" i="3"/>
  <c r="L191" i="3"/>
  <c r="Q191" i="3"/>
  <c r="G192" i="3"/>
  <c r="L192" i="3"/>
  <c r="Q192" i="3"/>
  <c r="G193" i="3"/>
  <c r="L193" i="3"/>
  <c r="Q193" i="3"/>
  <c r="G194" i="3"/>
  <c r="L194" i="3"/>
  <c r="Q194" i="3"/>
  <c r="G195" i="3"/>
  <c r="L195" i="3"/>
  <c r="Q195" i="3"/>
  <c r="G196" i="3"/>
  <c r="L196" i="3"/>
  <c r="Q196" i="3"/>
  <c r="G197" i="3"/>
  <c r="L197" i="3"/>
  <c r="Q197" i="3"/>
  <c r="G198" i="3"/>
  <c r="L198" i="3"/>
  <c r="Q198" i="3"/>
  <c r="G199" i="3"/>
  <c r="L199" i="3"/>
  <c r="Q199" i="3"/>
  <c r="G200" i="3"/>
  <c r="L200" i="3"/>
  <c r="Q200" i="3"/>
  <c r="G201" i="3"/>
  <c r="L201" i="3"/>
  <c r="Q201" i="3"/>
  <c r="G202" i="3"/>
  <c r="L202" i="3"/>
  <c r="Q202" i="3"/>
  <c r="G203" i="3"/>
  <c r="L203" i="3"/>
  <c r="Q203" i="3"/>
  <c r="G204" i="3"/>
  <c r="L204" i="3"/>
  <c r="Q204" i="3"/>
  <c r="G205" i="3"/>
  <c r="L205" i="3"/>
  <c r="Q205" i="3"/>
  <c r="G206" i="3"/>
  <c r="L206" i="3"/>
  <c r="Q206" i="3"/>
  <c r="G207" i="3"/>
  <c r="L207" i="3"/>
  <c r="Q207" i="3"/>
  <c r="G208" i="3"/>
  <c r="L208" i="3"/>
  <c r="Q208" i="3"/>
  <c r="G209" i="3"/>
  <c r="L209" i="3"/>
  <c r="Q209" i="3"/>
  <c r="G210" i="3"/>
  <c r="L210" i="3"/>
  <c r="Q210" i="3"/>
  <c r="G211" i="3"/>
  <c r="L211" i="3"/>
  <c r="Q211" i="3"/>
  <c r="G212" i="3"/>
  <c r="L212" i="3"/>
  <c r="Q212" i="3"/>
  <c r="G213" i="3"/>
  <c r="L213" i="3"/>
  <c r="Q213" i="3"/>
  <c r="G214" i="3"/>
  <c r="L214" i="3"/>
  <c r="Q214" i="3"/>
  <c r="G215" i="3"/>
  <c r="L215" i="3"/>
  <c r="Q215" i="3"/>
  <c r="G216" i="3"/>
  <c r="L216" i="3"/>
  <c r="Q216" i="3"/>
  <c r="G217" i="3"/>
  <c r="L217" i="3"/>
  <c r="Q217" i="3"/>
  <c r="G218" i="3"/>
  <c r="L218" i="3"/>
  <c r="Q218" i="3"/>
  <c r="G219" i="3"/>
  <c r="L219" i="3"/>
  <c r="Q219" i="3"/>
  <c r="G220" i="3"/>
  <c r="L220" i="3"/>
  <c r="Q220" i="3"/>
  <c r="G221" i="3"/>
  <c r="L221" i="3"/>
  <c r="Q221" i="3"/>
  <c r="G222" i="3"/>
  <c r="L222" i="3"/>
  <c r="Q222" i="3"/>
  <c r="G223" i="3"/>
  <c r="L223" i="3"/>
  <c r="Q223" i="3"/>
  <c r="G224" i="3"/>
  <c r="L224" i="3"/>
  <c r="Q224" i="3"/>
  <c r="G225" i="3"/>
  <c r="L225" i="3"/>
  <c r="Q225" i="3"/>
  <c r="G226" i="3"/>
  <c r="L226" i="3"/>
  <c r="Q226" i="3"/>
  <c r="G227" i="3"/>
  <c r="L227" i="3"/>
  <c r="Q227" i="3"/>
  <c r="G228" i="3"/>
  <c r="L228" i="3"/>
  <c r="Q228" i="3"/>
  <c r="G229" i="3"/>
  <c r="L229" i="3"/>
  <c r="Q229" i="3"/>
  <c r="G230" i="3"/>
  <c r="L230" i="3"/>
  <c r="Q230" i="3"/>
  <c r="G231" i="3"/>
  <c r="L231" i="3"/>
  <c r="Q231" i="3"/>
  <c r="G232" i="3"/>
  <c r="L232" i="3"/>
  <c r="Q232" i="3"/>
  <c r="G233" i="3"/>
  <c r="L233" i="3"/>
  <c r="Q233" i="3"/>
  <c r="G234" i="3"/>
  <c r="L234" i="3"/>
  <c r="Q234" i="3"/>
  <c r="G235" i="3"/>
  <c r="L235" i="3"/>
  <c r="Q235" i="3"/>
  <c r="G237" i="3"/>
  <c r="L237" i="3"/>
  <c r="Q237" i="3"/>
  <c r="G238" i="3"/>
  <c r="L238" i="3"/>
  <c r="Q238" i="3"/>
  <c r="G239" i="3"/>
  <c r="L239" i="3"/>
  <c r="Q239" i="3"/>
  <c r="G240" i="3"/>
  <c r="L240" i="3"/>
  <c r="Q240" i="3"/>
  <c r="G241" i="3"/>
  <c r="L241" i="3"/>
  <c r="Q241" i="3"/>
  <c r="G242" i="3"/>
  <c r="L242" i="3"/>
  <c r="Q242" i="3"/>
  <c r="G243" i="3"/>
  <c r="L243" i="3"/>
  <c r="Q243" i="3"/>
  <c r="G244" i="3"/>
  <c r="L244" i="3"/>
  <c r="Q244" i="3"/>
  <c r="G245" i="3"/>
  <c r="L245" i="3"/>
  <c r="Q245" i="3"/>
  <c r="G246" i="3"/>
  <c r="L246" i="3"/>
  <c r="Q246" i="3"/>
  <c r="G247" i="3"/>
  <c r="L247" i="3"/>
  <c r="Q247" i="3"/>
  <c r="G248" i="3"/>
  <c r="L248" i="3"/>
  <c r="Q248" i="3"/>
  <c r="G249" i="3"/>
  <c r="L249" i="3"/>
  <c r="Q249" i="3"/>
  <c r="G250" i="3"/>
  <c r="L250" i="3"/>
  <c r="Q250" i="3"/>
  <c r="G251" i="3"/>
  <c r="L251" i="3"/>
  <c r="Q251" i="3"/>
  <c r="G252" i="3"/>
  <c r="L252" i="3"/>
  <c r="Q252" i="3"/>
  <c r="G253" i="3"/>
  <c r="L253" i="3"/>
  <c r="Q253" i="3"/>
  <c r="G254" i="3"/>
  <c r="L254" i="3"/>
  <c r="Q254" i="3"/>
  <c r="G255" i="3"/>
  <c r="L255" i="3"/>
  <c r="Q255" i="3"/>
  <c r="G256" i="3"/>
  <c r="L256" i="3"/>
  <c r="Q256" i="3"/>
  <c r="G257" i="3"/>
  <c r="L257" i="3"/>
  <c r="Q257" i="3"/>
  <c r="G258" i="3"/>
  <c r="L258" i="3"/>
  <c r="Q258" i="3"/>
  <c r="G259" i="3"/>
  <c r="L259" i="3"/>
  <c r="Q259" i="3"/>
  <c r="G260" i="3"/>
  <c r="L260" i="3"/>
  <c r="Q260" i="3"/>
  <c r="G261" i="3"/>
  <c r="L261" i="3"/>
  <c r="Q261" i="3"/>
  <c r="G262" i="3"/>
  <c r="L262" i="3"/>
  <c r="Q262" i="3"/>
  <c r="G263" i="3"/>
  <c r="L263" i="3"/>
  <c r="Q263" i="3"/>
  <c r="I5" i="7"/>
  <c r="V5" i="3"/>
  <c r="Z5" i="3" s="1"/>
  <c r="W5" i="3"/>
  <c r="AA5" i="3" s="1"/>
  <c r="X5" i="3"/>
  <c r="I6" i="7"/>
  <c r="V6" i="3"/>
  <c r="W6" i="3"/>
  <c r="AA6" i="3" s="1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AA10" i="3" s="1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AA14" i="3" s="1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AB17" i="3" s="1"/>
  <c r="I18" i="7"/>
  <c r="V18" i="3"/>
  <c r="W18" i="3"/>
  <c r="X18" i="3"/>
  <c r="AB18" i="3" s="1"/>
  <c r="I19" i="7"/>
  <c r="V19" i="3"/>
  <c r="W19" i="3"/>
  <c r="X19" i="3"/>
  <c r="I20" i="7"/>
  <c r="V20" i="3"/>
  <c r="Z20" i="3" s="1"/>
  <c r="W20" i="3"/>
  <c r="AA20" i="3" s="1"/>
  <c r="X20" i="3"/>
  <c r="I21" i="7"/>
  <c r="V21" i="3"/>
  <c r="W21" i="3"/>
  <c r="AA21" i="3" s="1"/>
  <c r="X21" i="3"/>
  <c r="AB21" i="3" s="1"/>
  <c r="I22" i="7"/>
  <c r="V22" i="3"/>
  <c r="W22" i="3"/>
  <c r="X22" i="3"/>
  <c r="AB22" i="3" s="1"/>
  <c r="I23" i="7"/>
  <c r="V23" i="3"/>
  <c r="W23" i="3"/>
  <c r="X23" i="3"/>
  <c r="AB23" i="3" s="1"/>
  <c r="I24" i="7"/>
  <c r="V24" i="3"/>
  <c r="Z24" i="3" s="1"/>
  <c r="W24" i="3"/>
  <c r="AA24" i="3" s="1"/>
  <c r="X24" i="3"/>
  <c r="I25" i="7"/>
  <c r="V25" i="3"/>
  <c r="W25" i="3"/>
  <c r="AA25" i="3" s="1"/>
  <c r="X25" i="3"/>
  <c r="AB25" i="3" s="1"/>
  <c r="I26" i="7"/>
  <c r="V26" i="3"/>
  <c r="W26" i="3"/>
  <c r="X26" i="3"/>
  <c r="AB26" i="3" s="1"/>
  <c r="I27" i="7"/>
  <c r="V27" i="3"/>
  <c r="W27" i="3"/>
  <c r="X27" i="3"/>
  <c r="AB27" i="3" s="1"/>
  <c r="I28" i="7"/>
  <c r="V28" i="3"/>
  <c r="Z28" i="3" s="1"/>
  <c r="W28" i="3"/>
  <c r="AA28" i="3" s="1"/>
  <c r="X28" i="3"/>
  <c r="I29" i="7"/>
  <c r="V29" i="3"/>
  <c r="W29" i="3"/>
  <c r="AA29" i="3" s="1"/>
  <c r="X29" i="3"/>
  <c r="AB29" i="3" s="1"/>
  <c r="I30" i="7"/>
  <c r="V30" i="3"/>
  <c r="W30" i="3"/>
  <c r="X30" i="3"/>
  <c r="AB30" i="3" s="1"/>
  <c r="I31" i="7"/>
  <c r="V31" i="3"/>
  <c r="W31" i="3"/>
  <c r="X31" i="3"/>
  <c r="I32" i="7"/>
  <c r="V32" i="3"/>
  <c r="Z32" i="3" s="1"/>
  <c r="W32" i="3"/>
  <c r="AA32" i="3" s="1"/>
  <c r="X32" i="3"/>
  <c r="I33" i="7"/>
  <c r="V33" i="3"/>
  <c r="W33" i="3"/>
  <c r="AA33" i="3" s="1"/>
  <c r="X33" i="3"/>
  <c r="AB33" i="3" s="1"/>
  <c r="I34" i="7"/>
  <c r="V34" i="3"/>
  <c r="W34" i="3"/>
  <c r="X34" i="3"/>
  <c r="AB34" i="3" s="1"/>
  <c r="I35" i="7"/>
  <c r="V35" i="3"/>
  <c r="W35" i="3"/>
  <c r="X35" i="3"/>
  <c r="I36" i="7"/>
  <c r="V36" i="3"/>
  <c r="Z36" i="3" s="1"/>
  <c r="W36" i="3"/>
  <c r="AA36" i="3" s="1"/>
  <c r="X36" i="3"/>
  <c r="I37" i="7"/>
  <c r="V37" i="3"/>
  <c r="W37" i="3"/>
  <c r="AA37" i="3" s="1"/>
  <c r="X37" i="3"/>
  <c r="AB37" i="3" s="1"/>
  <c r="I38" i="7"/>
  <c r="V38" i="3"/>
  <c r="W38" i="3"/>
  <c r="X38" i="3"/>
  <c r="AB38" i="3" s="1"/>
  <c r="I39" i="7"/>
  <c r="V39" i="3"/>
  <c r="W39" i="3"/>
  <c r="X39" i="3"/>
  <c r="I40" i="7"/>
  <c r="V40" i="3"/>
  <c r="Z40" i="3" s="1"/>
  <c r="W40" i="3"/>
  <c r="AA40" i="3" s="1"/>
  <c r="X40" i="3"/>
  <c r="I41" i="7"/>
  <c r="V41" i="3"/>
  <c r="W41" i="3"/>
  <c r="AA41" i="3" s="1"/>
  <c r="X41" i="3"/>
  <c r="AB41" i="3" s="1"/>
  <c r="I42" i="7"/>
  <c r="V42" i="3"/>
  <c r="W42" i="3"/>
  <c r="X42" i="3"/>
  <c r="AB42" i="3" s="1"/>
  <c r="I43" i="7"/>
  <c r="V43" i="3"/>
  <c r="W43" i="3"/>
  <c r="X43" i="3"/>
  <c r="I44" i="7"/>
  <c r="V44" i="3"/>
  <c r="Z44" i="3" s="1"/>
  <c r="W44" i="3"/>
  <c r="AA44" i="3" s="1"/>
  <c r="X44" i="3"/>
  <c r="I45" i="7"/>
  <c r="V45" i="3"/>
  <c r="W45" i="3"/>
  <c r="AA45" i="3" s="1"/>
  <c r="X45" i="3"/>
  <c r="I46" i="7"/>
  <c r="V46" i="3"/>
  <c r="W46" i="3"/>
  <c r="X46" i="3"/>
  <c r="I47" i="7"/>
  <c r="V47" i="3"/>
  <c r="W47" i="3"/>
  <c r="X47" i="3"/>
  <c r="I48" i="7"/>
  <c r="V48" i="3"/>
  <c r="Z48" i="3" s="1"/>
  <c r="W48" i="3"/>
  <c r="AA48" i="3" s="1"/>
  <c r="X48" i="3"/>
  <c r="I49" i="7"/>
  <c r="V49" i="3"/>
  <c r="W49" i="3"/>
  <c r="AA49" i="3" s="1"/>
  <c r="X49" i="3"/>
  <c r="I50" i="7"/>
  <c r="V50" i="3"/>
  <c r="W50" i="3"/>
  <c r="X50" i="3"/>
  <c r="I51" i="7"/>
  <c r="V51" i="3"/>
  <c r="W51" i="3"/>
  <c r="X51" i="3"/>
  <c r="I52" i="7"/>
  <c r="V52" i="3"/>
  <c r="Z52" i="3" s="1"/>
  <c r="W52" i="3"/>
  <c r="AA52" i="3" s="1"/>
  <c r="X52" i="3"/>
  <c r="I53" i="7"/>
  <c r="V53" i="3"/>
  <c r="W53" i="3"/>
  <c r="AA53" i="3" s="1"/>
  <c r="X53" i="3"/>
  <c r="AB53" i="3" s="1"/>
  <c r="I54" i="7"/>
  <c r="V54" i="3"/>
  <c r="W54" i="3"/>
  <c r="X54" i="3"/>
  <c r="AB54" i="3" s="1"/>
  <c r="I55" i="7"/>
  <c r="V55" i="3"/>
  <c r="W55" i="3"/>
  <c r="X55" i="3"/>
  <c r="I56" i="7"/>
  <c r="V56" i="3"/>
  <c r="Z56" i="3" s="1"/>
  <c r="W56" i="3"/>
  <c r="AA56" i="3" s="1"/>
  <c r="X56" i="3"/>
  <c r="I57" i="7"/>
  <c r="V57" i="3"/>
  <c r="W57" i="3"/>
  <c r="AA57" i="3" s="1"/>
  <c r="X57" i="3"/>
  <c r="AB57" i="3" s="1"/>
  <c r="I58" i="7"/>
  <c r="V58" i="3"/>
  <c r="W58" i="3"/>
  <c r="X58" i="3"/>
  <c r="AB58" i="3" s="1"/>
  <c r="I59" i="7"/>
  <c r="V59" i="3"/>
  <c r="W59" i="3"/>
  <c r="X59" i="3"/>
  <c r="I60" i="7"/>
  <c r="V60" i="3"/>
  <c r="Z60" i="3" s="1"/>
  <c r="W60" i="3"/>
  <c r="AA60" i="3" s="1"/>
  <c r="X60" i="3"/>
  <c r="I61" i="7"/>
  <c r="V61" i="3"/>
  <c r="W61" i="3"/>
  <c r="AA61" i="3" s="1"/>
  <c r="X61" i="3"/>
  <c r="AB61" i="3" s="1"/>
  <c r="I62" i="7"/>
  <c r="V62" i="3"/>
  <c r="W62" i="3"/>
  <c r="X62" i="3"/>
  <c r="AB62" i="3" s="1"/>
  <c r="I63" i="7"/>
  <c r="V63" i="3"/>
  <c r="W63" i="3"/>
  <c r="X63" i="3"/>
  <c r="I64" i="7"/>
  <c r="V64" i="3"/>
  <c r="Z64" i="3" s="1"/>
  <c r="W64" i="3"/>
  <c r="AA64" i="3" s="1"/>
  <c r="X64" i="3"/>
  <c r="I65" i="7"/>
  <c r="V65" i="3"/>
  <c r="W65" i="3"/>
  <c r="AA65" i="3" s="1"/>
  <c r="X65" i="3"/>
  <c r="AB65" i="3" s="1"/>
  <c r="I66" i="7"/>
  <c r="V66" i="3"/>
  <c r="W66" i="3"/>
  <c r="X66" i="3"/>
  <c r="AB66" i="3" s="1"/>
  <c r="I67" i="7"/>
  <c r="V67" i="3"/>
  <c r="W67" i="3"/>
  <c r="X67" i="3"/>
  <c r="I68" i="7"/>
  <c r="V68" i="3"/>
  <c r="Z68" i="3" s="1"/>
  <c r="W68" i="3"/>
  <c r="AA68" i="3" s="1"/>
  <c r="X68" i="3"/>
  <c r="I69" i="7"/>
  <c r="V69" i="3"/>
  <c r="W69" i="3"/>
  <c r="AA69" i="3" s="1"/>
  <c r="X69" i="3"/>
  <c r="AB69" i="3" s="1"/>
  <c r="I70" i="7"/>
  <c r="V70" i="3"/>
  <c r="W70" i="3"/>
  <c r="X70" i="3"/>
  <c r="AB70" i="3" s="1"/>
  <c r="I71" i="7"/>
  <c r="V71" i="3"/>
  <c r="W71" i="3"/>
  <c r="X71" i="3"/>
  <c r="I72" i="7"/>
  <c r="V72" i="3"/>
  <c r="Z72" i="3" s="1"/>
  <c r="W72" i="3"/>
  <c r="AA72" i="3" s="1"/>
  <c r="X72" i="3"/>
  <c r="I73" i="7"/>
  <c r="V73" i="3"/>
  <c r="W73" i="3"/>
  <c r="AA73" i="3" s="1"/>
  <c r="X73" i="3"/>
  <c r="AB73" i="3" s="1"/>
  <c r="I74" i="7"/>
  <c r="V74" i="3"/>
  <c r="W74" i="3"/>
  <c r="X74" i="3"/>
  <c r="AB74" i="3" s="1"/>
  <c r="I75" i="7"/>
  <c r="V75" i="3"/>
  <c r="W75" i="3"/>
  <c r="X75" i="3"/>
  <c r="I76" i="7"/>
  <c r="V76" i="3"/>
  <c r="Z76" i="3" s="1"/>
  <c r="W76" i="3"/>
  <c r="AA76" i="3" s="1"/>
  <c r="X76" i="3"/>
  <c r="I77" i="7"/>
  <c r="V77" i="3"/>
  <c r="W77" i="3"/>
  <c r="AA77" i="3" s="1"/>
  <c r="X77" i="3"/>
  <c r="AB77" i="3" s="1"/>
  <c r="I78" i="7"/>
  <c r="V78" i="3"/>
  <c r="W78" i="3"/>
  <c r="X78" i="3"/>
  <c r="AB78" i="3" s="1"/>
  <c r="I79" i="7"/>
  <c r="V79" i="3"/>
  <c r="W79" i="3"/>
  <c r="X79" i="3"/>
  <c r="I80" i="7"/>
  <c r="V80" i="3"/>
  <c r="Z80" i="3" s="1"/>
  <c r="W80" i="3"/>
  <c r="AA80" i="3" s="1"/>
  <c r="X80" i="3"/>
  <c r="I81" i="7"/>
  <c r="V81" i="3"/>
  <c r="W81" i="3"/>
  <c r="AA81" i="3" s="1"/>
  <c r="X81" i="3"/>
  <c r="AB81" i="3" s="1"/>
  <c r="I82" i="7"/>
  <c r="V82" i="3"/>
  <c r="W82" i="3"/>
  <c r="X82" i="3"/>
  <c r="AB82" i="3" s="1"/>
  <c r="I83" i="7"/>
  <c r="V83" i="3"/>
  <c r="W83" i="3"/>
  <c r="X83" i="3"/>
  <c r="I84" i="7"/>
  <c r="V84" i="3"/>
  <c r="Z84" i="3" s="1"/>
  <c r="W84" i="3"/>
  <c r="AA84" i="3" s="1"/>
  <c r="X84" i="3"/>
  <c r="I85" i="7"/>
  <c r="V85" i="3"/>
  <c r="W85" i="3"/>
  <c r="AA85" i="3" s="1"/>
  <c r="X85" i="3"/>
  <c r="AB85" i="3" s="1"/>
  <c r="I86" i="7"/>
  <c r="V86" i="3"/>
  <c r="W86" i="3"/>
  <c r="X86" i="3"/>
  <c r="AB86" i="3" s="1"/>
  <c r="I87" i="7"/>
  <c r="V87" i="3"/>
  <c r="W87" i="3"/>
  <c r="X87" i="3"/>
  <c r="I88" i="7"/>
  <c r="V88" i="3"/>
  <c r="Z88" i="3" s="1"/>
  <c r="W88" i="3"/>
  <c r="AA88" i="3" s="1"/>
  <c r="X88" i="3"/>
  <c r="I89" i="7"/>
  <c r="V89" i="3"/>
  <c r="W89" i="3"/>
  <c r="AA89" i="3" s="1"/>
  <c r="X89" i="3"/>
  <c r="AB89" i="3" s="1"/>
  <c r="I90" i="7"/>
  <c r="V90" i="3"/>
  <c r="W90" i="3"/>
  <c r="X90" i="3"/>
  <c r="AB90" i="3" s="1"/>
  <c r="I91" i="7"/>
  <c r="V91" i="3"/>
  <c r="Z91" i="3" s="1"/>
  <c r="W91" i="3"/>
  <c r="X91" i="3"/>
  <c r="I92" i="7"/>
  <c r="V92" i="3"/>
  <c r="Z92" i="3" s="1"/>
  <c r="W92" i="3"/>
  <c r="AA92" i="3" s="1"/>
  <c r="X92" i="3"/>
  <c r="I93" i="7"/>
  <c r="V93" i="3"/>
  <c r="W93" i="3"/>
  <c r="AA93" i="3" s="1"/>
  <c r="X93" i="3"/>
  <c r="AB93" i="3" s="1"/>
  <c r="I94" i="7"/>
  <c r="V94" i="3"/>
  <c r="W94" i="3"/>
  <c r="X94" i="3"/>
  <c r="AB94" i="3" s="1"/>
  <c r="I95" i="7"/>
  <c r="V95" i="3"/>
  <c r="Z95" i="3" s="1"/>
  <c r="W95" i="3"/>
  <c r="X95" i="3"/>
  <c r="I96" i="7"/>
  <c r="V96" i="3"/>
  <c r="Z96" i="3" s="1"/>
  <c r="W96" i="3"/>
  <c r="AA96" i="3" s="1"/>
  <c r="X96" i="3"/>
  <c r="I97" i="7"/>
  <c r="V97" i="3"/>
  <c r="W97" i="3"/>
  <c r="AA97" i="3" s="1"/>
  <c r="X97" i="3"/>
  <c r="AB97" i="3" s="1"/>
  <c r="I98" i="7"/>
  <c r="V98" i="3"/>
  <c r="W98" i="3"/>
  <c r="X98" i="3"/>
  <c r="AB98" i="3" s="1"/>
  <c r="I99" i="7"/>
  <c r="V99" i="3"/>
  <c r="Z99" i="3" s="1"/>
  <c r="W99" i="3"/>
  <c r="X99" i="3"/>
  <c r="AB99" i="3" s="1"/>
  <c r="I100" i="7"/>
  <c r="V100" i="3"/>
  <c r="Z100" i="3" s="1"/>
  <c r="W100" i="3"/>
  <c r="AA100" i="3" s="1"/>
  <c r="X100" i="3"/>
  <c r="I101" i="7"/>
  <c r="V101" i="3"/>
  <c r="W101" i="3"/>
  <c r="AA101" i="3" s="1"/>
  <c r="X101" i="3"/>
  <c r="AB101" i="3" s="1"/>
  <c r="I102" i="7"/>
  <c r="V102" i="3"/>
  <c r="W102" i="3"/>
  <c r="X102" i="3"/>
  <c r="AB102" i="3" s="1"/>
  <c r="I103" i="7"/>
  <c r="V103" i="3"/>
  <c r="Z103" i="3" s="1"/>
  <c r="W103" i="3"/>
  <c r="X103" i="3"/>
  <c r="AB103" i="3" s="1"/>
  <c r="I104" i="7"/>
  <c r="V104" i="3"/>
  <c r="Z104" i="3" s="1"/>
  <c r="W104" i="3"/>
  <c r="AA104" i="3" s="1"/>
  <c r="X104" i="3"/>
  <c r="AB104" i="3" s="1"/>
  <c r="I105" i="7"/>
  <c r="V105" i="3"/>
  <c r="W105" i="3"/>
  <c r="X105" i="3"/>
  <c r="AB105" i="3" s="1"/>
  <c r="I106" i="7"/>
  <c r="V106" i="3"/>
  <c r="Z106" i="3" s="1"/>
  <c r="W106" i="3"/>
  <c r="X106" i="3"/>
  <c r="AB106" i="3" s="1"/>
  <c r="I107" i="7"/>
  <c r="V107" i="3"/>
  <c r="Z107" i="3" s="1"/>
  <c r="W107" i="3"/>
  <c r="AA107" i="3" s="1"/>
  <c r="X107" i="3"/>
  <c r="AB107" i="3" s="1"/>
  <c r="I108" i="7"/>
  <c r="V108" i="3"/>
  <c r="W108" i="3"/>
  <c r="X108" i="3"/>
  <c r="AB108" i="3" s="1"/>
  <c r="I109" i="7"/>
  <c r="V109" i="3"/>
  <c r="W109" i="3"/>
  <c r="X109" i="3"/>
  <c r="AB109" i="3" s="1"/>
  <c r="I110" i="7"/>
  <c r="V110" i="3"/>
  <c r="Z110" i="3" s="1"/>
  <c r="W110" i="3"/>
  <c r="X110" i="3"/>
  <c r="I111" i="7"/>
  <c r="V111" i="3"/>
  <c r="W111" i="3"/>
  <c r="X111" i="3"/>
  <c r="I112" i="7"/>
  <c r="V112" i="3"/>
  <c r="W112" i="3"/>
  <c r="X112" i="3"/>
  <c r="AB112" i="3" s="1"/>
  <c r="I113" i="7"/>
  <c r="V113" i="3"/>
  <c r="W113" i="3"/>
  <c r="X113" i="3"/>
  <c r="AB113" i="3" s="1"/>
  <c r="I114" i="7"/>
  <c r="V114" i="3"/>
  <c r="Z114" i="3" s="1"/>
  <c r="W114" i="3"/>
  <c r="AA114" i="3" s="1"/>
  <c r="X114" i="3"/>
  <c r="I115" i="7"/>
  <c r="V115" i="3"/>
  <c r="W115" i="3"/>
  <c r="X115" i="3"/>
  <c r="I116" i="7"/>
  <c r="V116" i="3"/>
  <c r="W116" i="3"/>
  <c r="X116" i="3"/>
  <c r="AB116" i="3" s="1"/>
  <c r="I117" i="7"/>
  <c r="V117" i="3"/>
  <c r="W117" i="3"/>
  <c r="X117" i="3"/>
  <c r="AB117" i="3" s="1"/>
  <c r="I118" i="7"/>
  <c r="V118" i="3"/>
  <c r="Z118" i="3" s="1"/>
  <c r="W118" i="3"/>
  <c r="X118" i="3"/>
  <c r="I119" i="7"/>
  <c r="V119" i="3"/>
  <c r="W119" i="3"/>
  <c r="X119" i="3"/>
  <c r="I120" i="7"/>
  <c r="V120" i="3"/>
  <c r="W120" i="3"/>
  <c r="X120" i="3"/>
  <c r="AB120" i="3" s="1"/>
  <c r="I121" i="7"/>
  <c r="V121" i="3"/>
  <c r="Z121" i="3" s="1"/>
  <c r="W121" i="3"/>
  <c r="X121" i="3"/>
  <c r="AB121" i="3" s="1"/>
  <c r="I122" i="7"/>
  <c r="V122" i="3"/>
  <c r="Z122" i="3" s="1"/>
  <c r="W122" i="3"/>
  <c r="X122" i="3"/>
  <c r="I123" i="7"/>
  <c r="V123" i="3"/>
  <c r="W123" i="3"/>
  <c r="X123" i="3"/>
  <c r="I124" i="7"/>
  <c r="V124" i="3"/>
  <c r="W124" i="3"/>
  <c r="X124" i="3"/>
  <c r="AB124" i="3" s="1"/>
  <c r="I125" i="7"/>
  <c r="V125" i="3"/>
  <c r="W125" i="3"/>
  <c r="X125" i="3"/>
  <c r="AB125" i="3" s="1"/>
  <c r="I126" i="7"/>
  <c r="V126" i="3"/>
  <c r="Z126" i="3" s="1"/>
  <c r="W126" i="3"/>
  <c r="X126" i="3"/>
  <c r="I127" i="7"/>
  <c r="V127" i="3"/>
  <c r="W127" i="3"/>
  <c r="X127" i="3"/>
  <c r="AB127" i="3" s="1"/>
  <c r="I128" i="7"/>
  <c r="V128" i="3"/>
  <c r="W128" i="3"/>
  <c r="X128" i="3"/>
  <c r="AB128" i="3" s="1"/>
  <c r="I129" i="7"/>
  <c r="V129" i="3"/>
  <c r="W129" i="3"/>
  <c r="X129" i="3"/>
  <c r="AB129" i="3" s="1"/>
  <c r="I130" i="7"/>
  <c r="V130" i="3"/>
  <c r="Z130" i="3" s="1"/>
  <c r="W130" i="3"/>
  <c r="AA130" i="3" s="1"/>
  <c r="X130" i="3"/>
  <c r="AB130" i="3" s="1"/>
  <c r="I131" i="7"/>
  <c r="V131" i="3"/>
  <c r="W131" i="3"/>
  <c r="AA131" i="3" s="1"/>
  <c r="X131" i="3"/>
  <c r="AB131" i="3" s="1"/>
  <c r="I132" i="7"/>
  <c r="V132" i="3"/>
  <c r="W132" i="3"/>
  <c r="X132" i="3"/>
  <c r="I133" i="7"/>
  <c r="V133" i="3"/>
  <c r="W133" i="3"/>
  <c r="X133" i="3"/>
  <c r="AB133" i="3" s="1"/>
  <c r="I134" i="7"/>
  <c r="V134" i="3"/>
  <c r="W134" i="3"/>
  <c r="X134" i="3"/>
  <c r="I135" i="7"/>
  <c r="V135" i="3"/>
  <c r="W135" i="3"/>
  <c r="AA135" i="3" s="1"/>
  <c r="X135" i="3"/>
  <c r="AB135" i="3" s="1"/>
  <c r="I136" i="7"/>
  <c r="V136" i="3"/>
  <c r="W136" i="3"/>
  <c r="X136" i="3"/>
  <c r="I137" i="7"/>
  <c r="V137" i="3"/>
  <c r="W137" i="3"/>
  <c r="X137" i="3"/>
  <c r="AB137" i="3" s="1"/>
  <c r="I138" i="7"/>
  <c r="V138" i="3"/>
  <c r="W138" i="3"/>
  <c r="X138" i="3"/>
  <c r="I139" i="7"/>
  <c r="V139" i="3"/>
  <c r="W139" i="3"/>
  <c r="AA139" i="3" s="1"/>
  <c r="X139" i="3"/>
  <c r="AB139" i="3" s="1"/>
  <c r="I140" i="7"/>
  <c r="V140" i="3"/>
  <c r="W140" i="3"/>
  <c r="X140" i="3"/>
  <c r="I141" i="7"/>
  <c r="V141" i="3"/>
  <c r="Z141" i="3" s="1"/>
  <c r="W141" i="3"/>
  <c r="X141" i="3"/>
  <c r="AB141" i="3" s="1"/>
  <c r="I142" i="7"/>
  <c r="V142" i="3"/>
  <c r="Z142" i="3" s="1"/>
  <c r="W142" i="3"/>
  <c r="AA142" i="3" s="1"/>
  <c r="X142" i="3"/>
  <c r="I143" i="7"/>
  <c r="V143" i="3"/>
  <c r="W143" i="3"/>
  <c r="AA143" i="3" s="1"/>
  <c r="X143" i="3"/>
  <c r="I144" i="7"/>
  <c r="V144" i="3"/>
  <c r="W144" i="3"/>
  <c r="X144" i="3"/>
  <c r="AB144" i="3" s="1"/>
  <c r="I145" i="7"/>
  <c r="V145" i="3"/>
  <c r="W145" i="3"/>
  <c r="X145" i="3"/>
  <c r="AB145" i="3" s="1"/>
  <c r="I146" i="7"/>
  <c r="V146" i="3"/>
  <c r="Z146" i="3" s="1"/>
  <c r="W146" i="3"/>
  <c r="AA146" i="3" s="1"/>
  <c r="X146" i="3"/>
  <c r="I147" i="7"/>
  <c r="V147" i="3"/>
  <c r="W147" i="3"/>
  <c r="AA147" i="3" s="1"/>
  <c r="X147" i="3"/>
  <c r="I148" i="7"/>
  <c r="V148" i="3"/>
  <c r="W148" i="3"/>
  <c r="X148" i="3"/>
  <c r="AB148" i="3" s="1"/>
  <c r="I149" i="7"/>
  <c r="V149" i="3"/>
  <c r="W149" i="3"/>
  <c r="X149" i="3"/>
  <c r="AB149" i="3" s="1"/>
  <c r="I150" i="7"/>
  <c r="V150" i="3"/>
  <c r="Z150" i="3" s="1"/>
  <c r="W150" i="3"/>
  <c r="AA150" i="3" s="1"/>
  <c r="X150" i="3"/>
  <c r="AB150" i="3" s="1"/>
  <c r="I151" i="7"/>
  <c r="V151" i="3"/>
  <c r="W151" i="3"/>
  <c r="AA151" i="3" s="1"/>
  <c r="X151" i="3"/>
  <c r="I152" i="7"/>
  <c r="V152" i="3"/>
  <c r="W152" i="3"/>
  <c r="X152" i="3"/>
  <c r="AB152" i="3" s="1"/>
  <c r="I153" i="7"/>
  <c r="V153" i="3"/>
  <c r="W153" i="3"/>
  <c r="X153" i="3"/>
  <c r="AB153" i="3" s="1"/>
  <c r="I154" i="7"/>
  <c r="V154" i="3"/>
  <c r="Z154" i="3" s="1"/>
  <c r="W154" i="3"/>
  <c r="AA154" i="3" s="1"/>
  <c r="X154" i="3"/>
  <c r="I155" i="7"/>
  <c r="V155" i="3"/>
  <c r="W155" i="3"/>
  <c r="AA155" i="3" s="1"/>
  <c r="X155" i="3"/>
  <c r="I156" i="7"/>
  <c r="V156" i="3"/>
  <c r="W156" i="3"/>
  <c r="X156" i="3"/>
  <c r="AB156" i="3" s="1"/>
  <c r="I157" i="7"/>
  <c r="V157" i="3"/>
  <c r="W157" i="3"/>
  <c r="X157" i="3"/>
  <c r="AB157" i="3" s="1"/>
  <c r="I158" i="7"/>
  <c r="V158" i="3"/>
  <c r="Z158" i="3" s="1"/>
  <c r="W158" i="3"/>
  <c r="AA158" i="3" s="1"/>
  <c r="X158" i="3"/>
  <c r="I159" i="7"/>
  <c r="V159" i="3"/>
  <c r="W159" i="3"/>
  <c r="AA159" i="3" s="1"/>
  <c r="X159" i="3"/>
  <c r="I160" i="7"/>
  <c r="V160" i="3"/>
  <c r="W160" i="3"/>
  <c r="X160" i="3"/>
  <c r="AB160" i="3" s="1"/>
  <c r="I161" i="7"/>
  <c r="V161" i="3"/>
  <c r="W161" i="3"/>
  <c r="X161" i="3"/>
  <c r="AB161" i="3" s="1"/>
  <c r="I162" i="7"/>
  <c r="V162" i="3"/>
  <c r="Z162" i="3" s="1"/>
  <c r="W162" i="3"/>
  <c r="AA162" i="3" s="1"/>
  <c r="X162" i="3"/>
  <c r="I163" i="7"/>
  <c r="V163" i="3"/>
  <c r="W163" i="3"/>
  <c r="AA163" i="3" s="1"/>
  <c r="X163" i="3"/>
  <c r="I164" i="7"/>
  <c r="V164" i="3"/>
  <c r="W164" i="3"/>
  <c r="X164" i="3"/>
  <c r="AB164" i="3" s="1"/>
  <c r="I165" i="7"/>
  <c r="V165" i="3"/>
  <c r="W165" i="3"/>
  <c r="X165" i="3"/>
  <c r="I166" i="7"/>
  <c r="V166" i="3"/>
  <c r="Z166" i="3" s="1"/>
  <c r="W166" i="3"/>
  <c r="AA166" i="3" s="1"/>
  <c r="X166" i="3"/>
  <c r="AB166" i="3" s="1"/>
  <c r="I167" i="7"/>
  <c r="V167" i="3"/>
  <c r="W167" i="3"/>
  <c r="AA167" i="3" s="1"/>
  <c r="X167" i="3"/>
  <c r="I168" i="7"/>
  <c r="V168" i="3"/>
  <c r="W168" i="3"/>
  <c r="X168" i="3"/>
  <c r="AB168" i="3" s="1"/>
  <c r="I169" i="7"/>
  <c r="V169" i="3"/>
  <c r="W169" i="3"/>
  <c r="X169" i="3"/>
  <c r="I170" i="7"/>
  <c r="V170" i="3"/>
  <c r="Z170" i="3" s="1"/>
  <c r="W170" i="3"/>
  <c r="AA170" i="3" s="1"/>
  <c r="X170" i="3"/>
  <c r="AB170" i="3" s="1"/>
  <c r="I171" i="7"/>
  <c r="V171" i="3"/>
  <c r="W171" i="3"/>
  <c r="AA171" i="3" s="1"/>
  <c r="X171" i="3"/>
  <c r="I172" i="7"/>
  <c r="V172" i="3"/>
  <c r="W172" i="3"/>
  <c r="X172" i="3"/>
  <c r="AB172" i="3" s="1"/>
  <c r="I173" i="7"/>
  <c r="V173" i="3"/>
  <c r="W173" i="3"/>
  <c r="X173" i="3"/>
  <c r="I174" i="7"/>
  <c r="V174" i="3"/>
  <c r="Z174" i="3" s="1"/>
  <c r="W174" i="3"/>
  <c r="AA174" i="3" s="1"/>
  <c r="X174" i="3"/>
  <c r="AB174" i="3" s="1"/>
  <c r="I175" i="7"/>
  <c r="V175" i="3"/>
  <c r="W175" i="3"/>
  <c r="AA175" i="3" s="1"/>
  <c r="X175" i="3"/>
  <c r="I176" i="7"/>
  <c r="V176" i="3"/>
  <c r="W176" i="3"/>
  <c r="X176" i="3"/>
  <c r="AB176" i="3" s="1"/>
  <c r="I177" i="7"/>
  <c r="V177" i="3"/>
  <c r="W177" i="3"/>
  <c r="X177" i="3"/>
  <c r="I178" i="7"/>
  <c r="V178" i="3"/>
  <c r="Z178" i="3" s="1"/>
  <c r="W178" i="3"/>
  <c r="AA178" i="3" s="1"/>
  <c r="X178" i="3"/>
  <c r="AB178" i="3" s="1"/>
  <c r="I179" i="7"/>
  <c r="V179" i="3"/>
  <c r="W179" i="3"/>
  <c r="AA179" i="3" s="1"/>
  <c r="X179" i="3"/>
  <c r="I180" i="7"/>
  <c r="V180" i="3"/>
  <c r="W180" i="3"/>
  <c r="AA180" i="3" s="1"/>
  <c r="X180" i="3"/>
  <c r="AB180" i="3" s="1"/>
  <c r="I181" i="7"/>
  <c r="V181" i="3"/>
  <c r="W181" i="3"/>
  <c r="X181" i="3"/>
  <c r="I182" i="7"/>
  <c r="V182" i="3"/>
  <c r="Z182" i="3" s="1"/>
  <c r="W182" i="3"/>
  <c r="AA182" i="3" s="1"/>
  <c r="X182" i="3"/>
  <c r="AB182" i="3" s="1"/>
  <c r="I183" i="7"/>
  <c r="V183" i="3"/>
  <c r="W183" i="3"/>
  <c r="AA183" i="3" s="1"/>
  <c r="X183" i="3"/>
  <c r="I184" i="7"/>
  <c r="V184" i="3"/>
  <c r="W184" i="3"/>
  <c r="X184" i="3"/>
  <c r="AB184" i="3" s="1"/>
  <c r="I185" i="7"/>
  <c r="V185" i="3"/>
  <c r="W185" i="3"/>
  <c r="X185" i="3"/>
  <c r="I186" i="7"/>
  <c r="V186" i="3"/>
  <c r="Z186" i="3" s="1"/>
  <c r="W186" i="3"/>
  <c r="AA186" i="3" s="1"/>
  <c r="X186" i="3"/>
  <c r="AB186" i="3" s="1"/>
  <c r="I187" i="7"/>
  <c r="V187" i="3"/>
  <c r="W187" i="3"/>
  <c r="AA187" i="3" s="1"/>
  <c r="X187" i="3"/>
  <c r="I188" i="7"/>
  <c r="V188" i="3"/>
  <c r="W188" i="3"/>
  <c r="X188" i="3"/>
  <c r="AB188" i="3" s="1"/>
  <c r="I189" i="7"/>
  <c r="V189" i="3"/>
  <c r="W189" i="3"/>
  <c r="X189" i="3"/>
  <c r="I190" i="7"/>
  <c r="V190" i="3"/>
  <c r="Z190" i="3" s="1"/>
  <c r="W190" i="3"/>
  <c r="AA190" i="3" s="1"/>
  <c r="X190" i="3"/>
  <c r="AB190" i="3" s="1"/>
  <c r="I191" i="7"/>
  <c r="V191" i="3"/>
  <c r="W191" i="3"/>
  <c r="AA191" i="3" s="1"/>
  <c r="X191" i="3"/>
  <c r="I192" i="7"/>
  <c r="V192" i="3"/>
  <c r="W192" i="3"/>
  <c r="X192" i="3"/>
  <c r="AB192" i="3" s="1"/>
  <c r="I193" i="7"/>
  <c r="V193" i="3"/>
  <c r="W193" i="3"/>
  <c r="X193" i="3"/>
  <c r="I194" i="7"/>
  <c r="V194" i="3"/>
  <c r="Z194" i="3" s="1"/>
  <c r="W194" i="3"/>
  <c r="AA194" i="3" s="1"/>
  <c r="X194" i="3"/>
  <c r="AB194" i="3" s="1"/>
  <c r="I195" i="7"/>
  <c r="V195" i="3"/>
  <c r="W195" i="3"/>
  <c r="AA195" i="3" s="1"/>
  <c r="X195" i="3"/>
  <c r="I196" i="7"/>
  <c r="V196" i="3"/>
  <c r="W196" i="3"/>
  <c r="X196" i="3"/>
  <c r="AB196" i="3" s="1"/>
  <c r="I197" i="7"/>
  <c r="V197" i="3"/>
  <c r="W197" i="3"/>
  <c r="X197" i="3"/>
  <c r="I198" i="7"/>
  <c r="V198" i="3"/>
  <c r="Z198" i="3" s="1"/>
  <c r="W198" i="3"/>
  <c r="AA198" i="3" s="1"/>
  <c r="X198" i="3"/>
  <c r="AB198" i="3" s="1"/>
  <c r="I199" i="7"/>
  <c r="V199" i="3"/>
  <c r="W199" i="3"/>
  <c r="AA199" i="3" s="1"/>
  <c r="X199" i="3"/>
  <c r="I200" i="7"/>
  <c r="V200" i="3"/>
  <c r="W200" i="3"/>
  <c r="X200" i="3"/>
  <c r="AB200" i="3" s="1"/>
  <c r="I201" i="7"/>
  <c r="V201" i="3"/>
  <c r="W201" i="3"/>
  <c r="X201" i="3"/>
  <c r="I202" i="7"/>
  <c r="V202" i="3"/>
  <c r="Z202" i="3" s="1"/>
  <c r="W202" i="3"/>
  <c r="AA202" i="3" s="1"/>
  <c r="X202" i="3"/>
  <c r="AB202" i="3" s="1"/>
  <c r="I203" i="7"/>
  <c r="V203" i="3"/>
  <c r="W203" i="3"/>
  <c r="AA203" i="3" s="1"/>
  <c r="X203" i="3"/>
  <c r="I204" i="7"/>
  <c r="V204" i="3"/>
  <c r="W204" i="3"/>
  <c r="X204" i="3"/>
  <c r="AB204" i="3" s="1"/>
  <c r="I205" i="7"/>
  <c r="V205" i="3"/>
  <c r="W205" i="3"/>
  <c r="X205" i="3"/>
  <c r="I206" i="7"/>
  <c r="V206" i="3"/>
  <c r="Z206" i="3" s="1"/>
  <c r="W206" i="3"/>
  <c r="AA206" i="3" s="1"/>
  <c r="X206" i="3"/>
  <c r="AB206" i="3" s="1"/>
  <c r="I207" i="7"/>
  <c r="V207" i="3"/>
  <c r="W207" i="3"/>
  <c r="AA207" i="3" s="1"/>
  <c r="X207" i="3"/>
  <c r="I208" i="7"/>
  <c r="V208" i="3"/>
  <c r="W208" i="3"/>
  <c r="X208" i="3"/>
  <c r="AB208" i="3" s="1"/>
  <c r="I209" i="7"/>
  <c r="V209" i="3"/>
  <c r="W209" i="3"/>
  <c r="X209" i="3"/>
  <c r="I210" i="7"/>
  <c r="V210" i="3"/>
  <c r="Z210" i="3" s="1"/>
  <c r="W210" i="3"/>
  <c r="AA210" i="3" s="1"/>
  <c r="X210" i="3"/>
  <c r="AB210" i="3" s="1"/>
  <c r="I211" i="7"/>
  <c r="V211" i="3"/>
  <c r="W211" i="3"/>
  <c r="AA211" i="3" s="1"/>
  <c r="X211" i="3"/>
  <c r="I212" i="7"/>
  <c r="V212" i="3"/>
  <c r="W212" i="3"/>
  <c r="X212" i="3"/>
  <c r="AB212" i="3" s="1"/>
  <c r="I213" i="7"/>
  <c r="V213" i="3"/>
  <c r="W213" i="3"/>
  <c r="X213" i="3"/>
  <c r="I214" i="7"/>
  <c r="V214" i="3"/>
  <c r="Z214" i="3" s="1"/>
  <c r="W214" i="3"/>
  <c r="AA214" i="3" s="1"/>
  <c r="X214" i="3"/>
  <c r="AB214" i="3" s="1"/>
  <c r="I215" i="7"/>
  <c r="V215" i="3"/>
  <c r="W215" i="3"/>
  <c r="AA215" i="3" s="1"/>
  <c r="X215" i="3"/>
  <c r="I216" i="7"/>
  <c r="V216" i="3"/>
  <c r="W216" i="3"/>
  <c r="X216" i="3"/>
  <c r="AB216" i="3" s="1"/>
  <c r="I217" i="7"/>
  <c r="V217" i="3"/>
  <c r="W217" i="3"/>
  <c r="X217" i="3"/>
  <c r="I218" i="7"/>
  <c r="V218" i="3"/>
  <c r="W218" i="3"/>
  <c r="AA218" i="3" s="1"/>
  <c r="X218" i="3"/>
  <c r="AB218" i="3" s="1"/>
  <c r="I219" i="7"/>
  <c r="V219" i="3"/>
  <c r="W219" i="3"/>
  <c r="AA219" i="3" s="1"/>
  <c r="X219" i="3"/>
  <c r="I220" i="7"/>
  <c r="V220" i="3"/>
  <c r="W220" i="3"/>
  <c r="X220" i="3"/>
  <c r="AB220" i="3" s="1"/>
  <c r="I221" i="7"/>
  <c r="V221" i="3"/>
  <c r="W221" i="3"/>
  <c r="X221" i="3"/>
  <c r="I222" i="7"/>
  <c r="V222" i="3"/>
  <c r="W222" i="3"/>
  <c r="AA222" i="3" s="1"/>
  <c r="X222" i="3"/>
  <c r="AB222" i="3" s="1"/>
  <c r="I223" i="7"/>
  <c r="V223" i="3"/>
  <c r="W223" i="3"/>
  <c r="AA223" i="3" s="1"/>
  <c r="X223" i="3"/>
  <c r="I224" i="7"/>
  <c r="V224" i="3"/>
  <c r="W224" i="3"/>
  <c r="X224" i="3"/>
  <c r="AB224" i="3" s="1"/>
  <c r="I225" i="7"/>
  <c r="V225" i="3"/>
  <c r="W225" i="3"/>
  <c r="X225" i="3"/>
  <c r="I226" i="7"/>
  <c r="V226" i="3"/>
  <c r="W226" i="3"/>
  <c r="AA226" i="3" s="1"/>
  <c r="X226" i="3"/>
  <c r="AB226" i="3" s="1"/>
  <c r="I227" i="7"/>
  <c r="V227" i="3"/>
  <c r="W227" i="3"/>
  <c r="AA227" i="3" s="1"/>
  <c r="X227" i="3"/>
  <c r="I228" i="7"/>
  <c r="V228" i="3"/>
  <c r="W228" i="3"/>
  <c r="X228" i="3"/>
  <c r="AB228" i="3" s="1"/>
  <c r="I229" i="7"/>
  <c r="V229" i="3"/>
  <c r="W229" i="3"/>
  <c r="X229" i="3"/>
  <c r="I230" i="7"/>
  <c r="V230" i="3"/>
  <c r="W230" i="3"/>
  <c r="AA230" i="3" s="1"/>
  <c r="X230" i="3"/>
  <c r="AB230" i="3" s="1"/>
  <c r="I231" i="7"/>
  <c r="V231" i="3"/>
  <c r="W231" i="3"/>
  <c r="AA231" i="3" s="1"/>
  <c r="X231" i="3"/>
  <c r="I232" i="7"/>
  <c r="V232" i="3"/>
  <c r="W232" i="3"/>
  <c r="X232" i="3"/>
  <c r="AB232" i="3" s="1"/>
  <c r="I233" i="7"/>
  <c r="V233" i="3"/>
  <c r="W233" i="3"/>
  <c r="X233" i="3"/>
  <c r="I234" i="7"/>
  <c r="V234" i="3"/>
  <c r="W234" i="3"/>
  <c r="AA234" i="3" s="1"/>
  <c r="X234" i="3"/>
  <c r="AB234" i="3" s="1"/>
  <c r="I235" i="7"/>
  <c r="V235" i="3"/>
  <c r="W235" i="3"/>
  <c r="AA235" i="3" s="1"/>
  <c r="X235" i="3"/>
  <c r="I237" i="7"/>
  <c r="V237" i="3"/>
  <c r="W237" i="3"/>
  <c r="X237" i="3"/>
  <c r="AB237" i="3" s="1"/>
  <c r="I238" i="7"/>
  <c r="V238" i="3"/>
  <c r="W238" i="3"/>
  <c r="X238" i="3"/>
  <c r="I239" i="7"/>
  <c r="V239" i="3"/>
  <c r="W239" i="3"/>
  <c r="AA239" i="3" s="1"/>
  <c r="X239" i="3"/>
  <c r="AB239" i="3" s="1"/>
  <c r="I240" i="7"/>
  <c r="V240" i="3"/>
  <c r="W240" i="3"/>
  <c r="AA240" i="3" s="1"/>
  <c r="X240" i="3"/>
  <c r="I241" i="7"/>
  <c r="V241" i="3"/>
  <c r="W241" i="3"/>
  <c r="X241" i="3"/>
  <c r="AB241" i="3" s="1"/>
  <c r="I242" i="7"/>
  <c r="V242" i="3"/>
  <c r="W242" i="3"/>
  <c r="X242" i="3"/>
  <c r="I243" i="7"/>
  <c r="V243" i="3"/>
  <c r="W243" i="3"/>
  <c r="AA243" i="3" s="1"/>
  <c r="X243" i="3"/>
  <c r="AB243" i="3" s="1"/>
  <c r="I244" i="7"/>
  <c r="V244" i="3"/>
  <c r="W244" i="3"/>
  <c r="AA244" i="3" s="1"/>
  <c r="X244" i="3"/>
  <c r="I245" i="7"/>
  <c r="V245" i="3"/>
  <c r="W245" i="3"/>
  <c r="X245" i="3"/>
  <c r="AB245" i="3" s="1"/>
  <c r="I246" i="7"/>
  <c r="V246" i="3"/>
  <c r="W246" i="3"/>
  <c r="X246" i="3"/>
  <c r="I247" i="7"/>
  <c r="V247" i="3"/>
  <c r="W247" i="3"/>
  <c r="AA247" i="3" s="1"/>
  <c r="X247" i="3"/>
  <c r="AB247" i="3" s="1"/>
  <c r="I248" i="7"/>
  <c r="V248" i="3"/>
  <c r="W248" i="3"/>
  <c r="AA248" i="3" s="1"/>
  <c r="X248" i="3"/>
  <c r="I249" i="7"/>
  <c r="V249" i="3"/>
  <c r="W249" i="3"/>
  <c r="X249" i="3"/>
  <c r="AB249" i="3" s="1"/>
  <c r="I250" i="7"/>
  <c r="V250" i="3"/>
  <c r="W250" i="3"/>
  <c r="X250" i="3"/>
  <c r="I251" i="7"/>
  <c r="V251" i="3"/>
  <c r="W251" i="3"/>
  <c r="AA251" i="3" s="1"/>
  <c r="X251" i="3"/>
  <c r="AB251" i="3" s="1"/>
  <c r="I252" i="7"/>
  <c r="V252" i="3"/>
  <c r="W252" i="3"/>
  <c r="AA252" i="3" s="1"/>
  <c r="X252" i="3"/>
  <c r="I253" i="7"/>
  <c r="V253" i="3"/>
  <c r="W253" i="3"/>
  <c r="X253" i="3"/>
  <c r="AB253" i="3" s="1"/>
  <c r="I254" i="7"/>
  <c r="V254" i="3"/>
  <c r="W254" i="3"/>
  <c r="X254" i="3"/>
  <c r="I255" i="7"/>
  <c r="V255" i="3"/>
  <c r="W255" i="3"/>
  <c r="AA255" i="3" s="1"/>
  <c r="X255" i="3"/>
  <c r="AB255" i="3" s="1"/>
  <c r="I256" i="7"/>
  <c r="V256" i="3"/>
  <c r="W256" i="3"/>
  <c r="AA256" i="3" s="1"/>
  <c r="X256" i="3"/>
  <c r="I257" i="7"/>
  <c r="V257" i="3"/>
  <c r="W257" i="3"/>
  <c r="X257" i="3"/>
  <c r="AB257" i="3" s="1"/>
  <c r="I258" i="7"/>
  <c r="V258" i="3"/>
  <c r="W258" i="3"/>
  <c r="X258" i="3"/>
  <c r="I259" i="7"/>
  <c r="V259" i="3"/>
  <c r="W259" i="3"/>
  <c r="AA259" i="3" s="1"/>
  <c r="X259" i="3"/>
  <c r="AB259" i="3" s="1"/>
  <c r="I260" i="7"/>
  <c r="V260" i="3"/>
  <c r="W260" i="3"/>
  <c r="AA260" i="3" s="1"/>
  <c r="X260" i="3"/>
  <c r="I261" i="7"/>
  <c r="V261" i="3"/>
  <c r="W261" i="3"/>
  <c r="X261" i="3"/>
  <c r="AB261" i="3" s="1"/>
  <c r="I262" i="7"/>
  <c r="V262" i="3"/>
  <c r="W262" i="3"/>
  <c r="X262" i="3"/>
  <c r="I263" i="7"/>
  <c r="V263" i="3"/>
  <c r="W263" i="3"/>
  <c r="AA263" i="3" s="1"/>
  <c r="X263" i="3"/>
  <c r="AB263" i="3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G130" i="7"/>
  <c r="O264" i="1"/>
  <c r="O266" i="1" s="1"/>
  <c r="E264" i="5"/>
  <c r="E266" i="5" s="1"/>
  <c r="E266" i="2"/>
  <c r="G205" i="7"/>
  <c r="F266" i="3"/>
  <c r="E266" i="3"/>
  <c r="D266" i="3"/>
  <c r="C266" i="3"/>
  <c r="K264" i="3"/>
  <c r="K266" i="3" s="1"/>
  <c r="J264" i="3"/>
  <c r="J266" i="3" s="1"/>
  <c r="I264" i="3"/>
  <c r="I266" i="3" s="1"/>
  <c r="H264" i="3"/>
  <c r="H266" i="3" s="1"/>
  <c r="G164" i="7"/>
  <c r="D264" i="2"/>
  <c r="D266" i="2" s="1"/>
  <c r="C264" i="2"/>
  <c r="C266" i="2" s="1"/>
  <c r="E264" i="7"/>
  <c r="E266" i="7" s="1"/>
  <c r="D264" i="7"/>
  <c r="D266" i="7" s="1"/>
  <c r="R264" i="1"/>
  <c r="R266" i="1" s="1"/>
  <c r="D264" i="5"/>
  <c r="D266" i="5" s="1"/>
  <c r="C264" i="5"/>
  <c r="C266" i="5" s="1"/>
  <c r="P272" i="1"/>
  <c r="F264" i="7"/>
  <c r="F266" i="7" s="1"/>
  <c r="G62" i="7"/>
  <c r="P271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7" i="7"/>
  <c r="G91" i="7"/>
  <c r="G94" i="7"/>
  <c r="G95" i="7"/>
  <c r="G96" i="7"/>
  <c r="G92" i="7"/>
  <c r="G93" i="7"/>
  <c r="G98" i="7"/>
  <c r="G99" i="7"/>
  <c r="G100" i="7"/>
  <c r="G101" i="7"/>
  <c r="G102" i="7"/>
  <c r="G103" i="7"/>
  <c r="G105" i="7"/>
  <c r="G106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8" i="7"/>
  <c r="G129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232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145" i="7"/>
  <c r="G204" i="7"/>
  <c r="G206" i="7"/>
  <c r="G207" i="7"/>
  <c r="G208" i="7"/>
  <c r="G209" i="7"/>
  <c r="G210" i="7"/>
  <c r="G211" i="7"/>
  <c r="G212" i="7"/>
  <c r="G213" i="7"/>
  <c r="G216" i="7"/>
  <c r="G217" i="7"/>
  <c r="G214" i="7"/>
  <c r="G215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3" i="7"/>
  <c r="G234" i="7"/>
  <c r="G235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N266" i="3"/>
  <c r="O266" i="3"/>
  <c r="P266" i="3"/>
  <c r="M266" i="3"/>
  <c r="P269" i="1"/>
  <c r="P270" i="1"/>
  <c r="O274" i="1"/>
  <c r="AB50" i="3" l="1"/>
  <c r="AB49" i="3"/>
  <c r="AB46" i="3"/>
  <c r="AB45" i="3"/>
  <c r="Z262" i="3"/>
  <c r="Z258" i="3"/>
  <c r="Z254" i="3"/>
  <c r="Z250" i="3"/>
  <c r="Z246" i="3"/>
  <c r="Z242" i="3"/>
  <c r="Z238" i="3"/>
  <c r="Z233" i="3"/>
  <c r="Z229" i="3"/>
  <c r="Z225" i="3"/>
  <c r="Z221" i="3"/>
  <c r="Z217" i="3"/>
  <c r="Z213" i="3"/>
  <c r="Z209" i="3"/>
  <c r="Z205" i="3"/>
  <c r="Z201" i="3"/>
  <c r="Z197" i="3"/>
  <c r="Z193" i="3"/>
  <c r="Z189" i="3"/>
  <c r="Z185" i="3"/>
  <c r="Z181" i="3"/>
  <c r="Z177" i="3"/>
  <c r="Z173" i="3"/>
  <c r="Z169" i="3"/>
  <c r="Z165" i="3"/>
  <c r="Z161" i="3"/>
  <c r="Z157" i="3"/>
  <c r="Z153" i="3"/>
  <c r="Z149" i="3"/>
  <c r="Z145" i="3"/>
  <c r="Z138" i="3"/>
  <c r="Z134" i="3"/>
  <c r="Z105" i="3"/>
  <c r="Z102" i="3"/>
  <c r="Z98" i="3"/>
  <c r="Z94" i="3"/>
  <c r="Z90" i="3"/>
  <c r="Z86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60" i="3"/>
  <c r="AB256" i="3"/>
  <c r="AB252" i="3"/>
  <c r="AB248" i="3"/>
  <c r="AB244" i="3"/>
  <c r="AB240" i="3"/>
  <c r="AB235" i="3"/>
  <c r="AB231" i="3"/>
  <c r="AB227" i="3"/>
  <c r="AB223" i="3"/>
  <c r="AB219" i="3"/>
  <c r="AB215" i="3"/>
  <c r="AB211" i="3"/>
  <c r="AB207" i="3"/>
  <c r="AB203" i="3"/>
  <c r="AB199" i="3"/>
  <c r="AB195" i="3"/>
  <c r="AB191" i="3"/>
  <c r="AB187" i="3"/>
  <c r="AB183" i="3"/>
  <c r="AB179" i="3"/>
  <c r="AB175" i="3"/>
  <c r="AB171" i="3"/>
  <c r="AB167" i="3"/>
  <c r="AB163" i="3"/>
  <c r="AB159" i="3"/>
  <c r="AB155" i="3"/>
  <c r="AB151" i="3"/>
  <c r="AB147" i="3"/>
  <c r="AB143" i="3"/>
  <c r="AB140" i="3"/>
  <c r="AB136" i="3"/>
  <c r="AB132" i="3"/>
  <c r="AB126" i="3"/>
  <c r="AB122" i="3"/>
  <c r="AB118" i="3"/>
  <c r="AB114" i="3"/>
  <c r="AD114" i="3" s="1"/>
  <c r="J114" i="7" s="1"/>
  <c r="K114" i="7" s="1"/>
  <c r="L114" i="7" s="1"/>
  <c r="P114" i="7" s="1"/>
  <c r="AB110" i="3"/>
  <c r="AB14" i="3"/>
  <c r="AB6" i="3"/>
  <c r="Z261" i="3"/>
  <c r="Z257" i="3"/>
  <c r="Z253" i="3"/>
  <c r="Z249" i="3"/>
  <c r="Z245" i="3"/>
  <c r="Z241" i="3"/>
  <c r="Z237" i="3"/>
  <c r="Z232" i="3"/>
  <c r="Z228" i="3"/>
  <c r="Z224" i="3"/>
  <c r="Z220" i="3"/>
  <c r="Z216" i="3"/>
  <c r="Z212" i="3"/>
  <c r="Z208" i="3"/>
  <c r="Z204" i="3"/>
  <c r="Z200" i="3"/>
  <c r="Z196" i="3"/>
  <c r="Z192" i="3"/>
  <c r="Z188" i="3"/>
  <c r="Z184" i="3"/>
  <c r="Z180" i="3"/>
  <c r="AD180" i="3" s="1"/>
  <c r="J180" i="7" s="1"/>
  <c r="K180" i="7" s="1"/>
  <c r="L180" i="7" s="1"/>
  <c r="P180" i="7" s="1"/>
  <c r="Z176" i="3"/>
  <c r="Z172" i="3"/>
  <c r="Z168" i="3"/>
  <c r="AA262" i="3"/>
  <c r="AA258" i="3"/>
  <c r="AA254" i="3"/>
  <c r="AA250" i="3"/>
  <c r="AA246" i="3"/>
  <c r="AA242" i="3"/>
  <c r="AA238" i="3"/>
  <c r="AA233" i="3"/>
  <c r="AA229" i="3"/>
  <c r="AA225" i="3"/>
  <c r="AA221" i="3"/>
  <c r="AA217" i="3"/>
  <c r="AA213" i="3"/>
  <c r="AA209" i="3"/>
  <c r="AA205" i="3"/>
  <c r="AA201" i="3"/>
  <c r="AA197" i="3"/>
  <c r="AA193" i="3"/>
  <c r="AA189" i="3"/>
  <c r="AA185" i="3"/>
  <c r="AA181" i="3"/>
  <c r="AA177" i="3"/>
  <c r="AA173" i="3"/>
  <c r="AA169" i="3"/>
  <c r="AA165" i="3"/>
  <c r="AA157" i="3"/>
  <c r="AA138" i="3"/>
  <c r="AA134" i="3"/>
  <c r="AA108" i="3"/>
  <c r="Z137" i="3"/>
  <c r="Z133" i="3"/>
  <c r="Z127" i="3"/>
  <c r="Z123" i="3"/>
  <c r="Z119" i="3"/>
  <c r="Z115" i="3"/>
  <c r="Z111" i="3"/>
  <c r="Z15" i="3"/>
  <c r="I264" i="7"/>
  <c r="I266" i="7" s="1"/>
  <c r="R163" i="3"/>
  <c r="R159" i="3"/>
  <c r="R49" i="3"/>
  <c r="R45" i="3"/>
  <c r="R41" i="3"/>
  <c r="R37" i="3"/>
  <c r="R33" i="3"/>
  <c r="R29" i="3"/>
  <c r="R25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3" i="3"/>
  <c r="R259" i="3"/>
  <c r="R255" i="3"/>
  <c r="R251" i="3"/>
  <c r="R247" i="3"/>
  <c r="R243" i="3"/>
  <c r="R239" i="3"/>
  <c r="R234" i="3"/>
  <c r="R230" i="3"/>
  <c r="R226" i="3"/>
  <c r="R222" i="3"/>
  <c r="R218" i="3"/>
  <c r="R214" i="3"/>
  <c r="R210" i="3"/>
  <c r="R206" i="3"/>
  <c r="R202" i="3"/>
  <c r="R198" i="3"/>
  <c r="R194" i="3"/>
  <c r="R190" i="3"/>
  <c r="R186" i="3"/>
  <c r="R182" i="3"/>
  <c r="R178" i="3"/>
  <c r="R174" i="3"/>
  <c r="R170" i="3"/>
  <c r="R166" i="3"/>
  <c r="Z218" i="3"/>
  <c r="AD218" i="3" s="1"/>
  <c r="J218" i="7" s="1"/>
  <c r="K218" i="7" s="1"/>
  <c r="L218" i="7" s="1"/>
  <c r="P218" i="7" s="1"/>
  <c r="Z263" i="3"/>
  <c r="AD263" i="3" s="1"/>
  <c r="J263" i="7" s="1"/>
  <c r="K263" i="7" s="1"/>
  <c r="L263" i="7" s="1"/>
  <c r="P263" i="7" s="1"/>
  <c r="Z259" i="3"/>
  <c r="AD259" i="3" s="1"/>
  <c r="J259" i="7" s="1"/>
  <c r="K259" i="7" s="1"/>
  <c r="L259" i="7" s="1"/>
  <c r="P259" i="7" s="1"/>
  <c r="Z255" i="3"/>
  <c r="Z251" i="3"/>
  <c r="AD251" i="3" s="1"/>
  <c r="J251" i="7" s="1"/>
  <c r="K251" i="7" s="1"/>
  <c r="L251" i="7" s="1"/>
  <c r="P251" i="7" s="1"/>
  <c r="Z247" i="3"/>
  <c r="AD247" i="3" s="1"/>
  <c r="J247" i="7" s="1"/>
  <c r="K247" i="7" s="1"/>
  <c r="L247" i="7" s="1"/>
  <c r="P247" i="7" s="1"/>
  <c r="Z243" i="3"/>
  <c r="Z239" i="3"/>
  <c r="Z234" i="3"/>
  <c r="AD234" i="3" s="1"/>
  <c r="J234" i="7" s="1"/>
  <c r="K234" i="7" s="1"/>
  <c r="L234" i="7" s="1"/>
  <c r="P234" i="7" s="1"/>
  <c r="Z230" i="3"/>
  <c r="AD230" i="3" s="1"/>
  <c r="J230" i="7" s="1"/>
  <c r="K230" i="7" s="1"/>
  <c r="L230" i="7" s="1"/>
  <c r="P230" i="7" s="1"/>
  <c r="Z226" i="3"/>
  <c r="Z222" i="3"/>
  <c r="AB213" i="3"/>
  <c r="AD213" i="3" s="1"/>
  <c r="J213" i="7" s="1"/>
  <c r="K213" i="7" s="1"/>
  <c r="L213" i="7" s="1"/>
  <c r="P213" i="7" s="1"/>
  <c r="AB189" i="3"/>
  <c r="Z14" i="3"/>
  <c r="AD14" i="3" s="1"/>
  <c r="J14" i="7" s="1"/>
  <c r="K14" i="7" s="1"/>
  <c r="L14" i="7" s="1"/>
  <c r="P14" i="7" s="1"/>
  <c r="Z10" i="3"/>
  <c r="Z6" i="3"/>
  <c r="AD6" i="3" s="1"/>
  <c r="J6" i="7" s="1"/>
  <c r="K6" i="7" s="1"/>
  <c r="L6" i="7" s="1"/>
  <c r="P6" i="7" s="1"/>
  <c r="AB254" i="3"/>
  <c r="AA220" i="3"/>
  <c r="AD220" i="3" s="1"/>
  <c r="J220" i="7" s="1"/>
  <c r="K220" i="7" s="1"/>
  <c r="L220" i="7" s="1"/>
  <c r="P220" i="7" s="1"/>
  <c r="Z163" i="3"/>
  <c r="Z159" i="3"/>
  <c r="AD159" i="3" s="1"/>
  <c r="J159" i="7" s="1"/>
  <c r="K159" i="7" s="1"/>
  <c r="L159" i="7" s="1"/>
  <c r="P159" i="7" s="1"/>
  <c r="Z155" i="3"/>
  <c r="AD155" i="3" s="1"/>
  <c r="J155" i="7" s="1"/>
  <c r="K155" i="7" s="1"/>
  <c r="L155" i="7" s="1"/>
  <c r="P155" i="7" s="1"/>
  <c r="Z151" i="3"/>
  <c r="Z147" i="3"/>
  <c r="Z143" i="3"/>
  <c r="AD143" i="3" s="1"/>
  <c r="J143" i="7" s="1"/>
  <c r="K143" i="7" s="1"/>
  <c r="L143" i="7" s="1"/>
  <c r="P143" i="7" s="1"/>
  <c r="Z139" i="3"/>
  <c r="Z135" i="3"/>
  <c r="AD135" i="3" s="1"/>
  <c r="J135" i="7" s="1"/>
  <c r="K135" i="7" s="1"/>
  <c r="L135" i="7" s="1"/>
  <c r="P135" i="7" s="1"/>
  <c r="Z131" i="3"/>
  <c r="Z128" i="3"/>
  <c r="Z124" i="3"/>
  <c r="Z120" i="3"/>
  <c r="Z116" i="3"/>
  <c r="Z112" i="3"/>
  <c r="Z108" i="3"/>
  <c r="Z85" i="3"/>
  <c r="AD85" i="3" s="1"/>
  <c r="J85" i="7" s="1"/>
  <c r="K85" i="7" s="1"/>
  <c r="L85" i="7" s="1"/>
  <c r="P85" i="7" s="1"/>
  <c r="Z81" i="3"/>
  <c r="Z77" i="3"/>
  <c r="AD77" i="3" s="1"/>
  <c r="J77" i="7" s="1"/>
  <c r="K77" i="7" s="1"/>
  <c r="L77" i="7" s="1"/>
  <c r="P77" i="7" s="1"/>
  <c r="Z73" i="3"/>
  <c r="AD73" i="3" s="1"/>
  <c r="J73" i="7" s="1"/>
  <c r="K73" i="7" s="1"/>
  <c r="L73" i="7" s="1"/>
  <c r="P73" i="7" s="1"/>
  <c r="Z69" i="3"/>
  <c r="AD69" i="3" s="1"/>
  <c r="J69" i="7" s="1"/>
  <c r="K69" i="7" s="1"/>
  <c r="L69" i="7" s="1"/>
  <c r="P69" i="7" s="1"/>
  <c r="Z49" i="3"/>
  <c r="AD49" i="3" s="1"/>
  <c r="J49" i="7" s="1"/>
  <c r="K49" i="7" s="1"/>
  <c r="L49" i="7" s="1"/>
  <c r="P49" i="7" s="1"/>
  <c r="Z45" i="3"/>
  <c r="AD45" i="3" s="1"/>
  <c r="J45" i="7" s="1"/>
  <c r="K45" i="7" s="1"/>
  <c r="L45" i="7" s="1"/>
  <c r="P45" i="7" s="1"/>
  <c r="Z41" i="3"/>
  <c r="AD41" i="3" s="1"/>
  <c r="J41" i="7" s="1"/>
  <c r="K41" i="7" s="1"/>
  <c r="L41" i="7" s="1"/>
  <c r="P41" i="7" s="1"/>
  <c r="Z37" i="3"/>
  <c r="AD37" i="3" s="1"/>
  <c r="J37" i="7" s="1"/>
  <c r="K37" i="7" s="1"/>
  <c r="L37" i="7" s="1"/>
  <c r="P37" i="7" s="1"/>
  <c r="AA11" i="3"/>
  <c r="AA7" i="3"/>
  <c r="AA245" i="3"/>
  <c r="AA164" i="3"/>
  <c r="AA160" i="3"/>
  <c r="AA156" i="3"/>
  <c r="AA152" i="3"/>
  <c r="AA148" i="3"/>
  <c r="AA144" i="3"/>
  <c r="AA140" i="3"/>
  <c r="AA136" i="3"/>
  <c r="AA132" i="3"/>
  <c r="AA125" i="3"/>
  <c r="AA117" i="3"/>
  <c r="AA109" i="3"/>
  <c r="AA66" i="3"/>
  <c r="AD66" i="3" s="1"/>
  <c r="J66" i="7" s="1"/>
  <c r="K66" i="7" s="1"/>
  <c r="L66" i="7" s="1"/>
  <c r="P66" i="7" s="1"/>
  <c r="AA62" i="3"/>
  <c r="AA58" i="3"/>
  <c r="AD58" i="3" s="1"/>
  <c r="J58" i="7" s="1"/>
  <c r="K58" i="7" s="1"/>
  <c r="L58" i="7" s="1"/>
  <c r="P58" i="7" s="1"/>
  <c r="AA34" i="3"/>
  <c r="AD34" i="3" s="1"/>
  <c r="J34" i="7" s="1"/>
  <c r="K34" i="7" s="1"/>
  <c r="L34" i="7" s="1"/>
  <c r="P34" i="7" s="1"/>
  <c r="AA30" i="3"/>
  <c r="AA15" i="3"/>
  <c r="R129" i="3"/>
  <c r="R125" i="3"/>
  <c r="R121" i="3"/>
  <c r="R117" i="3"/>
  <c r="R113" i="3"/>
  <c r="R109" i="3"/>
  <c r="R15" i="3"/>
  <c r="R11" i="3"/>
  <c r="R7" i="3"/>
  <c r="G264" i="5"/>
  <c r="G266" i="5" s="1"/>
  <c r="AB262" i="3"/>
  <c r="AB246" i="3"/>
  <c r="AB229" i="3"/>
  <c r="AB197" i="3"/>
  <c r="AB181" i="3"/>
  <c r="AB165" i="3"/>
  <c r="AB134" i="3"/>
  <c r="AA122" i="3"/>
  <c r="AD122" i="3" s="1"/>
  <c r="J122" i="7" s="1"/>
  <c r="K122" i="7" s="1"/>
  <c r="L122" i="7" s="1"/>
  <c r="P122" i="7" s="1"/>
  <c r="AA106" i="3"/>
  <c r="AD106" i="3" s="1"/>
  <c r="J106" i="7" s="1"/>
  <c r="K106" i="7" s="1"/>
  <c r="L106" i="7" s="1"/>
  <c r="P106" i="7" s="1"/>
  <c r="G264" i="7"/>
  <c r="AD16" i="3"/>
  <c r="J16" i="7" s="1"/>
  <c r="K16" i="7" s="1"/>
  <c r="L16" i="7" s="1"/>
  <c r="P16" i="7" s="1"/>
  <c r="L264" i="3"/>
  <c r="L266" i="3" s="1"/>
  <c r="AB238" i="3"/>
  <c r="AD238" i="3" s="1"/>
  <c r="J238" i="7" s="1"/>
  <c r="K238" i="7" s="1"/>
  <c r="L238" i="7" s="1"/>
  <c r="P238" i="7" s="1"/>
  <c r="AA228" i="3"/>
  <c r="AA204" i="3"/>
  <c r="AB173" i="3"/>
  <c r="AD173" i="3" s="1"/>
  <c r="J173" i="7" s="1"/>
  <c r="K173" i="7" s="1"/>
  <c r="L173" i="7" s="1"/>
  <c r="P173" i="7" s="1"/>
  <c r="AA141" i="3"/>
  <c r="AD141" i="3" s="1"/>
  <c r="J141" i="7" s="1"/>
  <c r="K141" i="7" s="1"/>
  <c r="L141" i="7" s="1"/>
  <c r="P141" i="7" s="1"/>
  <c r="Z125" i="3"/>
  <c r="AB115" i="3"/>
  <c r="AB111" i="3"/>
  <c r="AA103" i="3"/>
  <c r="AD103" i="3" s="1"/>
  <c r="J103" i="7" s="1"/>
  <c r="K103" i="7" s="1"/>
  <c r="L103" i="7" s="1"/>
  <c r="P103" i="7" s="1"/>
  <c r="AA99" i="3"/>
  <c r="AD99" i="3" s="1"/>
  <c r="J99" i="7" s="1"/>
  <c r="K99" i="7" s="1"/>
  <c r="L99" i="7" s="1"/>
  <c r="P99" i="7" s="1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D27" i="3" s="1"/>
  <c r="J27" i="7" s="1"/>
  <c r="K27" i="7" s="1"/>
  <c r="L27" i="7" s="1"/>
  <c r="P27" i="7" s="1"/>
  <c r="AA23" i="3"/>
  <c r="AA19" i="3"/>
  <c r="AB13" i="3"/>
  <c r="AD13" i="3" s="1"/>
  <c r="J13" i="7" s="1"/>
  <c r="K13" i="7" s="1"/>
  <c r="L13" i="7" s="1"/>
  <c r="P13" i="7" s="1"/>
  <c r="Z7" i="3"/>
  <c r="R128" i="3"/>
  <c r="R124" i="3"/>
  <c r="R120" i="3"/>
  <c r="R116" i="3"/>
  <c r="R112" i="3"/>
  <c r="R108" i="3"/>
  <c r="R21" i="3"/>
  <c r="R17" i="3"/>
  <c r="R14" i="3"/>
  <c r="R10" i="3"/>
  <c r="R6" i="3"/>
  <c r="Q264" i="3"/>
  <c r="W264" i="3"/>
  <c r="AA253" i="3"/>
  <c r="AB221" i="3"/>
  <c r="AA212" i="3"/>
  <c r="AA188" i="3"/>
  <c r="AD188" i="3" s="1"/>
  <c r="J188" i="7" s="1"/>
  <c r="K188" i="7" s="1"/>
  <c r="L188" i="7" s="1"/>
  <c r="P188" i="7" s="1"/>
  <c r="AB158" i="3"/>
  <c r="AD158" i="3" s="1"/>
  <c r="J158" i="7" s="1"/>
  <c r="K158" i="7" s="1"/>
  <c r="L158" i="7" s="1"/>
  <c r="P158" i="7" s="1"/>
  <c r="AA149" i="3"/>
  <c r="AD149" i="3" s="1"/>
  <c r="J149" i="7" s="1"/>
  <c r="K149" i="7" s="1"/>
  <c r="L149" i="7" s="1"/>
  <c r="P149" i="7" s="1"/>
  <c r="Z129" i="3"/>
  <c r="AB119" i="3"/>
  <c r="Z109" i="3"/>
  <c r="AB100" i="3"/>
  <c r="AD100" i="3" s="1"/>
  <c r="J100" i="7" s="1"/>
  <c r="K100" i="7" s="1"/>
  <c r="L100" i="7" s="1"/>
  <c r="P100" i="7" s="1"/>
  <c r="AB96" i="3"/>
  <c r="AD96" i="3" s="1"/>
  <c r="J96" i="7" s="1"/>
  <c r="K96" i="7" s="1"/>
  <c r="L96" i="7" s="1"/>
  <c r="P96" i="7" s="1"/>
  <c r="AB92" i="3"/>
  <c r="AB88" i="3"/>
  <c r="AD88" i="3" s="1"/>
  <c r="J88" i="7" s="1"/>
  <c r="K88" i="7" s="1"/>
  <c r="L88" i="7" s="1"/>
  <c r="P88" i="7" s="1"/>
  <c r="AB84" i="3"/>
  <c r="AD84" i="3" s="1"/>
  <c r="J84" i="7" s="1"/>
  <c r="K84" i="7" s="1"/>
  <c r="L84" i="7" s="1"/>
  <c r="P84" i="7" s="1"/>
  <c r="AB80" i="3"/>
  <c r="AD80" i="3" s="1"/>
  <c r="J80" i="7" s="1"/>
  <c r="K80" i="7" s="1"/>
  <c r="L80" i="7" s="1"/>
  <c r="P80" i="7" s="1"/>
  <c r="AB76" i="3"/>
  <c r="AB72" i="3"/>
  <c r="AB68" i="3"/>
  <c r="AD68" i="3" s="1"/>
  <c r="J68" i="7" s="1"/>
  <c r="K68" i="7" s="1"/>
  <c r="L68" i="7" s="1"/>
  <c r="P68" i="7" s="1"/>
  <c r="AB64" i="3"/>
  <c r="AD64" i="3" s="1"/>
  <c r="J64" i="7" s="1"/>
  <c r="K64" i="7" s="1"/>
  <c r="L64" i="7" s="1"/>
  <c r="P64" i="7" s="1"/>
  <c r="AB60" i="3"/>
  <c r="AB56" i="3"/>
  <c r="AD56" i="3" s="1"/>
  <c r="J56" i="7" s="1"/>
  <c r="K56" i="7" s="1"/>
  <c r="L56" i="7" s="1"/>
  <c r="P56" i="7" s="1"/>
  <c r="AB52" i="3"/>
  <c r="AD52" i="3" s="1"/>
  <c r="J52" i="7" s="1"/>
  <c r="K52" i="7" s="1"/>
  <c r="L52" i="7" s="1"/>
  <c r="P52" i="7" s="1"/>
  <c r="AB48" i="3"/>
  <c r="AD48" i="3" s="1"/>
  <c r="J48" i="7" s="1"/>
  <c r="K48" i="7" s="1"/>
  <c r="L48" i="7" s="1"/>
  <c r="P48" i="7" s="1"/>
  <c r="AB44" i="3"/>
  <c r="AD44" i="3" s="1"/>
  <c r="J44" i="7" s="1"/>
  <c r="K44" i="7" s="1"/>
  <c r="L44" i="7" s="1"/>
  <c r="P44" i="7" s="1"/>
  <c r="AB40" i="3"/>
  <c r="AD40" i="3" s="1"/>
  <c r="J40" i="7" s="1"/>
  <c r="K40" i="7" s="1"/>
  <c r="L40" i="7" s="1"/>
  <c r="P40" i="7" s="1"/>
  <c r="AB36" i="3"/>
  <c r="AD36" i="3" s="1"/>
  <c r="J36" i="7" s="1"/>
  <c r="K36" i="7" s="1"/>
  <c r="L36" i="7" s="1"/>
  <c r="P36" i="7" s="1"/>
  <c r="AB32" i="3"/>
  <c r="AD32" i="3" s="1"/>
  <c r="J32" i="7" s="1"/>
  <c r="K32" i="7" s="1"/>
  <c r="L32" i="7" s="1"/>
  <c r="P32" i="7" s="1"/>
  <c r="AB28" i="3"/>
  <c r="AB24" i="3"/>
  <c r="AD24" i="3" s="1"/>
  <c r="J24" i="7" s="1"/>
  <c r="K24" i="7" s="1"/>
  <c r="L24" i="7" s="1"/>
  <c r="P24" i="7" s="1"/>
  <c r="AB20" i="3"/>
  <c r="AD20" i="3" s="1"/>
  <c r="J20" i="7" s="1"/>
  <c r="K20" i="7" s="1"/>
  <c r="L20" i="7" s="1"/>
  <c r="P20" i="7" s="1"/>
  <c r="Z11" i="3"/>
  <c r="R127" i="3"/>
  <c r="R123" i="3"/>
  <c r="R119" i="3"/>
  <c r="R115" i="3"/>
  <c r="R111" i="3"/>
  <c r="R107" i="3"/>
  <c r="R13" i="3"/>
  <c r="R9" i="3"/>
  <c r="R5" i="3"/>
  <c r="G264" i="3"/>
  <c r="G266" i="3" s="1"/>
  <c r="AA261" i="3"/>
  <c r="AA237" i="3"/>
  <c r="AD237" i="3" s="1"/>
  <c r="J237" i="7" s="1"/>
  <c r="K237" i="7" s="1"/>
  <c r="L237" i="7" s="1"/>
  <c r="P237" i="7" s="1"/>
  <c r="AB205" i="3"/>
  <c r="AA196" i="3"/>
  <c r="AA172" i="3"/>
  <c r="AD172" i="3" s="1"/>
  <c r="J172" i="7" s="1"/>
  <c r="K172" i="7" s="1"/>
  <c r="L172" i="7" s="1"/>
  <c r="P172" i="7" s="1"/>
  <c r="AB142" i="3"/>
  <c r="AD142" i="3" s="1"/>
  <c r="J142" i="7" s="1"/>
  <c r="K142" i="7" s="1"/>
  <c r="L142" i="7" s="1"/>
  <c r="AA133" i="3"/>
  <c r="AD133" i="3" s="1"/>
  <c r="J133" i="7" s="1"/>
  <c r="K133" i="7" s="1"/>
  <c r="L133" i="7" s="1"/>
  <c r="P133" i="7" s="1"/>
  <c r="AB123" i="3"/>
  <c r="Z117" i="3"/>
  <c r="Z113" i="3"/>
  <c r="AD107" i="3"/>
  <c r="J107" i="7" s="1"/>
  <c r="K107" i="7" s="1"/>
  <c r="L107" i="7" s="1"/>
  <c r="P107" i="7" s="1"/>
  <c r="AA12" i="3"/>
  <c r="AA8" i="3"/>
  <c r="AB5" i="3"/>
  <c r="AD5" i="3" s="1"/>
  <c r="J5" i="7" s="1"/>
  <c r="K5" i="7" s="1"/>
  <c r="L5" i="7" s="1"/>
  <c r="R126" i="3"/>
  <c r="R122" i="3"/>
  <c r="R118" i="3"/>
  <c r="R114" i="3"/>
  <c r="R110" i="3"/>
  <c r="R106" i="3"/>
  <c r="R12" i="3"/>
  <c r="R8" i="3"/>
  <c r="R105" i="3"/>
  <c r="Z260" i="3"/>
  <c r="AB258" i="3"/>
  <c r="Z256" i="3"/>
  <c r="AD256" i="3" s="1"/>
  <c r="J256" i="7" s="1"/>
  <c r="K256" i="7" s="1"/>
  <c r="L256" i="7" s="1"/>
  <c r="P256" i="7" s="1"/>
  <c r="Z252" i="3"/>
  <c r="AB250" i="3"/>
  <c r="Z248" i="3"/>
  <c r="AD248" i="3" s="1"/>
  <c r="J248" i="7" s="1"/>
  <c r="K248" i="7" s="1"/>
  <c r="L248" i="7" s="1"/>
  <c r="P248" i="7" s="1"/>
  <c r="Z244" i="3"/>
  <c r="AB242" i="3"/>
  <c r="Z240" i="3"/>
  <c r="AD240" i="3" s="1"/>
  <c r="J240" i="7" s="1"/>
  <c r="K240" i="7" s="1"/>
  <c r="L240" i="7" s="1"/>
  <c r="P240" i="7" s="1"/>
  <c r="Z235" i="3"/>
  <c r="AD235" i="3" s="1"/>
  <c r="J235" i="7" s="1"/>
  <c r="K235" i="7" s="1"/>
  <c r="L235" i="7" s="1"/>
  <c r="P235" i="7" s="1"/>
  <c r="AB233" i="3"/>
  <c r="Z231" i="3"/>
  <c r="Z227" i="3"/>
  <c r="AB225" i="3"/>
  <c r="Z223" i="3"/>
  <c r="AD223" i="3" s="1"/>
  <c r="J223" i="7" s="1"/>
  <c r="K223" i="7" s="1"/>
  <c r="L223" i="7" s="1"/>
  <c r="P223" i="7" s="1"/>
  <c r="Z219" i="3"/>
  <c r="AD219" i="3" s="1"/>
  <c r="J219" i="7" s="1"/>
  <c r="K219" i="7" s="1"/>
  <c r="L219" i="7" s="1"/>
  <c r="P219" i="7" s="1"/>
  <c r="AB217" i="3"/>
  <c r="Z215" i="3"/>
  <c r="AD215" i="3" s="1"/>
  <c r="J215" i="7" s="1"/>
  <c r="K215" i="7" s="1"/>
  <c r="L215" i="7" s="1"/>
  <c r="P215" i="7" s="1"/>
  <c r="Z211" i="3"/>
  <c r="AB209" i="3"/>
  <c r="Z207" i="3"/>
  <c r="AD207" i="3" s="1"/>
  <c r="J207" i="7" s="1"/>
  <c r="K207" i="7" s="1"/>
  <c r="L207" i="7" s="1"/>
  <c r="P207" i="7" s="1"/>
  <c r="Z203" i="3"/>
  <c r="AD203" i="3" s="1"/>
  <c r="J203" i="7" s="1"/>
  <c r="K203" i="7" s="1"/>
  <c r="L203" i="7" s="1"/>
  <c r="P203" i="7" s="1"/>
  <c r="AB201" i="3"/>
  <c r="Z199" i="3"/>
  <c r="AD199" i="3" s="1"/>
  <c r="J199" i="7" s="1"/>
  <c r="K199" i="7" s="1"/>
  <c r="L199" i="7" s="1"/>
  <c r="P199" i="7" s="1"/>
  <c r="Z195" i="3"/>
  <c r="AB193" i="3"/>
  <c r="Z191" i="3"/>
  <c r="AD191" i="3" s="1"/>
  <c r="J191" i="7" s="1"/>
  <c r="K191" i="7" s="1"/>
  <c r="L191" i="7" s="1"/>
  <c r="P191" i="7" s="1"/>
  <c r="Z187" i="3"/>
  <c r="AD187" i="3" s="1"/>
  <c r="J187" i="7" s="1"/>
  <c r="K187" i="7" s="1"/>
  <c r="L187" i="7" s="1"/>
  <c r="P187" i="7" s="1"/>
  <c r="AB185" i="3"/>
  <c r="Z183" i="3"/>
  <c r="AD183" i="3" s="1"/>
  <c r="J183" i="7" s="1"/>
  <c r="K183" i="7" s="1"/>
  <c r="L183" i="7" s="1"/>
  <c r="P183" i="7" s="1"/>
  <c r="Z179" i="3"/>
  <c r="AB177" i="3"/>
  <c r="Z175" i="3"/>
  <c r="AD175" i="3" s="1"/>
  <c r="J175" i="7" s="1"/>
  <c r="K175" i="7" s="1"/>
  <c r="L175" i="7" s="1"/>
  <c r="P175" i="7" s="1"/>
  <c r="Z171" i="3"/>
  <c r="AD171" i="3" s="1"/>
  <c r="J171" i="7" s="1"/>
  <c r="K171" i="7" s="1"/>
  <c r="L171" i="7" s="1"/>
  <c r="P171" i="7" s="1"/>
  <c r="AB169" i="3"/>
  <c r="Z167" i="3"/>
  <c r="AD167" i="3" s="1"/>
  <c r="J167" i="7" s="1"/>
  <c r="K167" i="7" s="1"/>
  <c r="L167" i="7" s="1"/>
  <c r="P167" i="7" s="1"/>
  <c r="Z164" i="3"/>
  <c r="AB162" i="3"/>
  <c r="AD162" i="3" s="1"/>
  <c r="J162" i="7" s="1"/>
  <c r="K162" i="7" s="1"/>
  <c r="L162" i="7" s="1"/>
  <c r="P162" i="7" s="1"/>
  <c r="Z160" i="3"/>
  <c r="AD160" i="3" s="1"/>
  <c r="J160" i="7" s="1"/>
  <c r="K160" i="7" s="1"/>
  <c r="L160" i="7" s="1"/>
  <c r="P160" i="7" s="1"/>
  <c r="Z156" i="3"/>
  <c r="AB154" i="3"/>
  <c r="AD154" i="3" s="1"/>
  <c r="J154" i="7" s="1"/>
  <c r="K154" i="7" s="1"/>
  <c r="L154" i="7" s="1"/>
  <c r="P154" i="7" s="1"/>
  <c r="Z152" i="3"/>
  <c r="Z148" i="3"/>
  <c r="AD148" i="3" s="1"/>
  <c r="J148" i="7" s="1"/>
  <c r="K148" i="7" s="1"/>
  <c r="L148" i="7" s="1"/>
  <c r="P148" i="7" s="1"/>
  <c r="AB146" i="3"/>
  <c r="Z140" i="3"/>
  <c r="AB138" i="3"/>
  <c r="AD138" i="3" s="1"/>
  <c r="J138" i="7" s="1"/>
  <c r="K138" i="7" s="1"/>
  <c r="L138" i="7" s="1"/>
  <c r="P138" i="7" s="1"/>
  <c r="Z136" i="3"/>
  <c r="Z132" i="3"/>
  <c r="AA126" i="3"/>
  <c r="AD126" i="3" s="1"/>
  <c r="J126" i="7" s="1"/>
  <c r="K126" i="7" s="1"/>
  <c r="L126" i="7" s="1"/>
  <c r="P126" i="7" s="1"/>
  <c r="AA118" i="3"/>
  <c r="AD118" i="3" s="1"/>
  <c r="J118" i="7" s="1"/>
  <c r="K118" i="7" s="1"/>
  <c r="L118" i="7" s="1"/>
  <c r="P118" i="7" s="1"/>
  <c r="AA110" i="3"/>
  <c r="AD110" i="3" s="1"/>
  <c r="J110" i="7" s="1"/>
  <c r="K110" i="7" s="1"/>
  <c r="L110" i="7" s="1"/>
  <c r="P110" i="7" s="1"/>
  <c r="AB10" i="3"/>
  <c r="AB9" i="3"/>
  <c r="AD9" i="3" s="1"/>
  <c r="J9" i="7" s="1"/>
  <c r="K9" i="7" s="1"/>
  <c r="L9" i="7" s="1"/>
  <c r="P9" i="7" s="1"/>
  <c r="AA128" i="3"/>
  <c r="AA124" i="3"/>
  <c r="AA120" i="3"/>
  <c r="AA116" i="3"/>
  <c r="AD116" i="3" s="1"/>
  <c r="J116" i="7" s="1"/>
  <c r="K116" i="7" s="1"/>
  <c r="L116" i="7" s="1"/>
  <c r="P116" i="7" s="1"/>
  <c r="AA112" i="3"/>
  <c r="G265" i="7"/>
  <c r="AB15" i="3"/>
  <c r="AB11" i="3"/>
  <c r="AB7" i="3"/>
  <c r="Q266" i="3"/>
  <c r="V264" i="3"/>
  <c r="V266" i="3" s="1"/>
  <c r="Z144" i="3"/>
  <c r="AA127" i="3"/>
  <c r="AD127" i="3" s="1"/>
  <c r="J127" i="7" s="1"/>
  <c r="K127" i="7" s="1"/>
  <c r="L127" i="7" s="1"/>
  <c r="P127" i="7" s="1"/>
  <c r="AA119" i="3"/>
  <c r="AA111" i="3"/>
  <c r="AA105" i="3"/>
  <c r="AD105" i="3" s="1"/>
  <c r="J105" i="7" s="1"/>
  <c r="K105" i="7" s="1"/>
  <c r="L105" i="7" s="1"/>
  <c r="P105" i="7" s="1"/>
  <c r="AA102" i="3"/>
  <c r="AD102" i="3" s="1"/>
  <c r="J102" i="7" s="1"/>
  <c r="K102" i="7" s="1"/>
  <c r="L102" i="7" s="1"/>
  <c r="P102" i="7" s="1"/>
  <c r="AB95" i="3"/>
  <c r="AB91" i="3"/>
  <c r="AB87" i="3"/>
  <c r="Z65" i="3"/>
  <c r="AD65" i="3" s="1"/>
  <c r="J65" i="7" s="1"/>
  <c r="K65" i="7" s="1"/>
  <c r="L65" i="7" s="1"/>
  <c r="P65" i="7" s="1"/>
  <c r="Z61" i="3"/>
  <c r="AD61" i="3" s="1"/>
  <c r="J61" i="7" s="1"/>
  <c r="K61" i="7" s="1"/>
  <c r="L61" i="7" s="1"/>
  <c r="P61" i="7" s="1"/>
  <c r="Z57" i="3"/>
  <c r="AD57" i="3" s="1"/>
  <c r="J57" i="7" s="1"/>
  <c r="K57" i="7" s="1"/>
  <c r="L57" i="7" s="1"/>
  <c r="P57" i="7" s="1"/>
  <c r="AA54" i="3"/>
  <c r="AD54" i="3" s="1"/>
  <c r="J54" i="7" s="1"/>
  <c r="K54" i="7" s="1"/>
  <c r="L54" i="7" s="1"/>
  <c r="P54" i="7" s="1"/>
  <c r="Z33" i="3"/>
  <c r="AD33" i="3" s="1"/>
  <c r="J33" i="7" s="1"/>
  <c r="K33" i="7" s="1"/>
  <c r="L33" i="7" s="1"/>
  <c r="P33" i="7" s="1"/>
  <c r="Z29" i="3"/>
  <c r="AD29" i="3" s="1"/>
  <c r="J29" i="7" s="1"/>
  <c r="K29" i="7" s="1"/>
  <c r="L29" i="7" s="1"/>
  <c r="P29" i="7" s="1"/>
  <c r="AA26" i="3"/>
  <c r="AA22" i="3"/>
  <c r="AB19" i="3"/>
  <c r="R261" i="3"/>
  <c r="R257" i="3"/>
  <c r="R253" i="3"/>
  <c r="R249" i="3"/>
  <c r="R245" i="3"/>
  <c r="R241" i="3"/>
  <c r="R237" i="3"/>
  <c r="R232" i="3"/>
  <c r="R228" i="3"/>
  <c r="R224" i="3"/>
  <c r="R220" i="3"/>
  <c r="R216" i="3"/>
  <c r="R212" i="3"/>
  <c r="R208" i="3"/>
  <c r="R204" i="3"/>
  <c r="R200" i="3"/>
  <c r="R196" i="3"/>
  <c r="R192" i="3"/>
  <c r="R188" i="3"/>
  <c r="R184" i="3"/>
  <c r="R180" i="3"/>
  <c r="R176" i="3"/>
  <c r="R172" i="3"/>
  <c r="R168" i="3"/>
  <c r="R161" i="3"/>
  <c r="R157" i="3"/>
  <c r="R153" i="3"/>
  <c r="R149" i="3"/>
  <c r="R145" i="3"/>
  <c r="R141" i="3"/>
  <c r="R137" i="3"/>
  <c r="R133" i="3"/>
  <c r="R102" i="3"/>
  <c r="R98" i="3"/>
  <c r="R94" i="3"/>
  <c r="R90" i="3"/>
  <c r="R86" i="3"/>
  <c r="R82" i="3"/>
  <c r="R78" i="3"/>
  <c r="R74" i="3"/>
  <c r="R70" i="3"/>
  <c r="R66" i="3"/>
  <c r="R62" i="3"/>
  <c r="R58" i="3"/>
  <c r="R54" i="3"/>
  <c r="X264" i="3"/>
  <c r="X266" i="3" s="1"/>
  <c r="AA123" i="3"/>
  <c r="AA115" i="3"/>
  <c r="Z97" i="3"/>
  <c r="AD97" i="3" s="1"/>
  <c r="J97" i="7" s="1"/>
  <c r="K97" i="7" s="1"/>
  <c r="L97" i="7" s="1"/>
  <c r="P97" i="7" s="1"/>
  <c r="Z93" i="3"/>
  <c r="AD93" i="3" s="1"/>
  <c r="J93" i="7" s="1"/>
  <c r="K93" i="7" s="1"/>
  <c r="L93" i="7" s="1"/>
  <c r="P93" i="7" s="1"/>
  <c r="Z89" i="3"/>
  <c r="AD89" i="3" s="1"/>
  <c r="J89" i="7" s="1"/>
  <c r="K89" i="7" s="1"/>
  <c r="L89" i="7" s="1"/>
  <c r="P89" i="7" s="1"/>
  <c r="AA86" i="3"/>
  <c r="AD86" i="3" s="1"/>
  <c r="J86" i="7" s="1"/>
  <c r="K86" i="7" s="1"/>
  <c r="L86" i="7" s="1"/>
  <c r="P86" i="7" s="1"/>
  <c r="AA82" i="3"/>
  <c r="AD82" i="3" s="1"/>
  <c r="J82" i="7" s="1"/>
  <c r="K82" i="7" s="1"/>
  <c r="L82" i="7" s="1"/>
  <c r="P82" i="7" s="1"/>
  <c r="AA78" i="3"/>
  <c r="AA74" i="3"/>
  <c r="AD74" i="3" s="1"/>
  <c r="J74" i="7" s="1"/>
  <c r="K74" i="7" s="1"/>
  <c r="L74" i="7" s="1"/>
  <c r="P74" i="7" s="1"/>
  <c r="AA70" i="3"/>
  <c r="AD70" i="3" s="1"/>
  <c r="J70" i="7" s="1"/>
  <c r="K70" i="7" s="1"/>
  <c r="L70" i="7" s="1"/>
  <c r="P70" i="7" s="1"/>
  <c r="AB63" i="3"/>
  <c r="AB59" i="3"/>
  <c r="AB55" i="3"/>
  <c r="AA50" i="3"/>
  <c r="AA46" i="3"/>
  <c r="AA42" i="3"/>
  <c r="AD42" i="3" s="1"/>
  <c r="J42" i="7" s="1"/>
  <c r="K42" i="7" s="1"/>
  <c r="L42" i="7" s="1"/>
  <c r="P42" i="7" s="1"/>
  <c r="AA38" i="3"/>
  <c r="AD38" i="3" s="1"/>
  <c r="J38" i="7" s="1"/>
  <c r="K38" i="7" s="1"/>
  <c r="L38" i="7" s="1"/>
  <c r="P38" i="7" s="1"/>
  <c r="AB35" i="3"/>
  <c r="AB31" i="3"/>
  <c r="Z17" i="3"/>
  <c r="AD17" i="3" s="1"/>
  <c r="J17" i="7" s="1"/>
  <c r="K17" i="7" s="1"/>
  <c r="L17" i="7" s="1"/>
  <c r="P17" i="7" s="1"/>
  <c r="AB12" i="3"/>
  <c r="R155" i="3"/>
  <c r="R151" i="3"/>
  <c r="R147" i="3"/>
  <c r="R143" i="3"/>
  <c r="R139" i="3"/>
  <c r="R135" i="3"/>
  <c r="R131" i="3"/>
  <c r="R100" i="3"/>
  <c r="R96" i="3"/>
  <c r="R92" i="3"/>
  <c r="R88" i="3"/>
  <c r="R84" i="3"/>
  <c r="R80" i="3"/>
  <c r="R76" i="3"/>
  <c r="R72" i="3"/>
  <c r="R68" i="3"/>
  <c r="R64" i="3"/>
  <c r="R60" i="3"/>
  <c r="R56" i="3"/>
  <c r="R52" i="3"/>
  <c r="AA257" i="3"/>
  <c r="AD257" i="3" s="1"/>
  <c r="J257" i="7" s="1"/>
  <c r="K257" i="7" s="1"/>
  <c r="L257" i="7" s="1"/>
  <c r="P257" i="7" s="1"/>
  <c r="AA249" i="3"/>
  <c r="AD249" i="3" s="1"/>
  <c r="J249" i="7" s="1"/>
  <c r="K249" i="7" s="1"/>
  <c r="L249" i="7" s="1"/>
  <c r="P249" i="7" s="1"/>
  <c r="AA241" i="3"/>
  <c r="AD241" i="3" s="1"/>
  <c r="J241" i="7" s="1"/>
  <c r="K241" i="7" s="1"/>
  <c r="L241" i="7" s="1"/>
  <c r="P241" i="7" s="1"/>
  <c r="AA232" i="3"/>
  <c r="AD232" i="3" s="1"/>
  <c r="J232" i="7" s="1"/>
  <c r="K232" i="7" s="1"/>
  <c r="L232" i="7" s="1"/>
  <c r="P232" i="7" s="1"/>
  <c r="AA224" i="3"/>
  <c r="AD224" i="3" s="1"/>
  <c r="J224" i="7" s="1"/>
  <c r="K224" i="7" s="1"/>
  <c r="L224" i="7" s="1"/>
  <c r="P224" i="7" s="1"/>
  <c r="AA216" i="3"/>
  <c r="AD216" i="3" s="1"/>
  <c r="J216" i="7" s="1"/>
  <c r="K216" i="7" s="1"/>
  <c r="L216" i="7" s="1"/>
  <c r="P216" i="7" s="1"/>
  <c r="AA208" i="3"/>
  <c r="AD208" i="3" s="1"/>
  <c r="J208" i="7" s="1"/>
  <c r="K208" i="7" s="1"/>
  <c r="L208" i="7" s="1"/>
  <c r="P208" i="7" s="1"/>
  <c r="AA200" i="3"/>
  <c r="AD200" i="3" s="1"/>
  <c r="J200" i="7" s="1"/>
  <c r="K200" i="7" s="1"/>
  <c r="L200" i="7" s="1"/>
  <c r="P200" i="7" s="1"/>
  <c r="AA192" i="3"/>
  <c r="AD192" i="3" s="1"/>
  <c r="J192" i="7" s="1"/>
  <c r="K192" i="7" s="1"/>
  <c r="L192" i="7" s="1"/>
  <c r="P192" i="7" s="1"/>
  <c r="AA184" i="3"/>
  <c r="AD184" i="3" s="1"/>
  <c r="J184" i="7" s="1"/>
  <c r="K184" i="7" s="1"/>
  <c r="L184" i="7" s="1"/>
  <c r="P184" i="7" s="1"/>
  <c r="AA176" i="3"/>
  <c r="AD176" i="3" s="1"/>
  <c r="J176" i="7" s="1"/>
  <c r="K176" i="7" s="1"/>
  <c r="L176" i="7" s="1"/>
  <c r="P176" i="7" s="1"/>
  <c r="AA168" i="3"/>
  <c r="AD168" i="3" s="1"/>
  <c r="J168" i="7" s="1"/>
  <c r="K168" i="7" s="1"/>
  <c r="L168" i="7" s="1"/>
  <c r="P168" i="7" s="1"/>
  <c r="AA161" i="3"/>
  <c r="AD161" i="3" s="1"/>
  <c r="J161" i="7" s="1"/>
  <c r="K161" i="7" s="1"/>
  <c r="L161" i="7" s="1"/>
  <c r="P161" i="7" s="1"/>
  <c r="AA153" i="3"/>
  <c r="AA145" i="3"/>
  <c r="AD145" i="3" s="1"/>
  <c r="J145" i="7" s="1"/>
  <c r="K145" i="7" s="1"/>
  <c r="L145" i="7" s="1"/>
  <c r="P145" i="7" s="1"/>
  <c r="AA137" i="3"/>
  <c r="AA129" i="3"/>
  <c r="AA121" i="3"/>
  <c r="AD121" i="3" s="1"/>
  <c r="J121" i="7" s="1"/>
  <c r="K121" i="7" s="1"/>
  <c r="L121" i="7" s="1"/>
  <c r="P121" i="7" s="1"/>
  <c r="AA113" i="3"/>
  <c r="Z101" i="3"/>
  <c r="AD101" i="3" s="1"/>
  <c r="J101" i="7" s="1"/>
  <c r="K101" i="7" s="1"/>
  <c r="L101" i="7" s="1"/>
  <c r="P101" i="7" s="1"/>
  <c r="AA98" i="3"/>
  <c r="AD98" i="3" s="1"/>
  <c r="J98" i="7" s="1"/>
  <c r="K98" i="7" s="1"/>
  <c r="L98" i="7" s="1"/>
  <c r="P98" i="7" s="1"/>
  <c r="AA94" i="3"/>
  <c r="AA90" i="3"/>
  <c r="AD90" i="3" s="1"/>
  <c r="J90" i="7" s="1"/>
  <c r="K90" i="7" s="1"/>
  <c r="L90" i="7" s="1"/>
  <c r="P90" i="7" s="1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AD39" i="3" s="1"/>
  <c r="J39" i="7" s="1"/>
  <c r="K39" i="7" s="1"/>
  <c r="L39" i="7" s="1"/>
  <c r="P39" i="7" s="1"/>
  <c r="AD28" i="3"/>
  <c r="J28" i="7" s="1"/>
  <c r="K28" i="7" s="1"/>
  <c r="L28" i="7" s="1"/>
  <c r="P28" i="7" s="1"/>
  <c r="Z25" i="3"/>
  <c r="AD25" i="3" s="1"/>
  <c r="J25" i="7" s="1"/>
  <c r="K25" i="7" s="1"/>
  <c r="L25" i="7" s="1"/>
  <c r="P25" i="7" s="1"/>
  <c r="Z21" i="3"/>
  <c r="AD21" i="3" s="1"/>
  <c r="J21" i="7" s="1"/>
  <c r="K21" i="7" s="1"/>
  <c r="L21" i="7" s="1"/>
  <c r="P21" i="7" s="1"/>
  <c r="AA18" i="3"/>
  <c r="AB8" i="3"/>
  <c r="R51" i="3"/>
  <c r="R47" i="3"/>
  <c r="R43" i="3"/>
  <c r="R39" i="3"/>
  <c r="R35" i="3"/>
  <c r="R31" i="3"/>
  <c r="R27" i="3"/>
  <c r="R23" i="3"/>
  <c r="R19" i="3"/>
  <c r="P274" i="1"/>
  <c r="AD76" i="3"/>
  <c r="J76" i="7" s="1"/>
  <c r="K76" i="7" s="1"/>
  <c r="L76" i="7" s="1"/>
  <c r="P76" i="7" s="1"/>
  <c r="AD104" i="3"/>
  <c r="J104" i="7" s="1"/>
  <c r="K104" i="7" s="1"/>
  <c r="L104" i="7" s="1"/>
  <c r="P104" i="7" s="1"/>
  <c r="AD92" i="3"/>
  <c r="J92" i="7" s="1"/>
  <c r="K92" i="7" s="1"/>
  <c r="L92" i="7" s="1"/>
  <c r="P92" i="7" s="1"/>
  <c r="AD72" i="3"/>
  <c r="J72" i="7" s="1"/>
  <c r="K72" i="7" s="1"/>
  <c r="L72" i="7" s="1"/>
  <c r="P72" i="7" s="1"/>
  <c r="AD60" i="3"/>
  <c r="J60" i="7" s="1"/>
  <c r="K60" i="7" s="1"/>
  <c r="L60" i="7" s="1"/>
  <c r="P60" i="7" s="1"/>
  <c r="AD150" i="3"/>
  <c r="J150" i="7" s="1"/>
  <c r="K150" i="7" s="1"/>
  <c r="L150" i="7" s="1"/>
  <c r="P150" i="7" s="1"/>
  <c r="AD146" i="3"/>
  <c r="J146" i="7" s="1"/>
  <c r="K146" i="7" s="1"/>
  <c r="L146" i="7" s="1"/>
  <c r="P146" i="7" s="1"/>
  <c r="AD130" i="3"/>
  <c r="J130" i="7" s="1"/>
  <c r="K130" i="7" s="1"/>
  <c r="L130" i="7" s="1"/>
  <c r="P130" i="7" s="1"/>
  <c r="AD157" i="3"/>
  <c r="J157" i="7" s="1"/>
  <c r="K157" i="7" s="1"/>
  <c r="L157" i="7" s="1"/>
  <c r="P157" i="7" s="1"/>
  <c r="AD202" i="3"/>
  <c r="J202" i="7" s="1"/>
  <c r="K202" i="7" s="1"/>
  <c r="L202" i="7" s="1"/>
  <c r="P202" i="7" s="1"/>
  <c r="AD198" i="3"/>
  <c r="J198" i="7" s="1"/>
  <c r="K198" i="7" s="1"/>
  <c r="L198" i="7" s="1"/>
  <c r="P198" i="7" s="1"/>
  <c r="AD194" i="3"/>
  <c r="J194" i="7" s="1"/>
  <c r="K194" i="7" s="1"/>
  <c r="L194" i="7" s="1"/>
  <c r="P194" i="7" s="1"/>
  <c r="AD190" i="3"/>
  <c r="J190" i="7" s="1"/>
  <c r="K190" i="7" s="1"/>
  <c r="L190" i="7" s="1"/>
  <c r="P190" i="7" s="1"/>
  <c r="AD186" i="3"/>
  <c r="J186" i="7" s="1"/>
  <c r="K186" i="7" s="1"/>
  <c r="L186" i="7" s="1"/>
  <c r="P186" i="7" s="1"/>
  <c r="AD182" i="3"/>
  <c r="J182" i="7" s="1"/>
  <c r="K182" i="7" s="1"/>
  <c r="L182" i="7" s="1"/>
  <c r="P182" i="7" s="1"/>
  <c r="AD178" i="3"/>
  <c r="J178" i="7" s="1"/>
  <c r="K178" i="7" s="1"/>
  <c r="L178" i="7" s="1"/>
  <c r="P178" i="7" s="1"/>
  <c r="AD174" i="3"/>
  <c r="J174" i="7" s="1"/>
  <c r="K174" i="7" s="1"/>
  <c r="L174" i="7" s="1"/>
  <c r="P174" i="7" s="1"/>
  <c r="AD170" i="3"/>
  <c r="J170" i="7" s="1"/>
  <c r="K170" i="7" s="1"/>
  <c r="L170" i="7" s="1"/>
  <c r="P170" i="7" s="1"/>
  <c r="AD166" i="3"/>
  <c r="J166" i="7" s="1"/>
  <c r="K166" i="7" s="1"/>
  <c r="L166" i="7" s="1"/>
  <c r="P166" i="7" s="1"/>
  <c r="AD163" i="3"/>
  <c r="J163" i="7" s="1"/>
  <c r="K163" i="7" s="1"/>
  <c r="L163" i="7" s="1"/>
  <c r="P163" i="7" s="1"/>
  <c r="AD139" i="3"/>
  <c r="J139" i="7" s="1"/>
  <c r="K139" i="7" s="1"/>
  <c r="L139" i="7" s="1"/>
  <c r="P139" i="7" s="1"/>
  <c r="AD131" i="3"/>
  <c r="J131" i="7" s="1"/>
  <c r="K131" i="7" s="1"/>
  <c r="L131" i="7" s="1"/>
  <c r="P131" i="7" s="1"/>
  <c r="AD254" i="3"/>
  <c r="J254" i="7" s="1"/>
  <c r="K254" i="7" s="1"/>
  <c r="L254" i="7" s="1"/>
  <c r="P254" i="7" s="1"/>
  <c r="AD209" i="3"/>
  <c r="J209" i="7" s="1"/>
  <c r="K209" i="7" s="1"/>
  <c r="L209" i="7" s="1"/>
  <c r="P209" i="7" s="1"/>
  <c r="AD205" i="3"/>
  <c r="J205" i="7" s="1"/>
  <c r="K205" i="7" s="1"/>
  <c r="L205" i="7" s="1"/>
  <c r="P205" i="7" s="1"/>
  <c r="J264" i="5"/>
  <c r="AD255" i="3"/>
  <c r="J255" i="7" s="1"/>
  <c r="K255" i="7" s="1"/>
  <c r="L255" i="7" s="1"/>
  <c r="P255" i="7" s="1"/>
  <c r="AD243" i="3"/>
  <c r="J243" i="7" s="1"/>
  <c r="K243" i="7" s="1"/>
  <c r="L243" i="7" s="1"/>
  <c r="P243" i="7" s="1"/>
  <c r="AD239" i="3"/>
  <c r="J239" i="7" s="1"/>
  <c r="K239" i="7" s="1"/>
  <c r="L239" i="7" s="1"/>
  <c r="P239" i="7" s="1"/>
  <c r="AD226" i="3"/>
  <c r="J226" i="7" s="1"/>
  <c r="K226" i="7" s="1"/>
  <c r="L226" i="7" s="1"/>
  <c r="P226" i="7" s="1"/>
  <c r="AD222" i="3"/>
  <c r="J222" i="7" s="1"/>
  <c r="K222" i="7" s="1"/>
  <c r="L222" i="7" s="1"/>
  <c r="P222" i="7" s="1"/>
  <c r="AD214" i="3"/>
  <c r="J214" i="7" s="1"/>
  <c r="K214" i="7" s="1"/>
  <c r="L214" i="7" s="1"/>
  <c r="P214" i="7" s="1"/>
  <c r="AD210" i="3"/>
  <c r="J210" i="7" s="1"/>
  <c r="K210" i="7" s="1"/>
  <c r="L210" i="7" s="1"/>
  <c r="P210" i="7" s="1"/>
  <c r="AD206" i="3"/>
  <c r="J206" i="7" s="1"/>
  <c r="K206" i="7" s="1"/>
  <c r="L206" i="7" s="1"/>
  <c r="P206" i="7" s="1"/>
  <c r="AD81" i="3"/>
  <c r="J81" i="7" s="1"/>
  <c r="K81" i="7" s="1"/>
  <c r="L81" i="7" s="1"/>
  <c r="P81" i="7" s="1"/>
  <c r="AD252" i="3"/>
  <c r="J252" i="7" s="1"/>
  <c r="K252" i="7" s="1"/>
  <c r="L252" i="7" s="1"/>
  <c r="P252" i="7" s="1"/>
  <c r="AD231" i="3"/>
  <c r="J231" i="7" s="1"/>
  <c r="K231" i="7" s="1"/>
  <c r="L231" i="7" s="1"/>
  <c r="P231" i="7" s="1"/>
  <c r="F266" i="2"/>
  <c r="G236" i="2" s="1"/>
  <c r="C236" i="1" s="1"/>
  <c r="F264" i="2"/>
  <c r="R262" i="3"/>
  <c r="R258" i="3"/>
  <c r="R254" i="3"/>
  <c r="R250" i="3"/>
  <c r="R246" i="3"/>
  <c r="R242" i="3"/>
  <c r="R238" i="3"/>
  <c r="R233" i="3"/>
  <c r="R229" i="3"/>
  <c r="R225" i="3"/>
  <c r="R221" i="3"/>
  <c r="R217" i="3"/>
  <c r="R213" i="3"/>
  <c r="R209" i="3"/>
  <c r="R205" i="3"/>
  <c r="R201" i="3"/>
  <c r="R197" i="3"/>
  <c r="R193" i="3"/>
  <c r="R189" i="3"/>
  <c r="R185" i="3"/>
  <c r="R181" i="3"/>
  <c r="R177" i="3"/>
  <c r="R173" i="3"/>
  <c r="R169" i="3"/>
  <c r="R165" i="3"/>
  <c r="R162" i="3"/>
  <c r="R158" i="3"/>
  <c r="R154" i="3"/>
  <c r="R150" i="3"/>
  <c r="R146" i="3"/>
  <c r="R142" i="3"/>
  <c r="R138" i="3"/>
  <c r="R134" i="3"/>
  <c r="R103" i="3"/>
  <c r="R99" i="3"/>
  <c r="R95" i="3"/>
  <c r="R91" i="3"/>
  <c r="R87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60" i="3"/>
  <c r="R256" i="3"/>
  <c r="R252" i="3"/>
  <c r="R248" i="3"/>
  <c r="R244" i="3"/>
  <c r="R240" i="3"/>
  <c r="R235" i="3"/>
  <c r="R231" i="3"/>
  <c r="R227" i="3"/>
  <c r="R223" i="3"/>
  <c r="R219" i="3"/>
  <c r="R215" i="3"/>
  <c r="R211" i="3"/>
  <c r="R207" i="3"/>
  <c r="R203" i="3"/>
  <c r="R199" i="3"/>
  <c r="R195" i="3"/>
  <c r="R191" i="3"/>
  <c r="R187" i="3"/>
  <c r="R183" i="3"/>
  <c r="R179" i="3"/>
  <c r="R175" i="3"/>
  <c r="R171" i="3"/>
  <c r="R167" i="3"/>
  <c r="R164" i="3"/>
  <c r="R160" i="3"/>
  <c r="R156" i="3"/>
  <c r="R152" i="3"/>
  <c r="R148" i="3"/>
  <c r="R144" i="3"/>
  <c r="R140" i="3"/>
  <c r="R136" i="3"/>
  <c r="R132" i="3"/>
  <c r="R101" i="3"/>
  <c r="R97" i="3"/>
  <c r="R93" i="3"/>
  <c r="R89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244" i="3" l="1"/>
  <c r="J244" i="7" s="1"/>
  <c r="K244" i="7" s="1"/>
  <c r="L244" i="7" s="1"/>
  <c r="P244" i="7" s="1"/>
  <c r="AD50" i="3"/>
  <c r="J50" i="7" s="1"/>
  <c r="K50" i="7" s="1"/>
  <c r="L50" i="7" s="1"/>
  <c r="P50" i="7" s="1"/>
  <c r="AD151" i="3"/>
  <c r="J151" i="7" s="1"/>
  <c r="K151" i="7" s="1"/>
  <c r="L151" i="7" s="1"/>
  <c r="P151" i="7" s="1"/>
  <c r="AD147" i="3"/>
  <c r="J147" i="7" s="1"/>
  <c r="K147" i="7" s="1"/>
  <c r="L147" i="7" s="1"/>
  <c r="P147" i="7" s="1"/>
  <c r="AD185" i="3"/>
  <c r="J185" i="7" s="1"/>
  <c r="K185" i="7" s="1"/>
  <c r="L185" i="7" s="1"/>
  <c r="P185" i="7" s="1"/>
  <c r="AD195" i="3"/>
  <c r="J195" i="7" s="1"/>
  <c r="K195" i="7" s="1"/>
  <c r="L195" i="7" s="1"/>
  <c r="P195" i="7" s="1"/>
  <c r="AD217" i="3"/>
  <c r="J217" i="7" s="1"/>
  <c r="K217" i="7" s="1"/>
  <c r="L217" i="7" s="1"/>
  <c r="P217" i="7" s="1"/>
  <c r="AD227" i="3"/>
  <c r="J227" i="7" s="1"/>
  <c r="K227" i="7" s="1"/>
  <c r="L227" i="7" s="1"/>
  <c r="P227" i="7" s="1"/>
  <c r="AD250" i="3"/>
  <c r="J250" i="7" s="1"/>
  <c r="K250" i="7" s="1"/>
  <c r="L250" i="7" s="1"/>
  <c r="P250" i="7" s="1"/>
  <c r="AD260" i="3"/>
  <c r="J260" i="7" s="1"/>
  <c r="K260" i="7" s="1"/>
  <c r="L260" i="7" s="1"/>
  <c r="P260" i="7" s="1"/>
  <c r="AD228" i="3"/>
  <c r="J228" i="7" s="1"/>
  <c r="K228" i="7" s="1"/>
  <c r="L228" i="7" s="1"/>
  <c r="P228" i="7" s="1"/>
  <c r="AD165" i="3"/>
  <c r="J165" i="7" s="1"/>
  <c r="K165" i="7" s="1"/>
  <c r="L165" i="7" s="1"/>
  <c r="P165" i="7" s="1"/>
  <c r="AD246" i="3"/>
  <c r="J246" i="7" s="1"/>
  <c r="K246" i="7" s="1"/>
  <c r="L246" i="7" s="1"/>
  <c r="P246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4" i="3"/>
  <c r="J94" i="7" s="1"/>
  <c r="K94" i="7" s="1"/>
  <c r="L94" i="7" s="1"/>
  <c r="P94" i="7" s="1"/>
  <c r="AD153" i="3"/>
  <c r="J153" i="7" s="1"/>
  <c r="K153" i="7" s="1"/>
  <c r="L153" i="7" s="1"/>
  <c r="P153" i="7" s="1"/>
  <c r="AD46" i="3"/>
  <c r="J46" i="7" s="1"/>
  <c r="K46" i="7" s="1"/>
  <c r="L46" i="7" s="1"/>
  <c r="P46" i="7" s="1"/>
  <c r="AD169" i="3"/>
  <c r="J169" i="7" s="1"/>
  <c r="K169" i="7" s="1"/>
  <c r="L169" i="7" s="1"/>
  <c r="P169" i="7" s="1"/>
  <c r="AD179" i="3"/>
  <c r="J179" i="7" s="1"/>
  <c r="K179" i="7" s="1"/>
  <c r="L179" i="7" s="1"/>
  <c r="P179" i="7" s="1"/>
  <c r="AD201" i="3"/>
  <c r="J201" i="7" s="1"/>
  <c r="K201" i="7" s="1"/>
  <c r="L201" i="7" s="1"/>
  <c r="P201" i="7" s="1"/>
  <c r="AD211" i="3"/>
  <c r="J211" i="7" s="1"/>
  <c r="K211" i="7" s="1"/>
  <c r="L211" i="7" s="1"/>
  <c r="P211" i="7" s="1"/>
  <c r="AD233" i="3"/>
  <c r="J233" i="7" s="1"/>
  <c r="K233" i="7" s="1"/>
  <c r="L233" i="7" s="1"/>
  <c r="P233" i="7" s="1"/>
  <c r="AD253" i="3"/>
  <c r="J253" i="7" s="1"/>
  <c r="K253" i="7" s="1"/>
  <c r="L253" i="7" s="1"/>
  <c r="P253" i="7" s="1"/>
  <c r="AD189" i="3"/>
  <c r="J189" i="7" s="1"/>
  <c r="K189" i="7" s="1"/>
  <c r="L189" i="7" s="1"/>
  <c r="P189" i="7" s="1"/>
  <c r="AD221" i="3"/>
  <c r="J221" i="7" s="1"/>
  <c r="K221" i="7" s="1"/>
  <c r="L221" i="7" s="1"/>
  <c r="P221" i="7" s="1"/>
  <c r="AD204" i="3"/>
  <c r="J204" i="7" s="1"/>
  <c r="K204" i="7" s="1"/>
  <c r="L204" i="7" s="1"/>
  <c r="P204" i="7" s="1"/>
  <c r="AD55" i="3"/>
  <c r="J55" i="7" s="1"/>
  <c r="K55" i="7" s="1"/>
  <c r="L55" i="7" s="1"/>
  <c r="P55" i="7" s="1"/>
  <c r="AD144" i="3"/>
  <c r="J144" i="7" s="1"/>
  <c r="K144" i="7" s="1"/>
  <c r="L144" i="7" s="1"/>
  <c r="P144" i="7" s="1"/>
  <c r="AD10" i="3"/>
  <c r="J10" i="7" s="1"/>
  <c r="K10" i="7" s="1"/>
  <c r="L10" i="7" s="1"/>
  <c r="P10" i="7" s="1"/>
  <c r="AD152" i="3"/>
  <c r="J152" i="7" s="1"/>
  <c r="K152" i="7" s="1"/>
  <c r="L152" i="7" s="1"/>
  <c r="P152" i="7" s="1"/>
  <c r="AD177" i="3"/>
  <c r="J177" i="7" s="1"/>
  <c r="K177" i="7" s="1"/>
  <c r="L177" i="7" s="1"/>
  <c r="P177" i="7" s="1"/>
  <c r="AD193" i="3"/>
  <c r="J193" i="7" s="1"/>
  <c r="K193" i="7" s="1"/>
  <c r="L193" i="7" s="1"/>
  <c r="P193" i="7" s="1"/>
  <c r="AD225" i="3"/>
  <c r="J225" i="7" s="1"/>
  <c r="K225" i="7" s="1"/>
  <c r="L225" i="7" s="1"/>
  <c r="P225" i="7" s="1"/>
  <c r="AD242" i="3"/>
  <c r="J242" i="7" s="1"/>
  <c r="K242" i="7" s="1"/>
  <c r="L242" i="7" s="1"/>
  <c r="P242" i="7" s="1"/>
  <c r="AD258" i="3"/>
  <c r="J258" i="7" s="1"/>
  <c r="K258" i="7" s="1"/>
  <c r="L258" i="7" s="1"/>
  <c r="P258" i="7" s="1"/>
  <c r="AD134" i="3"/>
  <c r="J134" i="7" s="1"/>
  <c r="K134" i="7" s="1"/>
  <c r="L134" i="7" s="1"/>
  <c r="P134" i="7" s="1"/>
  <c r="AD18" i="3"/>
  <c r="J18" i="7" s="1"/>
  <c r="K18" i="7" s="1"/>
  <c r="L18" i="7" s="1"/>
  <c r="P18" i="7" s="1"/>
  <c r="AD181" i="3"/>
  <c r="J181" i="7" s="1"/>
  <c r="K181" i="7" s="1"/>
  <c r="L181" i="7" s="1"/>
  <c r="P181" i="7" s="1"/>
  <c r="AD262" i="3"/>
  <c r="J262" i="7" s="1"/>
  <c r="K262" i="7" s="1"/>
  <c r="L262" i="7" s="1"/>
  <c r="P262" i="7" s="1"/>
  <c r="AD196" i="3"/>
  <c r="J196" i="7" s="1"/>
  <c r="K196" i="7" s="1"/>
  <c r="L196" i="7" s="1"/>
  <c r="P196" i="7" s="1"/>
  <c r="H264" i="5"/>
  <c r="AD261" i="3"/>
  <c r="J261" i="7" s="1"/>
  <c r="K261" i="7" s="1"/>
  <c r="L261" i="7" s="1"/>
  <c r="P261" i="7" s="1"/>
  <c r="AD229" i="3"/>
  <c r="J229" i="7" s="1"/>
  <c r="K229" i="7" s="1"/>
  <c r="L229" i="7" s="1"/>
  <c r="P229" i="7" s="1"/>
  <c r="AD245" i="3"/>
  <c r="J245" i="7" s="1"/>
  <c r="K245" i="7" s="1"/>
  <c r="L245" i="7" s="1"/>
  <c r="P245" i="7" s="1"/>
  <c r="AD108" i="3"/>
  <c r="J108" i="7" s="1"/>
  <c r="K108" i="7" s="1"/>
  <c r="L108" i="7" s="1"/>
  <c r="P108" i="7" s="1"/>
  <c r="AD212" i="3"/>
  <c r="J212" i="7" s="1"/>
  <c r="K212" i="7" s="1"/>
  <c r="L212" i="7" s="1"/>
  <c r="P212" i="7" s="1"/>
  <c r="AD197" i="3"/>
  <c r="J197" i="7" s="1"/>
  <c r="K197" i="7" s="1"/>
  <c r="L197" i="7" s="1"/>
  <c r="P197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7" i="3"/>
  <c r="J137" i="7" s="1"/>
  <c r="K137" i="7" s="1"/>
  <c r="L137" i="7" s="1"/>
  <c r="P137" i="7" s="1"/>
  <c r="AD79" i="3"/>
  <c r="J79" i="7" s="1"/>
  <c r="K79" i="7" s="1"/>
  <c r="L79" i="7" s="1"/>
  <c r="P79" i="7" s="1"/>
  <c r="AD119" i="3"/>
  <c r="J119" i="7" s="1"/>
  <c r="K119" i="7" s="1"/>
  <c r="L119" i="7" s="1"/>
  <c r="P119" i="7" s="1"/>
  <c r="AD136" i="3"/>
  <c r="J136" i="7" s="1"/>
  <c r="K136" i="7" s="1"/>
  <c r="L136" i="7" s="1"/>
  <c r="P136" i="7" s="1"/>
  <c r="AD30" i="3"/>
  <c r="J30" i="7" s="1"/>
  <c r="K30" i="7" s="1"/>
  <c r="L30" i="7" s="1"/>
  <c r="P30" i="7" s="1"/>
  <c r="AD109" i="3"/>
  <c r="J109" i="7" s="1"/>
  <c r="K109" i="7" s="1"/>
  <c r="L109" i="7" s="1"/>
  <c r="P109" i="7" s="1"/>
  <c r="AD75" i="3"/>
  <c r="J75" i="7" s="1"/>
  <c r="K75" i="7" s="1"/>
  <c r="L75" i="7" s="1"/>
  <c r="P75" i="7" s="1"/>
  <c r="AD113" i="3"/>
  <c r="J113" i="7" s="1"/>
  <c r="K113" i="7" s="1"/>
  <c r="L113" i="7" s="1"/>
  <c r="P113" i="7" s="1"/>
  <c r="AD91" i="3"/>
  <c r="J91" i="7" s="1"/>
  <c r="K91" i="7" s="1"/>
  <c r="L91" i="7" s="1"/>
  <c r="P91" i="7" s="1"/>
  <c r="AD111" i="3"/>
  <c r="J111" i="7" s="1"/>
  <c r="K111" i="7" s="1"/>
  <c r="L111" i="7" s="1"/>
  <c r="P111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9" i="3"/>
  <c r="J129" i="7" s="1"/>
  <c r="K129" i="7" s="1"/>
  <c r="L129" i="7" s="1"/>
  <c r="P129" i="7" s="1"/>
  <c r="AD22" i="3"/>
  <c r="J22" i="7" s="1"/>
  <c r="K22" i="7" s="1"/>
  <c r="L22" i="7" s="1"/>
  <c r="P22" i="7" s="1"/>
  <c r="AD132" i="3"/>
  <c r="J132" i="7" s="1"/>
  <c r="K132" i="7" s="1"/>
  <c r="L132" i="7" s="1"/>
  <c r="P132" i="7" s="1"/>
  <c r="AD59" i="3"/>
  <c r="J59" i="7" s="1"/>
  <c r="K59" i="7" s="1"/>
  <c r="L59" i="7" s="1"/>
  <c r="P59" i="7" s="1"/>
  <c r="AD120" i="3"/>
  <c r="J120" i="7" s="1"/>
  <c r="K120" i="7" s="1"/>
  <c r="L120" i="7" s="1"/>
  <c r="P120" i="7" s="1"/>
  <c r="AD164" i="3"/>
  <c r="J164" i="7" s="1"/>
  <c r="K164" i="7" s="1"/>
  <c r="L164" i="7" s="1"/>
  <c r="P164" i="7" s="1"/>
  <c r="J266" i="5"/>
  <c r="L236" i="5" s="1"/>
  <c r="Z264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3" i="3"/>
  <c r="J123" i="7" s="1"/>
  <c r="K123" i="7" s="1"/>
  <c r="L123" i="7" s="1"/>
  <c r="P123" i="7" s="1"/>
  <c r="AD156" i="3"/>
  <c r="J156" i="7" s="1"/>
  <c r="K156" i="7" s="1"/>
  <c r="L156" i="7" s="1"/>
  <c r="P156" i="7" s="1"/>
  <c r="AA264" i="3"/>
  <c r="AD87" i="3"/>
  <c r="J87" i="7" s="1"/>
  <c r="K87" i="7" s="1"/>
  <c r="L87" i="7" s="1"/>
  <c r="P87" i="7" s="1"/>
  <c r="AD11" i="3"/>
  <c r="J11" i="7" s="1"/>
  <c r="K11" i="7" s="1"/>
  <c r="L11" i="7" s="1"/>
  <c r="P11" i="7" s="1"/>
  <c r="W266" i="3"/>
  <c r="AA266" i="3" s="1"/>
  <c r="AD125" i="3"/>
  <c r="J125" i="7" s="1"/>
  <c r="K125" i="7" s="1"/>
  <c r="L125" i="7" s="1"/>
  <c r="P125" i="7" s="1"/>
  <c r="AD71" i="3"/>
  <c r="J71" i="7" s="1"/>
  <c r="K71" i="7" s="1"/>
  <c r="L71" i="7" s="1"/>
  <c r="P71" i="7" s="1"/>
  <c r="AD112" i="3"/>
  <c r="J112" i="7" s="1"/>
  <c r="K112" i="7" s="1"/>
  <c r="L112" i="7" s="1"/>
  <c r="P112" i="7" s="1"/>
  <c r="AD128" i="3"/>
  <c r="J128" i="7" s="1"/>
  <c r="K128" i="7" s="1"/>
  <c r="L128" i="7" s="1"/>
  <c r="P128" i="7" s="1"/>
  <c r="AD124" i="3"/>
  <c r="J124" i="7" s="1"/>
  <c r="K124" i="7" s="1"/>
  <c r="L124" i="7" s="1"/>
  <c r="P124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40" i="3"/>
  <c r="J140" i="7" s="1"/>
  <c r="K140" i="7" s="1"/>
  <c r="L140" i="7" s="1"/>
  <c r="P140" i="7" s="1"/>
  <c r="AD117" i="3"/>
  <c r="J117" i="7" s="1"/>
  <c r="K117" i="7" s="1"/>
  <c r="L117" i="7" s="1"/>
  <c r="P117" i="7" s="1"/>
  <c r="AD63" i="3"/>
  <c r="J63" i="7" s="1"/>
  <c r="K63" i="7" s="1"/>
  <c r="L63" i="7" s="1"/>
  <c r="P63" i="7" s="1"/>
  <c r="AD115" i="3"/>
  <c r="J115" i="7" s="1"/>
  <c r="K115" i="7" s="1"/>
  <c r="L115" i="7" s="1"/>
  <c r="P115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95" i="3"/>
  <c r="J95" i="7" s="1"/>
  <c r="K95" i="7" s="1"/>
  <c r="L95" i="7" s="1"/>
  <c r="P95" i="7" s="1"/>
  <c r="AD31" i="3"/>
  <c r="J31" i="7" s="1"/>
  <c r="K31" i="7" s="1"/>
  <c r="L31" i="7" s="1"/>
  <c r="P31" i="7" s="1"/>
  <c r="AB266" i="3"/>
  <c r="Z266" i="3"/>
  <c r="AB264" i="3"/>
  <c r="P5" i="7"/>
  <c r="R264" i="3"/>
  <c r="R266" i="3" s="1"/>
  <c r="T236" i="3" s="1"/>
  <c r="D236" i="1" s="1"/>
  <c r="P142" i="7"/>
  <c r="G6" i="2"/>
  <c r="C6" i="1" s="1"/>
  <c r="G8" i="2"/>
  <c r="C8" i="1" s="1"/>
  <c r="G10" i="2"/>
  <c r="C10" i="1" s="1"/>
  <c r="G12" i="2"/>
  <c r="C12" i="1" s="1"/>
  <c r="G14" i="2"/>
  <c r="C14" i="1" s="1"/>
  <c r="G16" i="2"/>
  <c r="C16" i="1" s="1"/>
  <c r="G18" i="2"/>
  <c r="C18" i="1" s="1"/>
  <c r="G20" i="2"/>
  <c r="C20" i="1" s="1"/>
  <c r="G22" i="2"/>
  <c r="C22" i="1" s="1"/>
  <c r="G24" i="2"/>
  <c r="C24" i="1" s="1"/>
  <c r="G26" i="2"/>
  <c r="C26" i="1" s="1"/>
  <c r="G28" i="2"/>
  <c r="C28" i="1" s="1"/>
  <c r="G30" i="2"/>
  <c r="C30" i="1" s="1"/>
  <c r="G32" i="2"/>
  <c r="C32" i="1" s="1"/>
  <c r="G34" i="2"/>
  <c r="C34" i="1" s="1"/>
  <c r="G36" i="2"/>
  <c r="C36" i="1" s="1"/>
  <c r="G38" i="2"/>
  <c r="C38" i="1" s="1"/>
  <c r="G40" i="2"/>
  <c r="C40" i="1" s="1"/>
  <c r="G42" i="2"/>
  <c r="C42" i="1" s="1"/>
  <c r="G44" i="2"/>
  <c r="C44" i="1" s="1"/>
  <c r="G46" i="2"/>
  <c r="C46" i="1" s="1"/>
  <c r="G48" i="2"/>
  <c r="C48" i="1" s="1"/>
  <c r="G50" i="2"/>
  <c r="C50" i="1" s="1"/>
  <c r="G53" i="2"/>
  <c r="C53" i="1" s="1"/>
  <c r="G55" i="2"/>
  <c r="C55" i="1" s="1"/>
  <c r="G57" i="2"/>
  <c r="C57" i="1" s="1"/>
  <c r="G59" i="2"/>
  <c r="C59" i="1" s="1"/>
  <c r="G61" i="2"/>
  <c r="C61" i="1" s="1"/>
  <c r="G63" i="2"/>
  <c r="C63" i="1" s="1"/>
  <c r="G65" i="2"/>
  <c r="C65" i="1" s="1"/>
  <c r="G67" i="2"/>
  <c r="C67" i="1" s="1"/>
  <c r="G69" i="2"/>
  <c r="C69" i="1" s="1"/>
  <c r="G71" i="2"/>
  <c r="C71" i="1" s="1"/>
  <c r="G73" i="2"/>
  <c r="C73" i="1" s="1"/>
  <c r="G75" i="2"/>
  <c r="C75" i="1" s="1"/>
  <c r="G77" i="2"/>
  <c r="C77" i="1" s="1"/>
  <c r="G79" i="2"/>
  <c r="C79" i="1" s="1"/>
  <c r="G81" i="2"/>
  <c r="C81" i="1" s="1"/>
  <c r="G83" i="2"/>
  <c r="C83" i="1" s="1"/>
  <c r="G85" i="2"/>
  <c r="C85" i="1" s="1"/>
  <c r="G87" i="2"/>
  <c r="C87" i="1" s="1"/>
  <c r="G89" i="2"/>
  <c r="C89" i="1" s="1"/>
  <c r="G91" i="2"/>
  <c r="C91" i="1" s="1"/>
  <c r="G93" i="2"/>
  <c r="C93" i="1" s="1"/>
  <c r="G95" i="2"/>
  <c r="C95" i="1" s="1"/>
  <c r="G97" i="2"/>
  <c r="C97" i="1" s="1"/>
  <c r="G99" i="2"/>
  <c r="C99" i="1" s="1"/>
  <c r="G101" i="2"/>
  <c r="C101" i="1" s="1"/>
  <c r="G103" i="2"/>
  <c r="C103" i="1" s="1"/>
  <c r="G105" i="2"/>
  <c r="C105" i="1" s="1"/>
  <c r="G106" i="2"/>
  <c r="C106" i="1" s="1"/>
  <c r="G108" i="2"/>
  <c r="C108" i="1" s="1"/>
  <c r="G110" i="2"/>
  <c r="C110" i="1" s="1"/>
  <c r="G11" i="2"/>
  <c r="C11" i="1" s="1"/>
  <c r="G19" i="2"/>
  <c r="C19" i="1" s="1"/>
  <c r="G27" i="2"/>
  <c r="C27" i="1" s="1"/>
  <c r="G35" i="2"/>
  <c r="C35" i="1" s="1"/>
  <c r="G43" i="2"/>
  <c r="C43" i="1" s="1"/>
  <c r="G51" i="2"/>
  <c r="C51" i="1" s="1"/>
  <c r="G58" i="2"/>
  <c r="C58" i="1" s="1"/>
  <c r="G66" i="2"/>
  <c r="C66" i="1" s="1"/>
  <c r="G74" i="2"/>
  <c r="C74" i="1" s="1"/>
  <c r="G82" i="2"/>
  <c r="C82" i="1" s="1"/>
  <c r="G90" i="2"/>
  <c r="C90" i="1" s="1"/>
  <c r="G98" i="2"/>
  <c r="C98" i="1" s="1"/>
  <c r="G113" i="2"/>
  <c r="C113" i="1" s="1"/>
  <c r="G117" i="2"/>
  <c r="C117" i="1" s="1"/>
  <c r="G121" i="2"/>
  <c r="C121" i="1" s="1"/>
  <c r="G125" i="2"/>
  <c r="C125" i="1" s="1"/>
  <c r="G129" i="2"/>
  <c r="C129" i="1" s="1"/>
  <c r="G133" i="2"/>
  <c r="C133" i="1" s="1"/>
  <c r="G137" i="2"/>
  <c r="C137" i="1" s="1"/>
  <c r="G141" i="2"/>
  <c r="C141" i="1" s="1"/>
  <c r="G145" i="2"/>
  <c r="C145" i="1" s="1"/>
  <c r="G149" i="2"/>
  <c r="C149" i="1" s="1"/>
  <c r="G153" i="2"/>
  <c r="C153" i="1" s="1"/>
  <c r="G157" i="2"/>
  <c r="C157" i="1" s="1"/>
  <c r="G161" i="2"/>
  <c r="C161" i="1" s="1"/>
  <c r="G168" i="2"/>
  <c r="C168" i="1" s="1"/>
  <c r="G172" i="2"/>
  <c r="C172" i="1" s="1"/>
  <c r="G176" i="2"/>
  <c r="C176" i="1" s="1"/>
  <c r="G180" i="2"/>
  <c r="C180" i="1" s="1"/>
  <c r="G184" i="2"/>
  <c r="C184" i="1" s="1"/>
  <c r="G188" i="2"/>
  <c r="C188" i="1" s="1"/>
  <c r="G192" i="2"/>
  <c r="C192" i="1" s="1"/>
  <c r="G196" i="2"/>
  <c r="C196" i="1" s="1"/>
  <c r="G200" i="2"/>
  <c r="C200" i="1" s="1"/>
  <c r="G204" i="2"/>
  <c r="C204" i="1" s="1"/>
  <c r="G206" i="2"/>
  <c r="C206" i="1" s="1"/>
  <c r="G208" i="2"/>
  <c r="C208" i="1" s="1"/>
  <c r="G210" i="2"/>
  <c r="C210" i="1" s="1"/>
  <c r="G212" i="2"/>
  <c r="C212" i="1" s="1"/>
  <c r="G214" i="2"/>
  <c r="C214" i="1" s="1"/>
  <c r="G216" i="2"/>
  <c r="C216" i="1" s="1"/>
  <c r="G218" i="2"/>
  <c r="C218" i="1" s="1"/>
  <c r="G220" i="2"/>
  <c r="C220" i="1" s="1"/>
  <c r="G222" i="2"/>
  <c r="C222" i="1" s="1"/>
  <c r="G224" i="2"/>
  <c r="C224" i="1" s="1"/>
  <c r="G226" i="2"/>
  <c r="C226" i="1" s="1"/>
  <c r="G228" i="2"/>
  <c r="C228" i="1" s="1"/>
  <c r="G230" i="2"/>
  <c r="C230" i="1" s="1"/>
  <c r="G232" i="2"/>
  <c r="C232" i="1" s="1"/>
  <c r="G234" i="2"/>
  <c r="C234" i="1" s="1"/>
  <c r="G237" i="2"/>
  <c r="C237" i="1" s="1"/>
  <c r="G239" i="2"/>
  <c r="C239" i="1" s="1"/>
  <c r="G241" i="2"/>
  <c r="C241" i="1" s="1"/>
  <c r="G243" i="2"/>
  <c r="C243" i="1" s="1"/>
  <c r="G245" i="2"/>
  <c r="C245" i="1" s="1"/>
  <c r="G247" i="2"/>
  <c r="C247" i="1" s="1"/>
  <c r="G249" i="2"/>
  <c r="C249" i="1" s="1"/>
  <c r="G251" i="2"/>
  <c r="C251" i="1" s="1"/>
  <c r="G253" i="2"/>
  <c r="C253" i="1" s="1"/>
  <c r="G255" i="2"/>
  <c r="C255" i="1" s="1"/>
  <c r="G257" i="2"/>
  <c r="C257" i="1" s="1"/>
  <c r="G259" i="2"/>
  <c r="C259" i="1" s="1"/>
  <c r="G261" i="2"/>
  <c r="C261" i="1" s="1"/>
  <c r="G263" i="2"/>
  <c r="C263" i="1" s="1"/>
  <c r="G13" i="2"/>
  <c r="C13" i="1" s="1"/>
  <c r="G21" i="2"/>
  <c r="C21" i="1" s="1"/>
  <c r="G29" i="2"/>
  <c r="C29" i="1" s="1"/>
  <c r="G37" i="2"/>
  <c r="C37" i="1" s="1"/>
  <c r="G45" i="2"/>
  <c r="C45" i="1" s="1"/>
  <c r="G52" i="2"/>
  <c r="C52" i="1" s="1"/>
  <c r="G60" i="2"/>
  <c r="C60" i="1" s="1"/>
  <c r="G68" i="2"/>
  <c r="C68" i="1" s="1"/>
  <c r="G76" i="2"/>
  <c r="C76" i="1" s="1"/>
  <c r="G84" i="2"/>
  <c r="C84" i="1" s="1"/>
  <c r="G92" i="2"/>
  <c r="C92" i="1" s="1"/>
  <c r="G100" i="2"/>
  <c r="C100" i="1" s="1"/>
  <c r="G107" i="2"/>
  <c r="C107" i="1" s="1"/>
  <c r="G114" i="2"/>
  <c r="C114" i="1" s="1"/>
  <c r="G118" i="2"/>
  <c r="C118" i="1" s="1"/>
  <c r="G122" i="2"/>
  <c r="C122" i="1" s="1"/>
  <c r="G126" i="2"/>
  <c r="C126" i="1" s="1"/>
  <c r="G130" i="2"/>
  <c r="C130" i="1" s="1"/>
  <c r="G134" i="2"/>
  <c r="C134" i="1" s="1"/>
  <c r="G138" i="2"/>
  <c r="C138" i="1" s="1"/>
  <c r="G142" i="2"/>
  <c r="G146" i="2"/>
  <c r="C146" i="1" s="1"/>
  <c r="G150" i="2"/>
  <c r="C150" i="1" s="1"/>
  <c r="G154" i="2"/>
  <c r="C154" i="1" s="1"/>
  <c r="G158" i="2"/>
  <c r="C158" i="1" s="1"/>
  <c r="G162" i="2"/>
  <c r="C162" i="1" s="1"/>
  <c r="G165" i="2"/>
  <c r="C165" i="1" s="1"/>
  <c r="G169" i="2"/>
  <c r="C169" i="1" s="1"/>
  <c r="G173" i="2"/>
  <c r="C173" i="1" s="1"/>
  <c r="G177" i="2"/>
  <c r="C177" i="1" s="1"/>
  <c r="G181" i="2"/>
  <c r="C181" i="1" s="1"/>
  <c r="G185" i="2"/>
  <c r="C185" i="1" s="1"/>
  <c r="G189" i="2"/>
  <c r="C189" i="1" s="1"/>
  <c r="G193" i="2"/>
  <c r="C193" i="1" s="1"/>
  <c r="G197" i="2"/>
  <c r="C197" i="1" s="1"/>
  <c r="G201" i="2"/>
  <c r="C201" i="1" s="1"/>
  <c r="G7" i="2"/>
  <c r="C7" i="1" s="1"/>
  <c r="G15" i="2"/>
  <c r="C15" i="1" s="1"/>
  <c r="G23" i="2"/>
  <c r="C23" i="1" s="1"/>
  <c r="G31" i="2"/>
  <c r="C31" i="1" s="1"/>
  <c r="G39" i="2"/>
  <c r="C39" i="1" s="1"/>
  <c r="G47" i="2"/>
  <c r="C47" i="1" s="1"/>
  <c r="G54" i="2"/>
  <c r="C54" i="1" s="1"/>
  <c r="G62" i="2"/>
  <c r="C62" i="1" s="1"/>
  <c r="G70" i="2"/>
  <c r="C70" i="1" s="1"/>
  <c r="G78" i="2"/>
  <c r="C78" i="1" s="1"/>
  <c r="G86" i="2"/>
  <c r="C86" i="1" s="1"/>
  <c r="G94" i="2"/>
  <c r="C94" i="1" s="1"/>
  <c r="G102" i="2"/>
  <c r="C102" i="1" s="1"/>
  <c r="G109" i="2"/>
  <c r="C109" i="1" s="1"/>
  <c r="G111" i="2"/>
  <c r="C111" i="1" s="1"/>
  <c r="G115" i="2"/>
  <c r="C115" i="1" s="1"/>
  <c r="G119" i="2"/>
  <c r="C119" i="1" s="1"/>
  <c r="G123" i="2"/>
  <c r="C123" i="1" s="1"/>
  <c r="G127" i="2"/>
  <c r="C127" i="1" s="1"/>
  <c r="G131" i="2"/>
  <c r="C131" i="1" s="1"/>
  <c r="G135" i="2"/>
  <c r="C135" i="1" s="1"/>
  <c r="G139" i="2"/>
  <c r="C139" i="1" s="1"/>
  <c r="G143" i="2"/>
  <c r="C143" i="1" s="1"/>
  <c r="G147" i="2"/>
  <c r="C147" i="1" s="1"/>
  <c r="G151" i="2"/>
  <c r="C151" i="1" s="1"/>
  <c r="G155" i="2"/>
  <c r="C155" i="1" s="1"/>
  <c r="G159" i="2"/>
  <c r="C159" i="1" s="1"/>
  <c r="G163" i="2"/>
  <c r="C163" i="1" s="1"/>
  <c r="G166" i="2"/>
  <c r="C166" i="1" s="1"/>
  <c r="G170" i="2"/>
  <c r="C170" i="1" s="1"/>
  <c r="G174" i="2"/>
  <c r="C174" i="1" s="1"/>
  <c r="G178" i="2"/>
  <c r="C178" i="1" s="1"/>
  <c r="G182" i="2"/>
  <c r="C182" i="1" s="1"/>
  <c r="G186" i="2"/>
  <c r="C186" i="1" s="1"/>
  <c r="G190" i="2"/>
  <c r="C190" i="1" s="1"/>
  <c r="G194" i="2"/>
  <c r="C194" i="1" s="1"/>
  <c r="G198" i="2"/>
  <c r="C198" i="1" s="1"/>
  <c r="G202" i="2"/>
  <c r="C202" i="1" s="1"/>
  <c r="G203" i="2"/>
  <c r="C203" i="1" s="1"/>
  <c r="G205" i="2"/>
  <c r="C205" i="1" s="1"/>
  <c r="G207" i="2"/>
  <c r="C207" i="1" s="1"/>
  <c r="G209" i="2"/>
  <c r="C209" i="1" s="1"/>
  <c r="G211" i="2"/>
  <c r="C211" i="1" s="1"/>
  <c r="G213" i="2"/>
  <c r="C213" i="1" s="1"/>
  <c r="G215" i="2"/>
  <c r="C215" i="1" s="1"/>
  <c r="G217" i="2"/>
  <c r="C217" i="1" s="1"/>
  <c r="G219" i="2"/>
  <c r="C219" i="1" s="1"/>
  <c r="G221" i="2"/>
  <c r="C221" i="1" s="1"/>
  <c r="G223" i="2"/>
  <c r="C223" i="1" s="1"/>
  <c r="G225" i="2"/>
  <c r="C225" i="1" s="1"/>
  <c r="G227" i="2"/>
  <c r="C227" i="1" s="1"/>
  <c r="G229" i="2"/>
  <c r="C229" i="1" s="1"/>
  <c r="G231" i="2"/>
  <c r="C231" i="1" s="1"/>
  <c r="G233" i="2"/>
  <c r="C233" i="1" s="1"/>
  <c r="G235" i="2"/>
  <c r="C235" i="1" s="1"/>
  <c r="G238" i="2"/>
  <c r="C238" i="1" s="1"/>
  <c r="G240" i="2"/>
  <c r="C240" i="1" s="1"/>
  <c r="G242" i="2"/>
  <c r="C242" i="1" s="1"/>
  <c r="G244" i="2"/>
  <c r="C244" i="1" s="1"/>
  <c r="G246" i="2"/>
  <c r="C246" i="1" s="1"/>
  <c r="G248" i="2"/>
  <c r="C248" i="1" s="1"/>
  <c r="G250" i="2"/>
  <c r="C250" i="1" s="1"/>
  <c r="G252" i="2"/>
  <c r="C252" i="1" s="1"/>
  <c r="G254" i="2"/>
  <c r="C254" i="1" s="1"/>
  <c r="G256" i="2"/>
  <c r="C256" i="1" s="1"/>
  <c r="G258" i="2"/>
  <c r="C258" i="1" s="1"/>
  <c r="G260" i="2"/>
  <c r="C260" i="1" s="1"/>
  <c r="G262" i="2"/>
  <c r="C262" i="1" s="1"/>
  <c r="G17" i="2"/>
  <c r="C17" i="1" s="1"/>
  <c r="G49" i="2"/>
  <c r="C49" i="1" s="1"/>
  <c r="G80" i="2"/>
  <c r="C80" i="1" s="1"/>
  <c r="G116" i="2"/>
  <c r="C116" i="1" s="1"/>
  <c r="G132" i="2"/>
  <c r="C132" i="1" s="1"/>
  <c r="G148" i="2"/>
  <c r="C148" i="1" s="1"/>
  <c r="G164" i="2"/>
  <c r="C164" i="1" s="1"/>
  <c r="G179" i="2"/>
  <c r="C179" i="1" s="1"/>
  <c r="G195" i="2"/>
  <c r="C195" i="1" s="1"/>
  <c r="G25" i="2"/>
  <c r="C25" i="1" s="1"/>
  <c r="G56" i="2"/>
  <c r="C56" i="1" s="1"/>
  <c r="G88" i="2"/>
  <c r="C88" i="1" s="1"/>
  <c r="G120" i="2"/>
  <c r="C120" i="1" s="1"/>
  <c r="G136" i="2"/>
  <c r="C136" i="1" s="1"/>
  <c r="G152" i="2"/>
  <c r="C152" i="1" s="1"/>
  <c r="G167" i="2"/>
  <c r="C167" i="1" s="1"/>
  <c r="G183" i="2"/>
  <c r="C183" i="1" s="1"/>
  <c r="G199" i="2"/>
  <c r="C199" i="1" s="1"/>
  <c r="G33" i="2"/>
  <c r="C33" i="1" s="1"/>
  <c r="G64" i="2"/>
  <c r="C64" i="1" s="1"/>
  <c r="G96" i="2"/>
  <c r="C96" i="1" s="1"/>
  <c r="G124" i="2"/>
  <c r="C124" i="1" s="1"/>
  <c r="G140" i="2"/>
  <c r="C140" i="1" s="1"/>
  <c r="G156" i="2"/>
  <c r="C156" i="1" s="1"/>
  <c r="G171" i="2"/>
  <c r="C171" i="1" s="1"/>
  <c r="G187" i="2"/>
  <c r="C187" i="1" s="1"/>
  <c r="G9" i="2"/>
  <c r="C9" i="1" s="1"/>
  <c r="G144" i="2"/>
  <c r="C144" i="1" s="1"/>
  <c r="G41" i="2"/>
  <c r="C41" i="1" s="1"/>
  <c r="G160" i="2"/>
  <c r="C160" i="1" s="1"/>
  <c r="G104" i="2"/>
  <c r="C104" i="1" s="1"/>
  <c r="G72" i="2"/>
  <c r="C72" i="1" s="1"/>
  <c r="G112" i="2"/>
  <c r="C112" i="1" s="1"/>
  <c r="G175" i="2"/>
  <c r="C175" i="1" s="1"/>
  <c r="G128" i="2"/>
  <c r="C128" i="1" s="1"/>
  <c r="G191" i="2"/>
  <c r="C191" i="1" s="1"/>
  <c r="G5" i="2"/>
  <c r="F236" i="1" l="1"/>
  <c r="N236" i="5"/>
  <c r="L264" i="7"/>
  <c r="K264" i="7" s="1"/>
  <c r="H266" i="5"/>
  <c r="L171" i="5"/>
  <c r="F171" i="1" s="1"/>
  <c r="L174" i="5"/>
  <c r="N174" i="5" s="1"/>
  <c r="L176" i="5"/>
  <c r="N176" i="5" s="1"/>
  <c r="L218" i="5"/>
  <c r="F218" i="1" s="1"/>
  <c r="L215" i="5"/>
  <c r="N215" i="5" s="1"/>
  <c r="L235" i="5"/>
  <c r="F235" i="1" s="1"/>
  <c r="L40" i="5"/>
  <c r="N40" i="5" s="1"/>
  <c r="L241" i="5"/>
  <c r="N241" i="5" s="1"/>
  <c r="L46" i="5"/>
  <c r="N46" i="5" s="1"/>
  <c r="L169" i="5"/>
  <c r="N169" i="5" s="1"/>
  <c r="L221" i="5"/>
  <c r="N221" i="5" s="1"/>
  <c r="L226" i="5"/>
  <c r="F226" i="1" s="1"/>
  <c r="L108" i="5"/>
  <c r="N108" i="5" s="1"/>
  <c r="L66" i="5"/>
  <c r="F66" i="1" s="1"/>
  <c r="L49" i="5"/>
  <c r="F49" i="1" s="1"/>
  <c r="L18" i="5"/>
  <c r="F18" i="1" s="1"/>
  <c r="L203" i="5"/>
  <c r="N203" i="5" s="1"/>
  <c r="L77" i="5"/>
  <c r="N77" i="5" s="1"/>
  <c r="L208" i="5"/>
  <c r="F208" i="1" s="1"/>
  <c r="L233" i="5"/>
  <c r="N233" i="5" s="1"/>
  <c r="L239" i="5"/>
  <c r="N239" i="5" s="1"/>
  <c r="L25" i="5"/>
  <c r="N25" i="5" s="1"/>
  <c r="L92" i="5"/>
  <c r="F92" i="1" s="1"/>
  <c r="L144" i="5"/>
  <c r="F144" i="1" s="1"/>
  <c r="L133" i="5"/>
  <c r="N133" i="5" s="1"/>
  <c r="L91" i="5"/>
  <c r="N91" i="5" s="1"/>
  <c r="L100" i="5"/>
  <c r="N100" i="5" s="1"/>
  <c r="L237" i="5"/>
  <c r="N237" i="5" s="1"/>
  <c r="L22" i="5"/>
  <c r="N22" i="5" s="1"/>
  <c r="L242" i="5"/>
  <c r="F242" i="1" s="1"/>
  <c r="L247" i="5"/>
  <c r="N247" i="5" s="1"/>
  <c r="L167" i="5"/>
  <c r="N167" i="5" s="1"/>
  <c r="L45" i="5"/>
  <c r="N45" i="5" s="1"/>
  <c r="L148" i="5"/>
  <c r="F148" i="1" s="1"/>
  <c r="L140" i="5"/>
  <c r="F140" i="1" s="1"/>
  <c r="L14" i="5"/>
  <c r="N14" i="5" s="1"/>
  <c r="L129" i="5"/>
  <c r="F129" i="1" s="1"/>
  <c r="L103" i="5"/>
  <c r="F103" i="1" s="1"/>
  <c r="L111" i="5"/>
  <c r="N111" i="5" s="1"/>
  <c r="L213" i="5"/>
  <c r="N213" i="5" s="1"/>
  <c r="L219" i="5"/>
  <c r="N219" i="5" s="1"/>
  <c r="L156" i="5"/>
  <c r="F156" i="1" s="1"/>
  <c r="L93" i="5"/>
  <c r="N93" i="5" s="1"/>
  <c r="L30" i="5"/>
  <c r="N30" i="5" s="1"/>
  <c r="L224" i="5"/>
  <c r="N224" i="5" s="1"/>
  <c r="L161" i="5"/>
  <c r="N161" i="5" s="1"/>
  <c r="L51" i="5"/>
  <c r="F51" i="1" s="1"/>
  <c r="L154" i="5"/>
  <c r="N154" i="5" s="1"/>
  <c r="L24" i="5"/>
  <c r="F24" i="1" s="1"/>
  <c r="L159" i="5"/>
  <c r="F159" i="1" s="1"/>
  <c r="L27" i="5"/>
  <c r="F27" i="1" s="1"/>
  <c r="L246" i="5"/>
  <c r="N246" i="5" s="1"/>
  <c r="L123" i="5"/>
  <c r="N123" i="5" s="1"/>
  <c r="L160" i="5"/>
  <c r="F160" i="1" s="1"/>
  <c r="L149" i="5"/>
  <c r="N149" i="5" s="1"/>
  <c r="L106" i="5"/>
  <c r="F106" i="1" s="1"/>
  <c r="L115" i="5"/>
  <c r="N115" i="5" s="1"/>
  <c r="L253" i="5"/>
  <c r="N253" i="5" s="1"/>
  <c r="L69" i="5"/>
  <c r="N69" i="5" s="1"/>
  <c r="L58" i="5"/>
  <c r="N58" i="5" s="1"/>
  <c r="L32" i="5"/>
  <c r="F32" i="1" s="1"/>
  <c r="L263" i="5"/>
  <c r="F263" i="1" s="1"/>
  <c r="L170" i="5"/>
  <c r="F170" i="1" s="1"/>
  <c r="L229" i="5"/>
  <c r="F229" i="1" s="1"/>
  <c r="L153" i="5"/>
  <c r="F153" i="1" s="1"/>
  <c r="L110" i="5"/>
  <c r="N110" i="5" s="1"/>
  <c r="L88" i="5"/>
  <c r="F88" i="1" s="1"/>
  <c r="L62" i="5"/>
  <c r="N62" i="5" s="1"/>
  <c r="L252" i="5"/>
  <c r="N252" i="5" s="1"/>
  <c r="L187" i="5"/>
  <c r="N187" i="5" s="1"/>
  <c r="L124" i="5"/>
  <c r="N124" i="5" s="1"/>
  <c r="L61" i="5"/>
  <c r="F61" i="1" s="1"/>
  <c r="L257" i="5"/>
  <c r="N257" i="5" s="1"/>
  <c r="L192" i="5"/>
  <c r="F192" i="1" s="1"/>
  <c r="L113" i="5"/>
  <c r="F113" i="1" s="1"/>
  <c r="L217" i="5"/>
  <c r="N217" i="5" s="1"/>
  <c r="L87" i="5"/>
  <c r="N87" i="5" s="1"/>
  <c r="L222" i="5"/>
  <c r="N222" i="5" s="1"/>
  <c r="L96" i="5"/>
  <c r="F96" i="1" s="1"/>
  <c r="L9" i="5"/>
  <c r="F9" i="1" s="1"/>
  <c r="L99" i="5"/>
  <c r="N99" i="5" s="1"/>
  <c r="L7" i="5"/>
  <c r="F7" i="1" s="1"/>
  <c r="L34" i="5"/>
  <c r="F34" i="1" s="1"/>
  <c r="L238" i="5"/>
  <c r="F238" i="1" s="1"/>
  <c r="L243" i="5"/>
  <c r="N243" i="5" s="1"/>
  <c r="L13" i="5"/>
  <c r="N13" i="5" s="1"/>
  <c r="L47" i="5"/>
  <c r="N47" i="5" s="1"/>
  <c r="L195" i="5"/>
  <c r="F195" i="1" s="1"/>
  <c r="L200" i="5"/>
  <c r="N200" i="5" s="1"/>
  <c r="L162" i="5"/>
  <c r="F162" i="1" s="1"/>
  <c r="L151" i="5"/>
  <c r="N151" i="5" s="1"/>
  <c r="L188" i="5"/>
  <c r="N188" i="5" s="1"/>
  <c r="L98" i="5"/>
  <c r="F98" i="1" s="1"/>
  <c r="L142" i="5"/>
  <c r="F142" i="1" s="1"/>
  <c r="L201" i="5"/>
  <c r="N201" i="5" s="1"/>
  <c r="L134" i="5"/>
  <c r="N134" i="5" s="1"/>
  <c r="L71" i="5"/>
  <c r="N71" i="5" s="1"/>
  <c r="L8" i="5"/>
  <c r="F8" i="1" s="1"/>
  <c r="L206" i="5"/>
  <c r="N206" i="5" s="1"/>
  <c r="L143" i="5"/>
  <c r="N143" i="5" s="1"/>
  <c r="L80" i="5"/>
  <c r="N80" i="5" s="1"/>
  <c r="L11" i="5"/>
  <c r="N11" i="5" s="1"/>
  <c r="L181" i="5"/>
  <c r="N181" i="5" s="1"/>
  <c r="L186" i="5"/>
  <c r="N186" i="5" s="1"/>
  <c r="L60" i="5"/>
  <c r="N60" i="5" s="1"/>
  <c r="L223" i="5"/>
  <c r="F223" i="1" s="1"/>
  <c r="L97" i="5"/>
  <c r="N97" i="5" s="1"/>
  <c r="L228" i="5"/>
  <c r="F228" i="1" s="1"/>
  <c r="L86" i="5"/>
  <c r="N86" i="5" s="1"/>
  <c r="L173" i="5"/>
  <c r="N173" i="5" s="1"/>
  <c r="L44" i="5"/>
  <c r="N44" i="5" s="1"/>
  <c r="L178" i="5"/>
  <c r="N178" i="5" s="1"/>
  <c r="L52" i="5"/>
  <c r="N52" i="5" s="1"/>
  <c r="L120" i="5"/>
  <c r="N120" i="5" s="1"/>
  <c r="L172" i="5"/>
  <c r="F172" i="1" s="1"/>
  <c r="L114" i="5"/>
  <c r="N114" i="5" s="1"/>
  <c r="L260" i="5"/>
  <c r="N260" i="5" s="1"/>
  <c r="L132" i="5"/>
  <c r="N132" i="5" s="1"/>
  <c r="L6" i="5"/>
  <c r="N6" i="5" s="1"/>
  <c r="L137" i="5"/>
  <c r="N137" i="5" s="1"/>
  <c r="L225" i="5"/>
  <c r="N225" i="5" s="1"/>
  <c r="L95" i="5"/>
  <c r="F95" i="1" s="1"/>
  <c r="L230" i="5"/>
  <c r="N230" i="5" s="1"/>
  <c r="L72" i="5"/>
  <c r="F72" i="1" s="1"/>
  <c r="L136" i="5"/>
  <c r="F136" i="1" s="1"/>
  <c r="L83" i="5"/>
  <c r="F83" i="1" s="1"/>
  <c r="L23" i="5"/>
  <c r="N23" i="5" s="1"/>
  <c r="L145" i="5"/>
  <c r="N145" i="5" s="1"/>
  <c r="L82" i="5"/>
  <c r="N82" i="5" s="1"/>
  <c r="L250" i="5"/>
  <c r="F250" i="1" s="1"/>
  <c r="L185" i="5"/>
  <c r="N185" i="5" s="1"/>
  <c r="L118" i="5"/>
  <c r="N118" i="5" s="1"/>
  <c r="L55" i="5"/>
  <c r="N55" i="5" s="1"/>
  <c r="L255" i="5"/>
  <c r="N255" i="5" s="1"/>
  <c r="L190" i="5"/>
  <c r="N190" i="5" s="1"/>
  <c r="L127" i="5"/>
  <c r="N127" i="5" s="1"/>
  <c r="L64" i="5"/>
  <c r="N64" i="5" s="1"/>
  <c r="L41" i="5"/>
  <c r="F41" i="1" s="1"/>
  <c r="L262" i="5"/>
  <c r="N262" i="5" s="1"/>
  <c r="L130" i="5"/>
  <c r="F130" i="1" s="1"/>
  <c r="L155" i="5"/>
  <c r="N155" i="5" s="1"/>
  <c r="L39" i="5"/>
  <c r="N39" i="5" s="1"/>
  <c r="L207" i="5"/>
  <c r="N207" i="5" s="1"/>
  <c r="L81" i="5"/>
  <c r="F81" i="1" s="1"/>
  <c r="L212" i="5"/>
  <c r="N212" i="5" s="1"/>
  <c r="L70" i="5"/>
  <c r="F70" i="1" s="1"/>
  <c r="L158" i="5"/>
  <c r="N158" i="5" s="1"/>
  <c r="L28" i="5"/>
  <c r="N28" i="5" s="1"/>
  <c r="L163" i="5"/>
  <c r="N163" i="5" s="1"/>
  <c r="L31" i="5"/>
  <c r="F31" i="1" s="1"/>
  <c r="L89" i="5"/>
  <c r="N89" i="5" s="1"/>
  <c r="L157" i="5"/>
  <c r="F157" i="1" s="1"/>
  <c r="L67" i="5"/>
  <c r="F67" i="1" s="1"/>
  <c r="L211" i="5"/>
  <c r="F211" i="1" s="1"/>
  <c r="L85" i="5"/>
  <c r="N85" i="5" s="1"/>
  <c r="L216" i="5"/>
  <c r="N216" i="5" s="1"/>
  <c r="L74" i="5"/>
  <c r="N74" i="5" s="1"/>
  <c r="L177" i="5"/>
  <c r="F177" i="1" s="1"/>
  <c r="L48" i="5"/>
  <c r="N48" i="5" s="1"/>
  <c r="L166" i="5"/>
  <c r="F166" i="1" s="1"/>
  <c r="L33" i="5"/>
  <c r="F33" i="1" s="1"/>
  <c r="L10" i="5"/>
  <c r="N10" i="5" s="1"/>
  <c r="L202" i="5"/>
  <c r="F202" i="1" s="1"/>
  <c r="L256" i="5"/>
  <c r="N256" i="5" s="1"/>
  <c r="L191" i="5"/>
  <c r="F191" i="1" s="1"/>
  <c r="L128" i="5"/>
  <c r="F128" i="1" s="1"/>
  <c r="L65" i="5"/>
  <c r="N65" i="5" s="1"/>
  <c r="L261" i="5"/>
  <c r="F261" i="1" s="1"/>
  <c r="L196" i="5"/>
  <c r="N196" i="5" s="1"/>
  <c r="L117" i="5"/>
  <c r="F117" i="1" s="1"/>
  <c r="L54" i="5"/>
  <c r="N54" i="5" s="1"/>
  <c r="L205" i="5"/>
  <c r="N205" i="5" s="1"/>
  <c r="L138" i="5"/>
  <c r="N138" i="5" s="1"/>
  <c r="L75" i="5"/>
  <c r="F75" i="1" s="1"/>
  <c r="L12" i="5"/>
  <c r="N12" i="5" s="1"/>
  <c r="L210" i="5"/>
  <c r="F210" i="1" s="1"/>
  <c r="L147" i="5"/>
  <c r="N147" i="5" s="1"/>
  <c r="L84" i="5"/>
  <c r="F84" i="1" s="1"/>
  <c r="L15" i="5"/>
  <c r="F15" i="1" s="1"/>
  <c r="L183" i="5"/>
  <c r="F183" i="1" s="1"/>
  <c r="L57" i="5"/>
  <c r="F57" i="1" s="1"/>
  <c r="L220" i="5"/>
  <c r="F220" i="1" s="1"/>
  <c r="L125" i="5"/>
  <c r="N125" i="5" s="1"/>
  <c r="L197" i="5"/>
  <c r="N197" i="5" s="1"/>
  <c r="L36" i="5"/>
  <c r="N36" i="5" s="1"/>
  <c r="L244" i="5"/>
  <c r="F244" i="1" s="1"/>
  <c r="L179" i="5"/>
  <c r="F179" i="1" s="1"/>
  <c r="L116" i="5"/>
  <c r="N116" i="5" s="1"/>
  <c r="L53" i="5"/>
  <c r="F53" i="1" s="1"/>
  <c r="L249" i="5"/>
  <c r="F249" i="1" s="1"/>
  <c r="L184" i="5"/>
  <c r="N184" i="5" s="1"/>
  <c r="L121" i="5"/>
  <c r="N121" i="5" s="1"/>
  <c r="L43" i="5"/>
  <c r="N43" i="5" s="1"/>
  <c r="L209" i="5"/>
  <c r="F209" i="1" s="1"/>
  <c r="L146" i="5"/>
  <c r="N146" i="5" s="1"/>
  <c r="L79" i="5"/>
  <c r="F79" i="1" s="1"/>
  <c r="L16" i="5"/>
  <c r="N16" i="5" s="1"/>
  <c r="L214" i="5"/>
  <c r="N214" i="5" s="1"/>
  <c r="L135" i="5"/>
  <c r="N135" i="5" s="1"/>
  <c r="L35" i="5"/>
  <c r="F35" i="1" s="1"/>
  <c r="L248" i="5"/>
  <c r="F248" i="1" s="1"/>
  <c r="L105" i="5"/>
  <c r="N105" i="5" s="1"/>
  <c r="L109" i="5"/>
  <c r="N109" i="5" s="1"/>
  <c r="L20" i="5"/>
  <c r="F20" i="1" s="1"/>
  <c r="L139" i="5"/>
  <c r="N139" i="5" s="1"/>
  <c r="L21" i="5"/>
  <c r="N21" i="5" s="1"/>
  <c r="L240" i="5"/>
  <c r="N240" i="5" s="1"/>
  <c r="L175" i="5"/>
  <c r="F175" i="1" s="1"/>
  <c r="L112" i="5"/>
  <c r="F112" i="1" s="1"/>
  <c r="L50" i="5"/>
  <c r="F50" i="1" s="1"/>
  <c r="L245" i="5"/>
  <c r="N245" i="5" s="1"/>
  <c r="L180" i="5"/>
  <c r="N180" i="5" s="1"/>
  <c r="L102" i="5"/>
  <c r="N102" i="5" s="1"/>
  <c r="L254" i="5"/>
  <c r="N254" i="5" s="1"/>
  <c r="L189" i="5"/>
  <c r="F189" i="1" s="1"/>
  <c r="L122" i="5"/>
  <c r="F122" i="1" s="1"/>
  <c r="L59" i="5"/>
  <c r="F59" i="1" s="1"/>
  <c r="L259" i="5"/>
  <c r="F259" i="1" s="1"/>
  <c r="L194" i="5"/>
  <c r="N194" i="5" s="1"/>
  <c r="L131" i="5"/>
  <c r="N131" i="5" s="1"/>
  <c r="L68" i="5"/>
  <c r="F68" i="1" s="1"/>
  <c r="L29" i="5"/>
  <c r="N29" i="5" s="1"/>
  <c r="L152" i="5"/>
  <c r="N152" i="5" s="1"/>
  <c r="L26" i="5"/>
  <c r="N26" i="5" s="1"/>
  <c r="L204" i="5"/>
  <c r="N204" i="5" s="1"/>
  <c r="L78" i="5"/>
  <c r="N78" i="5" s="1"/>
  <c r="L165" i="5"/>
  <c r="N165" i="5" s="1"/>
  <c r="L227" i="5"/>
  <c r="N227" i="5" s="1"/>
  <c r="L164" i="5"/>
  <c r="N164" i="5" s="1"/>
  <c r="L101" i="5"/>
  <c r="F101" i="1" s="1"/>
  <c r="L38" i="5"/>
  <c r="N38" i="5" s="1"/>
  <c r="L232" i="5"/>
  <c r="F232" i="1" s="1"/>
  <c r="L168" i="5"/>
  <c r="F168" i="1" s="1"/>
  <c r="L90" i="5"/>
  <c r="N90" i="5" s="1"/>
  <c r="L258" i="5"/>
  <c r="N258" i="5" s="1"/>
  <c r="L193" i="5"/>
  <c r="N193" i="5" s="1"/>
  <c r="L126" i="5"/>
  <c r="F126" i="1" s="1"/>
  <c r="L63" i="5"/>
  <c r="F63" i="1" s="1"/>
  <c r="L5" i="5"/>
  <c r="N5" i="5" s="1"/>
  <c r="L198" i="5"/>
  <c r="F198" i="1" s="1"/>
  <c r="L104" i="5"/>
  <c r="F104" i="1" s="1"/>
  <c r="L19" i="5"/>
  <c r="F19" i="1" s="1"/>
  <c r="L231" i="5"/>
  <c r="N231" i="5" s="1"/>
  <c r="L42" i="5"/>
  <c r="N42" i="5" s="1"/>
  <c r="L94" i="5"/>
  <c r="N94" i="5" s="1"/>
  <c r="L251" i="5"/>
  <c r="F251" i="1" s="1"/>
  <c r="L76" i="5"/>
  <c r="F76" i="1" s="1"/>
  <c r="AD264" i="3"/>
  <c r="J264" i="7" s="1"/>
  <c r="L182" i="5"/>
  <c r="L119" i="5"/>
  <c r="N119" i="5" s="1"/>
  <c r="L56" i="5"/>
  <c r="F56" i="1" s="1"/>
  <c r="L17" i="5"/>
  <c r="F17" i="1" s="1"/>
  <c r="L199" i="5"/>
  <c r="N199" i="5" s="1"/>
  <c r="L73" i="5"/>
  <c r="N73" i="5" s="1"/>
  <c r="L141" i="5"/>
  <c r="N141" i="5" s="1"/>
  <c r="L150" i="5"/>
  <c r="N150" i="5" s="1"/>
  <c r="L234" i="5"/>
  <c r="N234" i="5" s="1"/>
  <c r="L107" i="5"/>
  <c r="F107" i="1" s="1"/>
  <c r="L37" i="5"/>
  <c r="F37" i="1" s="1"/>
  <c r="AD266" i="3"/>
  <c r="J266" i="7" s="1"/>
  <c r="T142" i="3"/>
  <c r="D142" i="1" s="1"/>
  <c r="T20" i="3"/>
  <c r="D20" i="1" s="1"/>
  <c r="T50" i="3"/>
  <c r="D50" i="1" s="1"/>
  <c r="T95" i="3"/>
  <c r="D95" i="1" s="1"/>
  <c r="T231" i="3"/>
  <c r="D231" i="1" s="1"/>
  <c r="T73" i="3"/>
  <c r="D73" i="1" s="1"/>
  <c r="T195" i="3"/>
  <c r="D195" i="1" s="1"/>
  <c r="T24" i="3"/>
  <c r="D24" i="1" s="1"/>
  <c r="T103" i="3"/>
  <c r="D103" i="1" s="1"/>
  <c r="T225" i="3"/>
  <c r="D225" i="1" s="1"/>
  <c r="T101" i="3"/>
  <c r="D101" i="1" s="1"/>
  <c r="T32" i="3"/>
  <c r="D32" i="1" s="1"/>
  <c r="T223" i="3"/>
  <c r="D223" i="1" s="1"/>
  <c r="T167" i="3"/>
  <c r="D167" i="1" s="1"/>
  <c r="T213" i="3"/>
  <c r="D213" i="1" s="1"/>
  <c r="T57" i="3"/>
  <c r="D57" i="1" s="1"/>
  <c r="T164" i="3"/>
  <c r="D164" i="1" s="1"/>
  <c r="T260" i="3"/>
  <c r="D260" i="1" s="1"/>
  <c r="T87" i="3"/>
  <c r="D87" i="1" s="1"/>
  <c r="T193" i="3"/>
  <c r="D193" i="1" s="1"/>
  <c r="T205" i="3"/>
  <c r="D205" i="1" s="1"/>
  <c r="T203" i="3"/>
  <c r="D203" i="1" s="1"/>
  <c r="T250" i="3"/>
  <c r="D250" i="1" s="1"/>
  <c r="T85" i="3"/>
  <c r="D85" i="1" s="1"/>
  <c r="T77" i="3"/>
  <c r="D77" i="1" s="1"/>
  <c r="T150" i="3"/>
  <c r="D150" i="1" s="1"/>
  <c r="T42" i="3"/>
  <c r="D42" i="1" s="1"/>
  <c r="T148" i="3"/>
  <c r="D148" i="1" s="1"/>
  <c r="T227" i="3"/>
  <c r="D227" i="1" s="1"/>
  <c r="T71" i="3"/>
  <c r="D71" i="1" s="1"/>
  <c r="T177" i="3"/>
  <c r="D177" i="1" s="1"/>
  <c r="T258" i="3"/>
  <c r="D258" i="1" s="1"/>
  <c r="T99" i="3"/>
  <c r="D99" i="1" s="1"/>
  <c r="T140" i="3"/>
  <c r="D140" i="1" s="1"/>
  <c r="T185" i="3"/>
  <c r="D185" i="1" s="1"/>
  <c r="T211" i="3"/>
  <c r="D211" i="1" s="1"/>
  <c r="T59" i="3"/>
  <c r="D59" i="1" s="1"/>
  <c r="T132" i="3"/>
  <c r="D132" i="1" s="1"/>
  <c r="T40" i="3"/>
  <c r="D40" i="1" s="1"/>
  <c r="T162" i="3"/>
  <c r="D162" i="1" s="1"/>
  <c r="T242" i="3"/>
  <c r="D242" i="1" s="1"/>
  <c r="T262" i="3"/>
  <c r="D262" i="1" s="1"/>
  <c r="T197" i="3"/>
  <c r="D197" i="1" s="1"/>
  <c r="T134" i="3"/>
  <c r="D134" i="1" s="1"/>
  <c r="T44" i="3"/>
  <c r="D44" i="1" s="1"/>
  <c r="T215" i="3"/>
  <c r="D215" i="1" s="1"/>
  <c r="T152" i="3"/>
  <c r="D152" i="1" s="1"/>
  <c r="T61" i="3"/>
  <c r="D61" i="1" s="1"/>
  <c r="T207" i="3"/>
  <c r="D207" i="1" s="1"/>
  <c r="T53" i="3"/>
  <c r="D53" i="1" s="1"/>
  <c r="T233" i="3"/>
  <c r="D233" i="1" s="1"/>
  <c r="T169" i="3"/>
  <c r="D169" i="1" s="1"/>
  <c r="T79" i="3"/>
  <c r="D79" i="1" s="1"/>
  <c r="T252" i="3"/>
  <c r="D252" i="1" s="1"/>
  <c r="T187" i="3"/>
  <c r="D187" i="1" s="1"/>
  <c r="T97" i="3"/>
  <c r="D97" i="1" s="1"/>
  <c r="T34" i="3"/>
  <c r="D34" i="1" s="1"/>
  <c r="T254" i="3"/>
  <c r="D254" i="1" s="1"/>
  <c r="T189" i="3"/>
  <c r="D189" i="1" s="1"/>
  <c r="T83" i="3"/>
  <c r="D83" i="1" s="1"/>
  <c r="T240" i="3"/>
  <c r="D240" i="1" s="1"/>
  <c r="T69" i="3"/>
  <c r="D69" i="1" s="1"/>
  <c r="P264" i="7"/>
  <c r="M264" i="7" s="1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2" i="3"/>
  <c r="D102" i="1" s="1"/>
  <c r="T104" i="3"/>
  <c r="D104" i="1" s="1"/>
  <c r="T107" i="3"/>
  <c r="D107" i="1" s="1"/>
  <c r="T109" i="3"/>
  <c r="D109" i="1" s="1"/>
  <c r="T8" i="3"/>
  <c r="D8" i="1" s="1"/>
  <c r="T16" i="3"/>
  <c r="D16" i="1" s="1"/>
  <c r="T110" i="3"/>
  <c r="D110" i="1" s="1"/>
  <c r="T114" i="3"/>
  <c r="D114" i="1" s="1"/>
  <c r="T118" i="3"/>
  <c r="D118" i="1" s="1"/>
  <c r="T122" i="3"/>
  <c r="D122" i="1" s="1"/>
  <c r="T126" i="3"/>
  <c r="D126" i="1" s="1"/>
  <c r="T130" i="3"/>
  <c r="D130" i="1" s="1"/>
  <c r="T10" i="3"/>
  <c r="D10" i="1" s="1"/>
  <c r="T105" i="3"/>
  <c r="D105" i="1" s="1"/>
  <c r="T111" i="3"/>
  <c r="D111" i="1" s="1"/>
  <c r="T115" i="3"/>
  <c r="D115" i="1" s="1"/>
  <c r="T119" i="3"/>
  <c r="D119" i="1" s="1"/>
  <c r="T123" i="3"/>
  <c r="D123" i="1" s="1"/>
  <c r="T127" i="3"/>
  <c r="D127" i="1" s="1"/>
  <c r="T131" i="3"/>
  <c r="D131" i="1" s="1"/>
  <c r="T135" i="3"/>
  <c r="D135" i="1" s="1"/>
  <c r="T139" i="3"/>
  <c r="D139" i="1" s="1"/>
  <c r="T143" i="3"/>
  <c r="D143" i="1" s="1"/>
  <c r="T147" i="3"/>
  <c r="D147" i="1" s="1"/>
  <c r="T151" i="3"/>
  <c r="D151" i="1" s="1"/>
  <c r="T155" i="3"/>
  <c r="D155" i="1" s="1"/>
  <c r="T159" i="3"/>
  <c r="D159" i="1" s="1"/>
  <c r="T163" i="3"/>
  <c r="D163" i="1" s="1"/>
  <c r="T166" i="3"/>
  <c r="D166" i="1" s="1"/>
  <c r="T170" i="3"/>
  <c r="D170" i="1" s="1"/>
  <c r="T174" i="3"/>
  <c r="D174" i="1" s="1"/>
  <c r="T178" i="3"/>
  <c r="D178" i="1" s="1"/>
  <c r="T182" i="3"/>
  <c r="D182" i="1" s="1"/>
  <c r="T186" i="3"/>
  <c r="D186" i="1" s="1"/>
  <c r="T190" i="3"/>
  <c r="D190" i="1" s="1"/>
  <c r="T194" i="3"/>
  <c r="D194" i="1" s="1"/>
  <c r="T198" i="3"/>
  <c r="D198" i="1" s="1"/>
  <c r="T202" i="3"/>
  <c r="D202" i="1" s="1"/>
  <c r="T12" i="3"/>
  <c r="D12" i="1" s="1"/>
  <c r="T106" i="3"/>
  <c r="D106" i="1" s="1"/>
  <c r="T112" i="3"/>
  <c r="D112" i="1" s="1"/>
  <c r="T116" i="3"/>
  <c r="D116" i="1" s="1"/>
  <c r="T120" i="3"/>
  <c r="D120" i="1" s="1"/>
  <c r="T124" i="3"/>
  <c r="D124" i="1" s="1"/>
  <c r="T128" i="3"/>
  <c r="D128" i="1" s="1"/>
  <c r="T204" i="3"/>
  <c r="D204" i="1" s="1"/>
  <c r="T206" i="3"/>
  <c r="D206" i="1" s="1"/>
  <c r="T208" i="3"/>
  <c r="D208" i="1" s="1"/>
  <c r="T210" i="3"/>
  <c r="D210" i="1" s="1"/>
  <c r="T212" i="3"/>
  <c r="D212" i="1" s="1"/>
  <c r="T214" i="3"/>
  <c r="D214" i="1" s="1"/>
  <c r="T216" i="3"/>
  <c r="D216" i="1" s="1"/>
  <c r="T218" i="3"/>
  <c r="D218" i="1" s="1"/>
  <c r="T220" i="3"/>
  <c r="D220" i="1" s="1"/>
  <c r="T222" i="3"/>
  <c r="D222" i="1" s="1"/>
  <c r="T224" i="3"/>
  <c r="D224" i="1" s="1"/>
  <c r="T226" i="3"/>
  <c r="D226" i="1" s="1"/>
  <c r="T228" i="3"/>
  <c r="D228" i="1" s="1"/>
  <c r="T230" i="3"/>
  <c r="D230" i="1" s="1"/>
  <c r="T232" i="3"/>
  <c r="D232" i="1" s="1"/>
  <c r="T234" i="3"/>
  <c r="D234" i="1" s="1"/>
  <c r="T237" i="3"/>
  <c r="D237" i="1" s="1"/>
  <c r="T239" i="3"/>
  <c r="D239" i="1" s="1"/>
  <c r="T241" i="3"/>
  <c r="D241" i="1" s="1"/>
  <c r="T243" i="3"/>
  <c r="D243" i="1" s="1"/>
  <c r="T245" i="3"/>
  <c r="D245" i="1" s="1"/>
  <c r="T247" i="3"/>
  <c r="D247" i="1" s="1"/>
  <c r="T249" i="3"/>
  <c r="D249" i="1" s="1"/>
  <c r="T251" i="3"/>
  <c r="D251" i="1" s="1"/>
  <c r="T253" i="3"/>
  <c r="D253" i="1" s="1"/>
  <c r="T255" i="3"/>
  <c r="D255" i="1" s="1"/>
  <c r="T257" i="3"/>
  <c r="D257" i="1" s="1"/>
  <c r="T259" i="3"/>
  <c r="D259" i="1" s="1"/>
  <c r="T261" i="3"/>
  <c r="D261" i="1" s="1"/>
  <c r="T263" i="3"/>
  <c r="D263" i="1" s="1"/>
  <c r="T6" i="3"/>
  <c r="D6" i="1" s="1"/>
  <c r="T121" i="3"/>
  <c r="D121" i="1" s="1"/>
  <c r="T137" i="3"/>
  <c r="D137" i="1" s="1"/>
  <c r="T153" i="3"/>
  <c r="D153" i="1" s="1"/>
  <c r="T168" i="3"/>
  <c r="D168" i="1" s="1"/>
  <c r="T184" i="3"/>
  <c r="D184" i="1" s="1"/>
  <c r="T200" i="3"/>
  <c r="D200" i="1" s="1"/>
  <c r="T14" i="3"/>
  <c r="D14" i="1" s="1"/>
  <c r="T108" i="3"/>
  <c r="D108" i="1" s="1"/>
  <c r="T125" i="3"/>
  <c r="D125" i="1" s="1"/>
  <c r="T141" i="3"/>
  <c r="D141" i="1" s="1"/>
  <c r="T157" i="3"/>
  <c r="D157" i="1" s="1"/>
  <c r="T172" i="3"/>
  <c r="D172" i="1" s="1"/>
  <c r="T188" i="3"/>
  <c r="D188" i="1" s="1"/>
  <c r="T113" i="3"/>
  <c r="D113" i="1" s="1"/>
  <c r="T129" i="3"/>
  <c r="D129" i="1" s="1"/>
  <c r="T145" i="3"/>
  <c r="D145" i="1" s="1"/>
  <c r="T161" i="3"/>
  <c r="D161" i="1" s="1"/>
  <c r="T176" i="3"/>
  <c r="D176" i="1" s="1"/>
  <c r="T192" i="3"/>
  <c r="D192" i="1" s="1"/>
  <c r="T149" i="3"/>
  <c r="D149" i="1" s="1"/>
  <c r="T117" i="3"/>
  <c r="D117" i="1" s="1"/>
  <c r="T180" i="3"/>
  <c r="D180" i="1" s="1"/>
  <c r="T133" i="3"/>
  <c r="D133" i="1" s="1"/>
  <c r="T196" i="3"/>
  <c r="D196" i="1" s="1"/>
  <c r="T5" i="3"/>
  <c r="L266" i="7"/>
  <c r="K266" i="7" s="1"/>
  <c r="C5" i="1"/>
  <c r="T209" i="3"/>
  <c r="D209" i="1" s="1"/>
  <c r="T146" i="3"/>
  <c r="D146" i="1" s="1"/>
  <c r="T55" i="3"/>
  <c r="D55" i="1" s="1"/>
  <c r="T244" i="3"/>
  <c r="D244" i="1" s="1"/>
  <c r="T179" i="3"/>
  <c r="D179" i="1" s="1"/>
  <c r="T89" i="3"/>
  <c r="D89" i="1" s="1"/>
  <c r="T26" i="3"/>
  <c r="D26" i="1" s="1"/>
  <c r="T229" i="3"/>
  <c r="D229" i="1" s="1"/>
  <c r="T165" i="3"/>
  <c r="D165" i="1" s="1"/>
  <c r="T75" i="3"/>
  <c r="D75" i="1" s="1"/>
  <c r="T248" i="3"/>
  <c r="D248" i="1" s="1"/>
  <c r="T183" i="3"/>
  <c r="D183" i="1" s="1"/>
  <c r="T93" i="3"/>
  <c r="D93" i="1" s="1"/>
  <c r="T30" i="3"/>
  <c r="D30" i="1" s="1"/>
  <c r="T256" i="3"/>
  <c r="D256" i="1" s="1"/>
  <c r="T144" i="3"/>
  <c r="D144" i="1" s="1"/>
  <c r="T201" i="3"/>
  <c r="D201" i="1" s="1"/>
  <c r="T138" i="3"/>
  <c r="D138" i="1" s="1"/>
  <c r="T48" i="3"/>
  <c r="D48" i="1" s="1"/>
  <c r="T219" i="3"/>
  <c r="D219" i="1" s="1"/>
  <c r="T156" i="3"/>
  <c r="D156" i="1" s="1"/>
  <c r="T65" i="3"/>
  <c r="D65" i="1" s="1"/>
  <c r="T221" i="3"/>
  <c r="D221" i="1" s="1"/>
  <c r="T158" i="3"/>
  <c r="D158" i="1" s="1"/>
  <c r="T36" i="3"/>
  <c r="D36" i="1" s="1"/>
  <c r="T160" i="3"/>
  <c r="D160" i="1" s="1"/>
  <c r="T18" i="3"/>
  <c r="D18" i="1" s="1"/>
  <c r="C142" i="1"/>
  <c r="G264" i="2"/>
  <c r="G266" i="2" s="1"/>
  <c r="T246" i="3"/>
  <c r="D246" i="1" s="1"/>
  <c r="T181" i="3"/>
  <c r="D181" i="1" s="1"/>
  <c r="T91" i="3"/>
  <c r="D91" i="1" s="1"/>
  <c r="T28" i="3"/>
  <c r="D28" i="1" s="1"/>
  <c r="T199" i="3"/>
  <c r="D199" i="1" s="1"/>
  <c r="T136" i="3"/>
  <c r="D136" i="1" s="1"/>
  <c r="T46" i="3"/>
  <c r="D46" i="1" s="1"/>
  <c r="T67" i="3"/>
  <c r="D67" i="1" s="1"/>
  <c r="T175" i="3"/>
  <c r="D175" i="1" s="1"/>
  <c r="T22" i="3"/>
  <c r="D22" i="1" s="1"/>
  <c r="T217" i="3"/>
  <c r="D217" i="1" s="1"/>
  <c r="T154" i="3"/>
  <c r="D154" i="1" s="1"/>
  <c r="T63" i="3"/>
  <c r="D63" i="1" s="1"/>
  <c r="T235" i="3"/>
  <c r="D235" i="1" s="1"/>
  <c r="T171" i="3"/>
  <c r="D171" i="1" s="1"/>
  <c r="T81" i="3"/>
  <c r="D81" i="1" s="1"/>
  <c r="T238" i="3"/>
  <c r="D238" i="1" s="1"/>
  <c r="T173" i="3"/>
  <c r="D173" i="1" s="1"/>
  <c r="T191" i="3"/>
  <c r="D191" i="1" s="1"/>
  <c r="T38" i="3"/>
  <c r="D38" i="1" s="1"/>
  <c r="F22" i="1" l="1"/>
  <c r="N171" i="5"/>
  <c r="F260" i="1"/>
  <c r="F257" i="1"/>
  <c r="F52" i="1"/>
  <c r="N24" i="5"/>
  <c r="N32" i="5"/>
  <c r="P32" i="5" s="1"/>
  <c r="R32" i="5" s="1"/>
  <c r="V32" i="5" s="1"/>
  <c r="F204" i="1"/>
  <c r="F71" i="1"/>
  <c r="F99" i="1"/>
  <c r="N96" i="5"/>
  <c r="P96" i="5" s="1"/>
  <c r="R96" i="5" s="1"/>
  <c r="V96" i="5" s="1"/>
  <c r="F133" i="1"/>
  <c r="F60" i="1"/>
  <c r="F48" i="1"/>
  <c r="F224" i="1"/>
  <c r="P236" i="5"/>
  <c r="R236" i="5" s="1"/>
  <c r="V236" i="5" s="1"/>
  <c r="N136" i="5"/>
  <c r="P136" i="5" s="1"/>
  <c r="R136" i="5" s="1"/>
  <c r="V136" i="5" s="1"/>
  <c r="F225" i="1"/>
  <c r="N67" i="5"/>
  <c r="P67" i="5" s="1"/>
  <c r="R67" i="5" s="1"/>
  <c r="V67" i="5" s="1"/>
  <c r="F215" i="1"/>
  <c r="F102" i="1"/>
  <c r="F46" i="1"/>
  <c r="F69" i="1"/>
  <c r="N34" i="5"/>
  <c r="N129" i="5"/>
  <c r="P129" i="5" s="1"/>
  <c r="R129" i="5" s="1"/>
  <c r="V129" i="5" s="1"/>
  <c r="N153" i="5"/>
  <c r="F80" i="1"/>
  <c r="F207" i="1"/>
  <c r="F203" i="1"/>
  <c r="N33" i="5"/>
  <c r="F65" i="1"/>
  <c r="N98" i="5"/>
  <c r="N51" i="5"/>
  <c r="P51" i="5" s="1"/>
  <c r="R51" i="5" s="1"/>
  <c r="V51" i="5" s="1"/>
  <c r="F174" i="1"/>
  <c r="F161" i="1"/>
  <c r="N7" i="5"/>
  <c r="N126" i="5"/>
  <c r="P126" i="5" s="1"/>
  <c r="R126" i="5" s="1"/>
  <c r="V126" i="5" s="1"/>
  <c r="N37" i="5"/>
  <c r="N76" i="5"/>
  <c r="P76" i="5" s="1"/>
  <c r="R76" i="5" s="1"/>
  <c r="V76" i="5" s="1"/>
  <c r="F186" i="1"/>
  <c r="F12" i="1"/>
  <c r="N49" i="5"/>
  <c r="F146" i="1"/>
  <c r="N189" i="5"/>
  <c r="N202" i="5"/>
  <c r="P202" i="5" s="1"/>
  <c r="R202" i="5" s="1"/>
  <c r="V202" i="5" s="1"/>
  <c r="F165" i="1"/>
  <c r="F135" i="1"/>
  <c r="F54" i="1"/>
  <c r="N27" i="5"/>
  <c r="P27" i="5" s="1"/>
  <c r="R27" i="5" s="1"/>
  <c r="V27" i="5" s="1"/>
  <c r="N56" i="5"/>
  <c r="N208" i="5"/>
  <c r="P208" i="5" s="1"/>
  <c r="R208" i="5" s="1"/>
  <c r="V208" i="5" s="1"/>
  <c r="F231" i="1"/>
  <c r="N172" i="5"/>
  <c r="P172" i="5" s="1"/>
  <c r="R172" i="5" s="1"/>
  <c r="V172" i="5" s="1"/>
  <c r="N179" i="5"/>
  <c r="F158" i="1"/>
  <c r="N15" i="5"/>
  <c r="N92" i="5"/>
  <c r="P92" i="5" s="1"/>
  <c r="R92" i="5" s="1"/>
  <c r="V92" i="5" s="1"/>
  <c r="N113" i="5"/>
  <c r="N88" i="5"/>
  <c r="P88" i="5" s="1"/>
  <c r="R88" i="5" s="1"/>
  <c r="V88" i="5" s="1"/>
  <c r="N170" i="5"/>
  <c r="F125" i="1"/>
  <c r="F190" i="1"/>
  <c r="N140" i="5"/>
  <c r="P140" i="5" s="1"/>
  <c r="R140" i="5" s="1"/>
  <c r="V140" i="5" s="1"/>
  <c r="F247" i="1"/>
  <c r="F184" i="1"/>
  <c r="F240" i="1"/>
  <c r="F262" i="1"/>
  <c r="F111" i="1"/>
  <c r="F201" i="1"/>
  <c r="F47" i="1"/>
  <c r="F100" i="1"/>
  <c r="F149" i="1"/>
  <c r="F97" i="1"/>
  <c r="F185" i="1"/>
  <c r="F93" i="1"/>
  <c r="F151" i="1"/>
  <c r="F44" i="1"/>
  <c r="F40" i="1"/>
  <c r="F109" i="1"/>
  <c r="F23" i="1"/>
  <c r="F206" i="1"/>
  <c r="F176" i="1"/>
  <c r="F85" i="1"/>
  <c r="F89" i="1"/>
  <c r="F141" i="1"/>
  <c r="F230" i="1"/>
  <c r="F6" i="1"/>
  <c r="F258" i="1"/>
  <c r="F152" i="1"/>
  <c r="F5" i="1"/>
  <c r="F38" i="1"/>
  <c r="F194" i="1"/>
  <c r="F221" i="1"/>
  <c r="F245" i="1"/>
  <c r="F181" i="1"/>
  <c r="F124" i="1"/>
  <c r="F58" i="1"/>
  <c r="F114" i="1"/>
  <c r="F118" i="1"/>
  <c r="N144" i="5"/>
  <c r="N210" i="5"/>
  <c r="P210" i="5" s="1"/>
  <c r="R210" i="5" s="1"/>
  <c r="V210" i="5" s="1"/>
  <c r="F143" i="1"/>
  <c r="N198" i="5"/>
  <c r="P198" i="5" s="1"/>
  <c r="R198" i="5" s="1"/>
  <c r="V198" i="5" s="1"/>
  <c r="N229" i="5"/>
  <c r="F178" i="1"/>
  <c r="F134" i="1"/>
  <c r="N166" i="5"/>
  <c r="P166" i="5" s="1"/>
  <c r="R166" i="5" s="1"/>
  <c r="V166" i="5" s="1"/>
  <c r="F216" i="1"/>
  <c r="F180" i="1"/>
  <c r="F127" i="1"/>
  <c r="F154" i="1"/>
  <c r="F145" i="1"/>
  <c r="N35" i="5"/>
  <c r="P35" i="5" s="1"/>
  <c r="R35" i="5" s="1"/>
  <c r="V35" i="5" s="1"/>
  <c r="F62" i="1"/>
  <c r="N175" i="5"/>
  <c r="P175" i="5" s="1"/>
  <c r="R175" i="5" s="1"/>
  <c r="V175" i="5" s="1"/>
  <c r="F241" i="1"/>
  <c r="N232" i="5"/>
  <c r="P232" i="5" s="1"/>
  <c r="R232" i="5" s="1"/>
  <c r="V232" i="5" s="1"/>
  <c r="N183" i="5"/>
  <c r="N261" i="5"/>
  <c r="P261" i="5" s="1"/>
  <c r="R261" i="5" s="1"/>
  <c r="V261" i="5" s="1"/>
  <c r="N17" i="5"/>
  <c r="P17" i="5" s="1"/>
  <c r="R17" i="5" s="1"/>
  <c r="V17" i="5" s="1"/>
  <c r="F121" i="1"/>
  <c r="N228" i="5"/>
  <c r="P228" i="5" s="1"/>
  <c r="R228" i="5" s="1"/>
  <c r="V228" i="5" s="1"/>
  <c r="F197" i="1"/>
  <c r="N226" i="5"/>
  <c r="P226" i="5" s="1"/>
  <c r="R226" i="5" s="1"/>
  <c r="V226" i="5" s="1"/>
  <c r="N218" i="5"/>
  <c r="P218" i="5" s="1"/>
  <c r="R218" i="5" s="1"/>
  <c r="V218" i="5" s="1"/>
  <c r="N9" i="5"/>
  <c r="P9" i="5" s="1"/>
  <c r="R9" i="5" s="1"/>
  <c r="V9" i="5" s="1"/>
  <c r="F30" i="1"/>
  <c r="F116" i="1"/>
  <c r="N157" i="5"/>
  <c r="P157" i="5" s="1"/>
  <c r="R157" i="5" s="1"/>
  <c r="V157" i="5" s="1"/>
  <c r="N106" i="5"/>
  <c r="P106" i="5" s="1"/>
  <c r="R106" i="5" s="1"/>
  <c r="V106" i="5" s="1"/>
  <c r="F233" i="1"/>
  <c r="N72" i="5"/>
  <c r="F137" i="1"/>
  <c r="F28" i="1"/>
  <c r="F256" i="1"/>
  <c r="F217" i="1"/>
  <c r="N61" i="5"/>
  <c r="P61" i="5" s="1"/>
  <c r="R61" i="5" s="1"/>
  <c r="V61" i="5" s="1"/>
  <c r="F188" i="1"/>
  <c r="F205" i="1"/>
  <c r="N130" i="5"/>
  <c r="P130" i="5" s="1"/>
  <c r="R130" i="5" s="1"/>
  <c r="V130" i="5" s="1"/>
  <c r="N79" i="5"/>
  <c r="P79" i="5" s="1"/>
  <c r="R79" i="5" s="1"/>
  <c r="V79" i="5" s="1"/>
  <c r="N195" i="5"/>
  <c r="F246" i="1"/>
  <c r="N18" i="5"/>
  <c r="P18" i="5" s="1"/>
  <c r="R18" i="5" s="1"/>
  <c r="V18" i="5" s="1"/>
  <c r="F193" i="1"/>
  <c r="N81" i="5"/>
  <c r="P81" i="5" s="1"/>
  <c r="R81" i="5" s="1"/>
  <c r="V81" i="5" s="1"/>
  <c r="F213" i="1"/>
  <c r="F167" i="1"/>
  <c r="N20" i="5"/>
  <c r="P20" i="5" s="1"/>
  <c r="R20" i="5" s="1"/>
  <c r="V20" i="5" s="1"/>
  <c r="N122" i="5"/>
  <c r="F237" i="1"/>
  <c r="F14" i="1"/>
  <c r="N238" i="5"/>
  <c r="P238" i="5" s="1"/>
  <c r="R238" i="5" s="1"/>
  <c r="V238" i="5" s="1"/>
  <c r="F42" i="1"/>
  <c r="N148" i="5"/>
  <c r="P148" i="5" s="1"/>
  <c r="R148" i="5" s="1"/>
  <c r="V148" i="5" s="1"/>
  <c r="N235" i="5"/>
  <c r="F222" i="1"/>
  <c r="F26" i="1"/>
  <c r="F150" i="1"/>
  <c r="F110" i="1"/>
  <c r="F227" i="1"/>
  <c r="F131" i="1"/>
  <c r="F187" i="1"/>
  <c r="F253" i="1"/>
  <c r="N192" i="5"/>
  <c r="P192" i="5" s="1"/>
  <c r="R192" i="5" s="1"/>
  <c r="V192" i="5" s="1"/>
  <c r="N95" i="5"/>
  <c r="N66" i="5"/>
  <c r="P66" i="5" s="1"/>
  <c r="R66" i="5" s="1"/>
  <c r="V66" i="5" s="1"/>
  <c r="N156" i="5"/>
  <c r="P156" i="5" s="1"/>
  <c r="R156" i="5" s="1"/>
  <c r="V156" i="5" s="1"/>
  <c r="F90" i="1"/>
  <c r="F255" i="1"/>
  <c r="F219" i="1"/>
  <c r="F45" i="1"/>
  <c r="N68" i="5"/>
  <c r="P68" i="5" s="1"/>
  <c r="R68" i="5" s="1"/>
  <c r="V68" i="5" s="1"/>
  <c r="F87" i="1"/>
  <c r="F252" i="1"/>
  <c r="F115" i="1"/>
  <c r="F243" i="1"/>
  <c r="F123" i="1"/>
  <c r="F239" i="1"/>
  <c r="F82" i="1"/>
  <c r="F108" i="1"/>
  <c r="F43" i="1"/>
  <c r="F163" i="1"/>
  <c r="F86" i="1"/>
  <c r="F212" i="1"/>
  <c r="F55" i="1"/>
  <c r="N53" i="5"/>
  <c r="P53" i="5" s="1"/>
  <c r="R53" i="5" s="1"/>
  <c r="V53" i="5" s="1"/>
  <c r="F196" i="1"/>
  <c r="F74" i="1"/>
  <c r="F200" i="1"/>
  <c r="N191" i="5"/>
  <c r="P191" i="5" s="1"/>
  <c r="R191" i="5" s="1"/>
  <c r="V191" i="5" s="1"/>
  <c r="F155" i="1"/>
  <c r="F64" i="1"/>
  <c r="F139" i="1"/>
  <c r="F138" i="1"/>
  <c r="F16" i="1"/>
  <c r="F36" i="1"/>
  <c r="N83" i="5"/>
  <c r="P83" i="5" s="1"/>
  <c r="R83" i="5" s="1"/>
  <c r="V83" i="5" s="1"/>
  <c r="N162" i="5"/>
  <c r="P162" i="5" s="1"/>
  <c r="R162" i="5" s="1"/>
  <c r="V162" i="5" s="1"/>
  <c r="N160" i="5"/>
  <c r="P160" i="5" s="1"/>
  <c r="R160" i="5" s="1"/>
  <c r="V160" i="5" s="1"/>
  <c r="N159" i="5"/>
  <c r="P159" i="5" s="1"/>
  <c r="R159" i="5" s="1"/>
  <c r="V159" i="5" s="1"/>
  <c r="N244" i="5"/>
  <c r="P244" i="5" s="1"/>
  <c r="R244" i="5" s="1"/>
  <c r="V244" i="5" s="1"/>
  <c r="N263" i="5"/>
  <c r="P263" i="5" s="1"/>
  <c r="R263" i="5" s="1"/>
  <c r="V263" i="5" s="1"/>
  <c r="N242" i="5"/>
  <c r="P242" i="5" s="1"/>
  <c r="R242" i="5" s="1"/>
  <c r="V242" i="5" s="1"/>
  <c r="F120" i="1"/>
  <c r="N128" i="5"/>
  <c r="P128" i="5" s="1"/>
  <c r="R128" i="5" s="1"/>
  <c r="V128" i="5" s="1"/>
  <c r="F11" i="1"/>
  <c r="N103" i="5"/>
  <c r="P103" i="5" s="1"/>
  <c r="R103" i="5" s="1"/>
  <c r="V103" i="5" s="1"/>
  <c r="F21" i="1"/>
  <c r="N249" i="5"/>
  <c r="P249" i="5" s="1"/>
  <c r="R249" i="5" s="1"/>
  <c r="V249" i="5" s="1"/>
  <c r="F25" i="1"/>
  <c r="F169" i="1"/>
  <c r="F77" i="1"/>
  <c r="N107" i="5"/>
  <c r="F29" i="1"/>
  <c r="F39" i="1"/>
  <c r="N250" i="5"/>
  <c r="P250" i="5" s="1"/>
  <c r="R250" i="5" s="1"/>
  <c r="V250" i="5" s="1"/>
  <c r="F13" i="1"/>
  <c r="N259" i="5"/>
  <c r="P259" i="5" s="1"/>
  <c r="R259" i="5" s="1"/>
  <c r="V259" i="5" s="1"/>
  <c r="F91" i="1"/>
  <c r="N211" i="5"/>
  <c r="P211" i="5" s="1"/>
  <c r="R211" i="5" s="1"/>
  <c r="V211" i="5" s="1"/>
  <c r="F254" i="1"/>
  <c r="N19" i="5"/>
  <c r="P19" i="5" s="1"/>
  <c r="R19" i="5" s="1"/>
  <c r="V19" i="5" s="1"/>
  <c r="N63" i="5"/>
  <c r="P63" i="5" s="1"/>
  <c r="R63" i="5" s="1"/>
  <c r="V63" i="5" s="1"/>
  <c r="N117" i="5"/>
  <c r="P117" i="5" s="1"/>
  <c r="R117" i="5" s="1"/>
  <c r="V117" i="5" s="1"/>
  <c r="N251" i="5"/>
  <c r="P251" i="5" s="1"/>
  <c r="R251" i="5" s="1"/>
  <c r="V251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2" i="5"/>
  <c r="N209" i="5"/>
  <c r="P209" i="5" s="1"/>
  <c r="R209" i="5" s="1"/>
  <c r="V209" i="5" s="1"/>
  <c r="N223" i="5"/>
  <c r="P223" i="5" s="1"/>
  <c r="R223" i="5" s="1"/>
  <c r="V223" i="5" s="1"/>
  <c r="N84" i="5"/>
  <c r="P84" i="5" s="1"/>
  <c r="R84" i="5" s="1"/>
  <c r="V84" i="5" s="1"/>
  <c r="N70" i="5"/>
  <c r="P70" i="5" s="1"/>
  <c r="R70" i="5" s="1"/>
  <c r="V70" i="5" s="1"/>
  <c r="N177" i="5"/>
  <c r="P177" i="5" s="1"/>
  <c r="R177" i="5" s="1"/>
  <c r="V177" i="5" s="1"/>
  <c r="N101" i="5"/>
  <c r="P101" i="5" s="1"/>
  <c r="R101" i="5" s="1"/>
  <c r="V101" i="5" s="1"/>
  <c r="N220" i="5"/>
  <c r="P220" i="5" s="1"/>
  <c r="R220" i="5" s="1"/>
  <c r="V220" i="5" s="1"/>
  <c r="N31" i="5"/>
  <c r="P31" i="5" s="1"/>
  <c r="R31" i="5" s="1"/>
  <c r="V31" i="5" s="1"/>
  <c r="N41" i="5"/>
  <c r="P41" i="5" s="1"/>
  <c r="R41" i="5" s="1"/>
  <c r="V41" i="5" s="1"/>
  <c r="L264" i="5"/>
  <c r="L266" i="5" s="1"/>
  <c r="F10" i="1"/>
  <c r="F119" i="1"/>
  <c r="F78" i="1"/>
  <c r="F105" i="1"/>
  <c r="F132" i="1"/>
  <c r="F173" i="1"/>
  <c r="F73" i="1"/>
  <c r="F214" i="1"/>
  <c r="N248" i="5"/>
  <c r="P248" i="5" s="1"/>
  <c r="R248" i="5" s="1"/>
  <c r="V248" i="5" s="1"/>
  <c r="N182" i="5"/>
  <c r="P182" i="5" s="1"/>
  <c r="R182" i="5" s="1"/>
  <c r="V182" i="5" s="1"/>
  <c r="N112" i="5"/>
  <c r="P112" i="5" s="1"/>
  <c r="R112" i="5" s="1"/>
  <c r="V112" i="5" s="1"/>
  <c r="N104" i="5"/>
  <c r="P104" i="5" s="1"/>
  <c r="R104" i="5" s="1"/>
  <c r="V104" i="5" s="1"/>
  <c r="N168" i="5"/>
  <c r="P168" i="5" s="1"/>
  <c r="R168" i="5" s="1"/>
  <c r="V168" i="5" s="1"/>
  <c r="N57" i="5"/>
  <c r="P57" i="5" s="1"/>
  <c r="R57" i="5" s="1"/>
  <c r="V57" i="5" s="1"/>
  <c r="N59" i="5"/>
  <c r="P59" i="5" s="1"/>
  <c r="R59" i="5" s="1"/>
  <c r="V59" i="5" s="1"/>
  <c r="F147" i="1"/>
  <c r="F94" i="1"/>
  <c r="F164" i="1"/>
  <c r="F182" i="1"/>
  <c r="F234" i="1"/>
  <c r="F199" i="1"/>
  <c r="P107" i="5"/>
  <c r="R107" i="5" s="1"/>
  <c r="V107" i="5" s="1"/>
  <c r="P105" i="5"/>
  <c r="R105" i="5" s="1"/>
  <c r="V105" i="5" s="1"/>
  <c r="P16" i="5"/>
  <c r="R16" i="5" s="1"/>
  <c r="V16" i="5" s="1"/>
  <c r="P146" i="5"/>
  <c r="R146" i="5" s="1"/>
  <c r="V146" i="5" s="1"/>
  <c r="P43" i="5"/>
  <c r="R43" i="5" s="1"/>
  <c r="V43" i="5" s="1"/>
  <c r="P6" i="5"/>
  <c r="R6" i="5" s="1"/>
  <c r="V6" i="5" s="1"/>
  <c r="P132" i="5"/>
  <c r="R132" i="5" s="1"/>
  <c r="V132" i="5" s="1"/>
  <c r="P260" i="5"/>
  <c r="R260" i="5" s="1"/>
  <c r="V260" i="5" s="1"/>
  <c r="P197" i="5"/>
  <c r="R197" i="5" s="1"/>
  <c r="V197" i="5" s="1"/>
  <c r="P29" i="5"/>
  <c r="R29" i="5" s="1"/>
  <c r="V29" i="5" s="1"/>
  <c r="P163" i="5"/>
  <c r="R163" i="5" s="1"/>
  <c r="V163" i="5" s="1"/>
  <c r="P189" i="5"/>
  <c r="R189" i="5" s="1"/>
  <c r="V189" i="5" s="1"/>
  <c r="P86" i="5"/>
  <c r="R86" i="5" s="1"/>
  <c r="V86" i="5" s="1"/>
  <c r="P212" i="5"/>
  <c r="R212" i="5" s="1"/>
  <c r="V212" i="5" s="1"/>
  <c r="P97" i="5"/>
  <c r="R97" i="5" s="1"/>
  <c r="V97" i="5" s="1"/>
  <c r="P99" i="5"/>
  <c r="R99" i="5" s="1"/>
  <c r="V99" i="5" s="1"/>
  <c r="P118" i="5"/>
  <c r="R118" i="5" s="1"/>
  <c r="V118" i="5" s="1"/>
  <c r="P93" i="5"/>
  <c r="R93" i="5" s="1"/>
  <c r="V93" i="5" s="1"/>
  <c r="P151" i="5"/>
  <c r="R151" i="5" s="1"/>
  <c r="V151" i="5" s="1"/>
  <c r="P153" i="5"/>
  <c r="R153" i="5" s="1"/>
  <c r="V153" i="5" s="1"/>
  <c r="P26" i="5"/>
  <c r="R26" i="5" s="1"/>
  <c r="V26" i="5" s="1"/>
  <c r="P173" i="5"/>
  <c r="R173" i="5" s="1"/>
  <c r="V173" i="5" s="1"/>
  <c r="P144" i="5"/>
  <c r="R144" i="5" s="1"/>
  <c r="V144" i="5" s="1"/>
  <c r="P113" i="5"/>
  <c r="R113" i="5" s="1"/>
  <c r="V113" i="5" s="1"/>
  <c r="C264" i="1"/>
  <c r="C266" i="1" s="1"/>
  <c r="P82" i="5"/>
  <c r="R82" i="5" s="1"/>
  <c r="V82" i="5" s="1"/>
  <c r="P108" i="5"/>
  <c r="R108" i="5" s="1"/>
  <c r="V108" i="5" s="1"/>
  <c r="P235" i="5"/>
  <c r="R235" i="5" s="1"/>
  <c r="V235" i="5" s="1"/>
  <c r="P169" i="5"/>
  <c r="R169" i="5" s="1"/>
  <c r="V169" i="5" s="1"/>
  <c r="P77" i="5"/>
  <c r="R77" i="5" s="1"/>
  <c r="V77" i="5" s="1"/>
  <c r="D5" i="1"/>
  <c r="P48" i="5"/>
  <c r="R48" i="5" s="1"/>
  <c r="V48" i="5" s="1"/>
  <c r="P74" i="5"/>
  <c r="R74" i="5" s="1"/>
  <c r="V74" i="5" s="1"/>
  <c r="P200" i="5"/>
  <c r="R200" i="5" s="1"/>
  <c r="V200" i="5" s="1"/>
  <c r="P227" i="5"/>
  <c r="R227" i="5" s="1"/>
  <c r="V227" i="5" s="1"/>
  <c r="P125" i="5"/>
  <c r="R125" i="5" s="1"/>
  <c r="V125" i="5" s="1"/>
  <c r="P120" i="5"/>
  <c r="R120" i="5" s="1"/>
  <c r="V120" i="5" s="1"/>
  <c r="P194" i="5"/>
  <c r="R194" i="5" s="1"/>
  <c r="V194" i="5" s="1"/>
  <c r="P28" i="5"/>
  <c r="R28" i="5" s="1"/>
  <c r="V28" i="5" s="1"/>
  <c r="P158" i="5"/>
  <c r="R158" i="5" s="1"/>
  <c r="V158" i="5" s="1"/>
  <c r="P54" i="5"/>
  <c r="R54" i="5" s="1"/>
  <c r="V54" i="5" s="1"/>
  <c r="P180" i="5"/>
  <c r="R180" i="5" s="1"/>
  <c r="V180" i="5" s="1"/>
  <c r="P65" i="5"/>
  <c r="R65" i="5" s="1"/>
  <c r="V65" i="5" s="1"/>
  <c r="P155" i="5"/>
  <c r="R155" i="5" s="1"/>
  <c r="V155" i="5" s="1"/>
  <c r="P64" i="5"/>
  <c r="R64" i="5" s="1"/>
  <c r="V64" i="5" s="1"/>
  <c r="P190" i="5"/>
  <c r="R190" i="5" s="1"/>
  <c r="V190" i="5" s="1"/>
  <c r="P24" i="5"/>
  <c r="R24" i="5" s="1"/>
  <c r="V24" i="5" s="1"/>
  <c r="P154" i="5"/>
  <c r="R154" i="5" s="1"/>
  <c r="V154" i="5" s="1"/>
  <c r="P98" i="5"/>
  <c r="R98" i="5" s="1"/>
  <c r="V98" i="5" s="1"/>
  <c r="P224" i="5"/>
  <c r="R224" i="5" s="1"/>
  <c r="V224" i="5" s="1"/>
  <c r="P124" i="5"/>
  <c r="R124" i="5" s="1"/>
  <c r="V124" i="5" s="1"/>
  <c r="P252" i="5"/>
  <c r="R252" i="5" s="1"/>
  <c r="V252" i="5" s="1"/>
  <c r="P176" i="5"/>
  <c r="R176" i="5" s="1"/>
  <c r="V176" i="5" s="1"/>
  <c r="T264" i="3"/>
  <c r="T266" i="3" s="1"/>
  <c r="P119" i="5"/>
  <c r="R119" i="5" s="1"/>
  <c r="V119" i="5" s="1"/>
  <c r="P95" i="5"/>
  <c r="R95" i="5" s="1"/>
  <c r="V95" i="5" s="1"/>
  <c r="P225" i="5"/>
  <c r="R225" i="5" s="1"/>
  <c r="V225" i="5" s="1"/>
  <c r="P204" i="5"/>
  <c r="R204" i="5" s="1"/>
  <c r="V204" i="5" s="1"/>
  <c r="P52" i="5"/>
  <c r="R52" i="5" s="1"/>
  <c r="V52" i="5" s="1"/>
  <c r="P12" i="5"/>
  <c r="R12" i="5" s="1"/>
  <c r="V12" i="5" s="1"/>
  <c r="P102" i="5"/>
  <c r="R102" i="5" s="1"/>
  <c r="V102" i="5" s="1"/>
  <c r="P240" i="5"/>
  <c r="R240" i="5" s="1"/>
  <c r="V240" i="5" s="1"/>
  <c r="P262" i="5"/>
  <c r="R262" i="5" s="1"/>
  <c r="V262" i="5" s="1"/>
  <c r="P49" i="5"/>
  <c r="R49" i="5" s="1"/>
  <c r="V49" i="5" s="1"/>
  <c r="P134" i="5"/>
  <c r="R134" i="5" s="1"/>
  <c r="V134" i="5" s="1"/>
  <c r="P222" i="5"/>
  <c r="R222" i="5" s="1"/>
  <c r="V222" i="5" s="1"/>
  <c r="P257" i="5"/>
  <c r="R257" i="5" s="1"/>
  <c r="V257" i="5" s="1"/>
  <c r="P219" i="5"/>
  <c r="R219" i="5" s="1"/>
  <c r="V219" i="5" s="1"/>
  <c r="P199" i="5"/>
  <c r="R199" i="5" s="1"/>
  <c r="V199" i="5" s="1"/>
  <c r="P258" i="5"/>
  <c r="R258" i="5" s="1"/>
  <c r="V258" i="5" s="1"/>
  <c r="P179" i="5"/>
  <c r="R179" i="5" s="1"/>
  <c r="V179" i="5" s="1"/>
  <c r="P147" i="5"/>
  <c r="R147" i="5" s="1"/>
  <c r="V147" i="5" s="1"/>
  <c r="P80" i="5"/>
  <c r="R80" i="5" s="1"/>
  <c r="V80" i="5" s="1"/>
  <c r="P216" i="5"/>
  <c r="R216" i="5" s="1"/>
  <c r="V216" i="5" s="1"/>
  <c r="P165" i="5"/>
  <c r="R165" i="5" s="1"/>
  <c r="V165" i="5" s="1"/>
  <c r="P196" i="5"/>
  <c r="R196" i="5" s="1"/>
  <c r="V196" i="5" s="1"/>
  <c r="P213" i="5"/>
  <c r="R213" i="5" s="1"/>
  <c r="V213" i="5" s="1"/>
  <c r="P21" i="5"/>
  <c r="R21" i="5" s="1"/>
  <c r="V21" i="5" s="1"/>
  <c r="P62" i="5"/>
  <c r="R62" i="5" s="1"/>
  <c r="V62" i="5" s="1"/>
  <c r="P10" i="5"/>
  <c r="R10" i="5" s="1"/>
  <c r="V10" i="5" s="1"/>
  <c r="P56" i="5"/>
  <c r="R56" i="5" s="1"/>
  <c r="V56" i="5" s="1"/>
  <c r="P58" i="5"/>
  <c r="R58" i="5" s="1"/>
  <c r="V58" i="5" s="1"/>
  <c r="P184" i="5"/>
  <c r="R184" i="5" s="1"/>
  <c r="V184" i="5" s="1"/>
  <c r="P22" i="5"/>
  <c r="R22" i="5" s="1"/>
  <c r="V22" i="5" s="1"/>
  <c r="P78" i="5"/>
  <c r="R78" i="5" s="1"/>
  <c r="V78" i="5" s="1"/>
  <c r="P89" i="5"/>
  <c r="R89" i="5" s="1"/>
  <c r="V89" i="5" s="1"/>
  <c r="P15" i="5"/>
  <c r="R15" i="5" s="1"/>
  <c r="V15" i="5" s="1"/>
  <c r="P115" i="5"/>
  <c r="R115" i="5" s="1"/>
  <c r="V115" i="5" s="1"/>
  <c r="P243" i="5"/>
  <c r="R243" i="5" s="1"/>
  <c r="V243" i="5" s="1"/>
  <c r="P205" i="5"/>
  <c r="R205" i="5" s="1"/>
  <c r="V205" i="5" s="1"/>
  <c r="P25" i="5"/>
  <c r="R25" i="5" s="1"/>
  <c r="V25" i="5" s="1"/>
  <c r="P111" i="5"/>
  <c r="R111" i="5" s="1"/>
  <c r="V111" i="5" s="1"/>
  <c r="P239" i="5"/>
  <c r="R239" i="5" s="1"/>
  <c r="V239" i="5" s="1"/>
  <c r="P71" i="5"/>
  <c r="R71" i="5" s="1"/>
  <c r="V71" i="5" s="1"/>
  <c r="P201" i="5"/>
  <c r="R201" i="5" s="1"/>
  <c r="V201" i="5" s="1"/>
  <c r="P234" i="5"/>
  <c r="R234" i="5" s="1"/>
  <c r="V234" i="5" s="1"/>
  <c r="P141" i="5"/>
  <c r="R141" i="5" s="1"/>
  <c r="V141" i="5" s="1"/>
  <c r="P231" i="5"/>
  <c r="R231" i="5" s="1"/>
  <c r="V231" i="5" s="1"/>
  <c r="P230" i="5"/>
  <c r="R230" i="5" s="1"/>
  <c r="V230" i="5" s="1"/>
  <c r="P69" i="5"/>
  <c r="R69" i="5" s="1"/>
  <c r="V69" i="5" s="1"/>
  <c r="P195" i="5"/>
  <c r="R195" i="5" s="1"/>
  <c r="V195" i="5" s="1"/>
  <c r="P36" i="5"/>
  <c r="R36" i="5" s="1"/>
  <c r="V36" i="5" s="1"/>
  <c r="P47" i="5"/>
  <c r="R47" i="5" s="1"/>
  <c r="V47" i="5" s="1"/>
  <c r="P253" i="5"/>
  <c r="R253" i="5" s="1"/>
  <c r="V253" i="5" s="1"/>
  <c r="P183" i="5"/>
  <c r="R183" i="5" s="1"/>
  <c r="V183" i="5" s="1"/>
  <c r="P100" i="5"/>
  <c r="R100" i="5" s="1"/>
  <c r="V100" i="5" s="1"/>
  <c r="P122" i="5"/>
  <c r="R122" i="5" s="1"/>
  <c r="V122" i="5" s="1"/>
  <c r="P254" i="5"/>
  <c r="R254" i="5" s="1"/>
  <c r="V254" i="5" s="1"/>
  <c r="P149" i="5"/>
  <c r="R149" i="5" s="1"/>
  <c r="V149" i="5" s="1"/>
  <c r="P34" i="5"/>
  <c r="R34" i="5" s="1"/>
  <c r="V34" i="5" s="1"/>
  <c r="P39" i="5"/>
  <c r="R39" i="5" s="1"/>
  <c r="V39" i="5" s="1"/>
  <c r="P246" i="5"/>
  <c r="R246" i="5" s="1"/>
  <c r="V246" i="5" s="1"/>
  <c r="P55" i="5"/>
  <c r="R55" i="5" s="1"/>
  <c r="V55" i="5" s="1"/>
  <c r="P185" i="5"/>
  <c r="R185" i="5" s="1"/>
  <c r="V185" i="5" s="1"/>
  <c r="P30" i="5"/>
  <c r="R30" i="5" s="1"/>
  <c r="V30" i="5" s="1"/>
  <c r="P90" i="5"/>
  <c r="R90" i="5" s="1"/>
  <c r="V90" i="5" s="1"/>
  <c r="P237" i="5"/>
  <c r="R237" i="5" s="1"/>
  <c r="V237" i="5" s="1"/>
  <c r="P13" i="5"/>
  <c r="R13" i="5" s="1"/>
  <c r="V13" i="5" s="1"/>
  <c r="P44" i="5"/>
  <c r="R44" i="5" s="1"/>
  <c r="V44" i="5" s="1"/>
  <c r="P133" i="5"/>
  <c r="R133" i="5" s="1"/>
  <c r="V133" i="5" s="1"/>
  <c r="P40" i="5"/>
  <c r="R40" i="5" s="1"/>
  <c r="V40" i="5" s="1"/>
  <c r="P14" i="5"/>
  <c r="R14" i="5" s="1"/>
  <c r="V14" i="5" s="1"/>
  <c r="P73" i="5"/>
  <c r="R73" i="5" s="1"/>
  <c r="V73" i="5" s="1"/>
  <c r="P214" i="5"/>
  <c r="R214" i="5" s="1"/>
  <c r="V214" i="5" s="1"/>
  <c r="P193" i="5"/>
  <c r="R193" i="5" s="1"/>
  <c r="V193" i="5" s="1"/>
  <c r="P116" i="5"/>
  <c r="R116" i="5" s="1"/>
  <c r="V116" i="5" s="1"/>
  <c r="P60" i="5"/>
  <c r="R60" i="5" s="1"/>
  <c r="V60" i="5" s="1"/>
  <c r="P143" i="5"/>
  <c r="R143" i="5" s="1"/>
  <c r="V143" i="5" s="1"/>
  <c r="P203" i="5"/>
  <c r="R203" i="5" s="1"/>
  <c r="V203" i="5" s="1"/>
  <c r="P37" i="5"/>
  <c r="R37" i="5" s="1"/>
  <c r="V37" i="5" s="1"/>
  <c r="P45" i="5"/>
  <c r="R45" i="5" s="1"/>
  <c r="V45" i="5" s="1"/>
  <c r="P150" i="5"/>
  <c r="R150" i="5" s="1"/>
  <c r="V150" i="5" s="1"/>
  <c r="P42" i="5"/>
  <c r="R42" i="5" s="1"/>
  <c r="V42" i="5" s="1"/>
  <c r="P72" i="5"/>
  <c r="R72" i="5" s="1"/>
  <c r="V72" i="5" s="1"/>
  <c r="D264" i="1"/>
  <c r="P139" i="5"/>
  <c r="R139" i="5" s="1"/>
  <c r="V139" i="5" s="1"/>
  <c r="P188" i="5"/>
  <c r="R188" i="5" s="1"/>
  <c r="V188" i="5" s="1"/>
  <c r="P247" i="5"/>
  <c r="R247" i="5" s="1"/>
  <c r="V247" i="5" s="1"/>
  <c r="P121" i="5"/>
  <c r="R121" i="5" s="1"/>
  <c r="V121" i="5" s="1"/>
  <c r="P85" i="5"/>
  <c r="R85" i="5" s="1"/>
  <c r="V85" i="5" s="1"/>
  <c r="P229" i="5"/>
  <c r="R229" i="5" s="1"/>
  <c r="V229" i="5" s="1"/>
  <c r="P215" i="5"/>
  <c r="R215" i="5" s="1"/>
  <c r="V215" i="5" s="1"/>
  <c r="P178" i="5"/>
  <c r="R178" i="5" s="1"/>
  <c r="V178" i="5" s="1"/>
  <c r="P138" i="5"/>
  <c r="R138" i="5" s="1"/>
  <c r="V138" i="5" s="1"/>
  <c r="P123" i="5"/>
  <c r="R123" i="5" s="1"/>
  <c r="V123" i="5" s="1"/>
  <c r="P174" i="5"/>
  <c r="R174" i="5" s="1"/>
  <c r="V174" i="5" s="1"/>
  <c r="P109" i="5"/>
  <c r="R109" i="5" s="1"/>
  <c r="V109" i="5" s="1"/>
  <c r="P152" i="5"/>
  <c r="R152" i="5" s="1"/>
  <c r="V152" i="5" s="1"/>
  <c r="P207" i="5"/>
  <c r="R207" i="5" s="1"/>
  <c r="V207" i="5" s="1"/>
  <c r="P233" i="5"/>
  <c r="R233" i="5" s="1"/>
  <c r="V233" i="5" s="1"/>
  <c r="P23" i="5"/>
  <c r="R23" i="5" s="1"/>
  <c r="V23" i="5" s="1"/>
  <c r="P170" i="5"/>
  <c r="R170" i="5" s="1"/>
  <c r="V170" i="5" s="1"/>
  <c r="P94" i="5"/>
  <c r="R94" i="5" s="1"/>
  <c r="V94" i="5" s="1"/>
  <c r="P167" i="5"/>
  <c r="R167" i="5" s="1"/>
  <c r="V167" i="5" s="1"/>
  <c r="P33" i="5"/>
  <c r="R33" i="5" s="1"/>
  <c r="V33" i="5" s="1"/>
  <c r="P135" i="5"/>
  <c r="R135" i="5" s="1"/>
  <c r="V135" i="5" s="1"/>
  <c r="P145" i="5"/>
  <c r="R145" i="5" s="1"/>
  <c r="V145" i="5" s="1"/>
  <c r="P46" i="5"/>
  <c r="R46" i="5" s="1"/>
  <c r="V46" i="5" s="1"/>
  <c r="P171" i="5"/>
  <c r="R171" i="5" s="1"/>
  <c r="V171" i="5" s="1"/>
  <c r="P7" i="5"/>
  <c r="R7" i="5" s="1"/>
  <c r="V7" i="5" s="1"/>
  <c r="P241" i="5"/>
  <c r="R241" i="5" s="1"/>
  <c r="V241" i="5" s="1"/>
  <c r="P5" i="5"/>
  <c r="R5" i="5" s="1"/>
  <c r="P110" i="5"/>
  <c r="R110" i="5" s="1"/>
  <c r="V110" i="5" s="1"/>
  <c r="P137" i="5"/>
  <c r="R137" i="5" s="1"/>
  <c r="V137" i="5" s="1"/>
  <c r="P38" i="5"/>
  <c r="R38" i="5" s="1"/>
  <c r="V38" i="5" s="1"/>
  <c r="P164" i="5"/>
  <c r="R164" i="5" s="1"/>
  <c r="V164" i="5" s="1"/>
  <c r="P114" i="5"/>
  <c r="R114" i="5" s="1"/>
  <c r="V114" i="5" s="1"/>
  <c r="P131" i="5"/>
  <c r="R131" i="5" s="1"/>
  <c r="V131" i="5" s="1"/>
  <c r="P91" i="5"/>
  <c r="R91" i="5" s="1"/>
  <c r="V91" i="5" s="1"/>
  <c r="P221" i="5"/>
  <c r="R221" i="5" s="1"/>
  <c r="V221" i="5" s="1"/>
  <c r="P245" i="5"/>
  <c r="R245" i="5" s="1"/>
  <c r="V245" i="5" s="1"/>
  <c r="P256" i="5"/>
  <c r="R256" i="5" s="1"/>
  <c r="V256" i="5" s="1"/>
  <c r="P181" i="5"/>
  <c r="R181" i="5" s="1"/>
  <c r="V181" i="5" s="1"/>
  <c r="P11" i="5"/>
  <c r="R11" i="5" s="1"/>
  <c r="V11" i="5" s="1"/>
  <c r="P127" i="5"/>
  <c r="R127" i="5" s="1"/>
  <c r="V127" i="5" s="1"/>
  <c r="P255" i="5"/>
  <c r="R255" i="5" s="1"/>
  <c r="V255" i="5" s="1"/>
  <c r="P87" i="5"/>
  <c r="R87" i="5" s="1"/>
  <c r="V87" i="5" s="1"/>
  <c r="P217" i="5"/>
  <c r="R217" i="5" s="1"/>
  <c r="V217" i="5" s="1"/>
  <c r="P161" i="5"/>
  <c r="R161" i="5" s="1"/>
  <c r="V161" i="5" s="1"/>
  <c r="P187" i="5"/>
  <c r="R187" i="5" s="1"/>
  <c r="V187" i="5" s="1"/>
  <c r="P186" i="5"/>
  <c r="R186" i="5" s="1"/>
  <c r="V186" i="5" s="1"/>
  <c r="P206" i="5"/>
  <c r="R206" i="5" s="1"/>
  <c r="V206" i="5" s="1"/>
  <c r="P266" i="7"/>
  <c r="R236" i="7" s="1"/>
  <c r="T236" i="5" l="1"/>
  <c r="T236" i="7"/>
  <c r="E236" i="1"/>
  <c r="H236" i="1" s="1"/>
  <c r="S236" i="1" s="1"/>
  <c r="V236" i="7"/>
  <c r="X236" i="7" s="1"/>
  <c r="AB236" i="7" s="1"/>
  <c r="N264" i="5"/>
  <c r="P264" i="5" s="1"/>
  <c r="P142" i="5"/>
  <c r="R142" i="5" s="1"/>
  <c r="T142" i="5" s="1"/>
  <c r="F264" i="1"/>
  <c r="F266" i="1" s="1"/>
  <c r="T199" i="5"/>
  <c r="T188" i="5"/>
  <c r="T130" i="5"/>
  <c r="T158" i="5"/>
  <c r="T99" i="5"/>
  <c r="T233" i="5"/>
  <c r="T238" i="5"/>
  <c r="T247" i="5"/>
  <c r="T148" i="5"/>
  <c r="T165" i="5"/>
  <c r="T135" i="5"/>
  <c r="T138" i="5"/>
  <c r="T248" i="5"/>
  <c r="T249" i="5"/>
  <c r="T235" i="5"/>
  <c r="T123" i="5"/>
  <c r="T262" i="5"/>
  <c r="T154" i="5"/>
  <c r="T200" i="5"/>
  <c r="T132" i="5"/>
  <c r="T186" i="5"/>
  <c r="T11" i="5"/>
  <c r="T140" i="5"/>
  <c r="T206" i="5"/>
  <c r="T187" i="5"/>
  <c r="T161" i="5"/>
  <c r="T87" i="5"/>
  <c r="T127" i="5"/>
  <c r="T181" i="5"/>
  <c r="T128" i="5"/>
  <c r="T117" i="5"/>
  <c r="T91" i="5"/>
  <c r="T131" i="5"/>
  <c r="T209" i="5"/>
  <c r="T205" i="5"/>
  <c r="T21" i="5"/>
  <c r="T204" i="5"/>
  <c r="T224" i="5"/>
  <c r="T54" i="5"/>
  <c r="T227" i="5"/>
  <c r="T208" i="5"/>
  <c r="T51" i="5"/>
  <c r="T217" i="5"/>
  <c r="T256" i="5"/>
  <c r="T221" i="5"/>
  <c r="T167" i="5"/>
  <c r="T244" i="5"/>
  <c r="T215" i="5"/>
  <c r="T71" i="5"/>
  <c r="T162" i="5"/>
  <c r="T261" i="5"/>
  <c r="T8" i="5"/>
  <c r="T191" i="5"/>
  <c r="T77" i="5"/>
  <c r="T173" i="5"/>
  <c r="T189" i="5"/>
  <c r="T168" i="5"/>
  <c r="T61" i="5"/>
  <c r="T255" i="5"/>
  <c r="T245" i="5"/>
  <c r="T259" i="5"/>
  <c r="T170" i="5"/>
  <c r="T109" i="5"/>
  <c r="T85" i="5"/>
  <c r="T231" i="5"/>
  <c r="T180" i="5"/>
  <c r="T105" i="5"/>
  <c r="T232" i="5"/>
  <c r="T234" i="5"/>
  <c r="T50" i="5"/>
  <c r="T78" i="5"/>
  <c r="T182" i="5"/>
  <c r="T196" i="5"/>
  <c r="T179" i="5"/>
  <c r="T113" i="5"/>
  <c r="T118" i="5"/>
  <c r="T220" i="5"/>
  <c r="T164" i="5"/>
  <c r="T137" i="5"/>
  <c r="T110" i="5"/>
  <c r="T163" i="5"/>
  <c r="T107" i="5"/>
  <c r="T33" i="5"/>
  <c r="T94" i="5"/>
  <c r="T23" i="5"/>
  <c r="T207" i="5"/>
  <c r="T152" i="5"/>
  <c r="T63" i="5"/>
  <c r="T174" i="5"/>
  <c r="T228" i="5"/>
  <c r="T178" i="5"/>
  <c r="T229" i="5"/>
  <c r="T121" i="5"/>
  <c r="T17" i="5"/>
  <c r="T139" i="5"/>
  <c r="T230" i="5"/>
  <c r="T111" i="5"/>
  <c r="T243" i="5"/>
  <c r="T184" i="5"/>
  <c r="T62" i="5"/>
  <c r="T88" i="5"/>
  <c r="T257" i="5"/>
  <c r="T112" i="5"/>
  <c r="T95" i="5"/>
  <c r="T103" i="5"/>
  <c r="T190" i="5"/>
  <c r="T194" i="5"/>
  <c r="T177" i="5"/>
  <c r="T153" i="5"/>
  <c r="T223" i="5"/>
  <c r="T57" i="5"/>
  <c r="T146" i="5"/>
  <c r="T114" i="5"/>
  <c r="T38" i="5"/>
  <c r="T242" i="5"/>
  <c r="T7" i="5"/>
  <c r="T15" i="5"/>
  <c r="T222" i="5"/>
  <c r="T12" i="5"/>
  <c r="T136" i="5"/>
  <c r="T252" i="5"/>
  <c r="T41" i="5"/>
  <c r="T120" i="5"/>
  <c r="T169" i="5"/>
  <c r="T108" i="5"/>
  <c r="T82" i="5"/>
  <c r="T93" i="5"/>
  <c r="T212" i="5"/>
  <c r="T197" i="5"/>
  <c r="T166" i="5"/>
  <c r="T46" i="5"/>
  <c r="T72" i="5"/>
  <c r="T42" i="5"/>
  <c r="T45" i="5"/>
  <c r="T203" i="5"/>
  <c r="T60" i="5"/>
  <c r="T70" i="5"/>
  <c r="T84" i="5"/>
  <c r="T116" i="5"/>
  <c r="T214" i="5"/>
  <c r="T76" i="5"/>
  <c r="T40" i="5"/>
  <c r="T18" i="5"/>
  <c r="T44" i="5"/>
  <c r="T237" i="5"/>
  <c r="T90" i="5"/>
  <c r="T19" i="5"/>
  <c r="T156" i="5"/>
  <c r="T192" i="5"/>
  <c r="T185" i="5"/>
  <c r="T159" i="5"/>
  <c r="T246" i="5"/>
  <c r="T39" i="5"/>
  <c r="T34" i="5"/>
  <c r="T254" i="5"/>
  <c r="T226" i="5"/>
  <c r="T183" i="5"/>
  <c r="T47" i="5"/>
  <c r="T195" i="5"/>
  <c r="D266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6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7" i="7"/>
  <c r="R231" i="7"/>
  <c r="R249" i="7"/>
  <c r="R243" i="7"/>
  <c r="R12" i="7"/>
  <c r="R84" i="7"/>
  <c r="R93" i="7"/>
  <c r="R211" i="7"/>
  <c r="R217" i="7"/>
  <c r="R159" i="7"/>
  <c r="R241" i="7"/>
  <c r="R160" i="7"/>
  <c r="R121" i="7"/>
  <c r="R184" i="7"/>
  <c r="R122" i="7"/>
  <c r="R185" i="7"/>
  <c r="R131" i="7"/>
  <c r="R164" i="7"/>
  <c r="R204" i="7"/>
  <c r="R158" i="7"/>
  <c r="R83" i="7"/>
  <c r="R9" i="7"/>
  <c r="R50" i="7"/>
  <c r="R207" i="7"/>
  <c r="R206" i="7"/>
  <c r="R98" i="7"/>
  <c r="R262" i="7"/>
  <c r="R123" i="7"/>
  <c r="R186" i="7"/>
  <c r="R124" i="7"/>
  <c r="R187" i="7"/>
  <c r="R149" i="7"/>
  <c r="R220" i="7"/>
  <c r="R150" i="7"/>
  <c r="R75" i="7"/>
  <c r="R104" i="7"/>
  <c r="R215" i="7"/>
  <c r="R214" i="7"/>
  <c r="R63" i="7"/>
  <c r="R92" i="7"/>
  <c r="R101" i="7"/>
  <c r="R109" i="7"/>
  <c r="R242" i="7"/>
  <c r="R119" i="7"/>
  <c r="R182" i="7"/>
  <c r="R120" i="7"/>
  <c r="R183" i="7"/>
  <c r="R145" i="7"/>
  <c r="R212" i="7"/>
  <c r="R130" i="7"/>
  <c r="R193" i="7"/>
  <c r="R194" i="7"/>
  <c r="R60" i="7"/>
  <c r="R235" i="7"/>
  <c r="R18" i="7"/>
  <c r="R209" i="7"/>
  <c r="R152" i="7"/>
  <c r="R176" i="7"/>
  <c r="R162" i="7"/>
  <c r="R234" i="7"/>
  <c r="R251" i="7"/>
  <c r="R91" i="7"/>
  <c r="R65" i="7"/>
  <c r="R254" i="7"/>
  <c r="R178" i="7"/>
  <c r="R179" i="7"/>
  <c r="R172" i="7"/>
  <c r="R7" i="7"/>
  <c r="R103" i="7"/>
  <c r="R68" i="7"/>
  <c r="R77" i="7"/>
  <c r="R260" i="7"/>
  <c r="R35" i="7"/>
  <c r="R143" i="7"/>
  <c r="R208" i="7"/>
  <c r="R144" i="7"/>
  <c r="R168" i="7"/>
  <c r="R261" i="7"/>
  <c r="R169" i="7"/>
  <c r="R116" i="7"/>
  <c r="R188" i="7"/>
  <c r="R126" i="7"/>
  <c r="R67" i="7"/>
  <c r="R96" i="7"/>
  <c r="R105" i="7"/>
  <c r="R90" i="7"/>
  <c r="R256" i="7"/>
  <c r="R78" i="7"/>
  <c r="R255" i="7"/>
  <c r="R246" i="7"/>
  <c r="R86" i="7"/>
  <c r="R170" i="7"/>
  <c r="R102" i="7"/>
  <c r="R171" i="7"/>
  <c r="R133" i="7"/>
  <c r="R196" i="7"/>
  <c r="R134" i="7"/>
  <c r="R197" i="7"/>
  <c r="R72" i="7"/>
  <c r="R76" i="7"/>
  <c r="R85" i="7"/>
  <c r="R30" i="7"/>
  <c r="R252" i="7"/>
  <c r="R218" i="7"/>
  <c r="R225" i="7"/>
  <c r="R166" i="7"/>
  <c r="R257" i="7"/>
  <c r="R167" i="7"/>
  <c r="R129" i="7"/>
  <c r="R192" i="7"/>
  <c r="R114" i="7"/>
  <c r="R177" i="7"/>
  <c r="R88" i="7"/>
  <c r="R74" i="7"/>
  <c r="R205" i="7"/>
  <c r="R147" i="7"/>
  <c r="R148" i="7"/>
  <c r="R13" i="7"/>
  <c r="R210" i="7"/>
  <c r="R127" i="7"/>
  <c r="R128" i="7"/>
  <c r="R153" i="7"/>
  <c r="R154" i="7"/>
  <c r="R247" i="7"/>
  <c r="R221" i="7"/>
  <c r="R157" i="7"/>
  <c r="R110" i="7"/>
  <c r="R89" i="7"/>
  <c r="R240" i="7"/>
  <c r="R34" i="7"/>
  <c r="R229" i="7"/>
  <c r="R232" i="7"/>
  <c r="R117" i="7"/>
  <c r="R118" i="7"/>
  <c r="R95" i="7"/>
  <c r="R113" i="7"/>
  <c r="R259" i="7"/>
  <c r="R48" i="7"/>
  <c r="R230" i="7"/>
  <c r="R141" i="7"/>
  <c r="R87" i="7"/>
  <c r="R61" i="7"/>
  <c r="R244" i="7"/>
  <c r="R250" i="7"/>
  <c r="R190" i="7"/>
  <c r="R191" i="7"/>
  <c r="R228" i="7"/>
  <c r="R216" i="7"/>
  <c r="R189" i="7"/>
  <c r="R8" i="7"/>
  <c r="R80" i="7"/>
  <c r="R46" i="7"/>
  <c r="R239" i="7"/>
  <c r="R155" i="7"/>
  <c r="R156" i="7"/>
  <c r="R180" i="7"/>
  <c r="R181" i="7"/>
  <c r="R49" i="7"/>
  <c r="R69" i="7"/>
  <c r="R151" i="7"/>
  <c r="R226" i="7"/>
  <c r="R62" i="7"/>
  <c r="R115" i="7"/>
  <c r="R132" i="7"/>
  <c r="R71" i="7"/>
  <c r="R100" i="7"/>
  <c r="R106" i="7"/>
  <c r="R227" i="7"/>
  <c r="R233" i="7"/>
  <c r="R111" i="7"/>
  <c r="R174" i="7"/>
  <c r="R112" i="7"/>
  <c r="R175" i="7"/>
  <c r="R137" i="7"/>
  <c r="R200" i="7"/>
  <c r="R138" i="7"/>
  <c r="R201" i="7"/>
  <c r="R94" i="7"/>
  <c r="R66" i="7"/>
  <c r="R163" i="7"/>
  <c r="R195" i="7"/>
  <c r="R125" i="7"/>
  <c r="R237" i="7"/>
  <c r="R173" i="7"/>
  <c r="R99" i="7"/>
  <c r="R64" i="7"/>
  <c r="R73" i="7"/>
  <c r="R223" i="7"/>
  <c r="R222" i="7"/>
  <c r="R213" i="7"/>
  <c r="R139" i="7"/>
  <c r="R202" i="7"/>
  <c r="R140" i="7"/>
  <c r="R203" i="7"/>
  <c r="R253" i="7"/>
  <c r="R165" i="7"/>
  <c r="R108" i="7"/>
  <c r="R81" i="7"/>
  <c r="R248" i="7"/>
  <c r="R263" i="7"/>
  <c r="R238" i="7"/>
  <c r="R79" i="7"/>
  <c r="R107" i="7"/>
  <c r="R219" i="7"/>
  <c r="R82" i="7"/>
  <c r="R258" i="7"/>
  <c r="R135" i="7"/>
  <c r="R198" i="7"/>
  <c r="R136" i="7"/>
  <c r="R199" i="7"/>
  <c r="R161" i="7"/>
  <c r="R245" i="7"/>
  <c r="R146" i="7"/>
  <c r="R224" i="7"/>
  <c r="R70" i="7"/>
  <c r="R5" i="7"/>
  <c r="R142" i="7"/>
  <c r="T31" i="5"/>
  <c r="T241" i="5"/>
  <c r="T171" i="5"/>
  <c r="T145" i="5"/>
  <c r="T198" i="5"/>
  <c r="T263" i="5"/>
  <c r="T150" i="5"/>
  <c r="T37" i="5"/>
  <c r="T143" i="5"/>
  <c r="T81" i="5"/>
  <c r="T106" i="5"/>
  <c r="T157" i="5"/>
  <c r="T193" i="5"/>
  <c r="T73" i="5"/>
  <c r="T14" i="5"/>
  <c r="T133" i="5"/>
  <c r="T13" i="5"/>
  <c r="T53" i="5"/>
  <c r="T126" i="5"/>
  <c r="T202" i="5"/>
  <c r="T30" i="5"/>
  <c r="T66" i="5"/>
  <c r="T55" i="5"/>
  <c r="T9" i="5"/>
  <c r="T218" i="5"/>
  <c r="T160" i="5"/>
  <c r="T149" i="5"/>
  <c r="T122" i="5"/>
  <c r="T100" i="5"/>
  <c r="T253" i="5"/>
  <c r="T36" i="5"/>
  <c r="T69" i="5"/>
  <c r="T79" i="5"/>
  <c r="T104" i="5"/>
  <c r="T141" i="5"/>
  <c r="T201" i="5"/>
  <c r="T239" i="5"/>
  <c r="T25" i="5"/>
  <c r="T175" i="5"/>
  <c r="T75" i="5"/>
  <c r="T115" i="5"/>
  <c r="T89" i="5"/>
  <c r="T67" i="5"/>
  <c r="T22" i="5"/>
  <c r="T58" i="5"/>
  <c r="T32" i="5"/>
  <c r="T56" i="5"/>
  <c r="T10" i="5"/>
  <c r="T251" i="5"/>
  <c r="T213" i="5"/>
  <c r="T210" i="5"/>
  <c r="T216" i="5"/>
  <c r="T80" i="5"/>
  <c r="T147" i="5"/>
  <c r="T258" i="5"/>
  <c r="T219" i="5"/>
  <c r="T250" i="5"/>
  <c r="T134" i="5"/>
  <c r="T49" i="5"/>
  <c r="T240" i="5"/>
  <c r="T102" i="5"/>
  <c r="T52" i="5"/>
  <c r="T211" i="5"/>
  <c r="T225" i="5"/>
  <c r="T119" i="5"/>
  <c r="T83" i="5"/>
  <c r="V5" i="5"/>
  <c r="T5" i="5"/>
  <c r="T176" i="5"/>
  <c r="T27" i="5"/>
  <c r="T124" i="5"/>
  <c r="T98" i="5"/>
  <c r="T24" i="5"/>
  <c r="T64" i="5"/>
  <c r="T155" i="5"/>
  <c r="T65" i="5"/>
  <c r="T28" i="5"/>
  <c r="T68" i="5"/>
  <c r="T125" i="5"/>
  <c r="T101" i="5"/>
  <c r="T74" i="5"/>
  <c r="T48" i="5"/>
  <c r="T144" i="5"/>
  <c r="T26" i="5"/>
  <c r="T151" i="5"/>
  <c r="T129" i="5"/>
  <c r="T96" i="5"/>
  <c r="T92" i="5"/>
  <c r="T97" i="5"/>
  <c r="T86" i="5"/>
  <c r="T59" i="5"/>
  <c r="T29" i="5"/>
  <c r="T172" i="5"/>
  <c r="T260" i="5"/>
  <c r="T6" i="5"/>
  <c r="T43" i="5"/>
  <c r="T16" i="5"/>
  <c r="T35" i="5"/>
  <c r="T20" i="5"/>
  <c r="J236" i="1" l="1"/>
  <c r="P236" i="1" s="1"/>
  <c r="D236" i="8"/>
  <c r="Z236" i="7"/>
  <c r="N266" i="5"/>
  <c r="R264" i="5"/>
  <c r="V264" i="5" s="1"/>
  <c r="V142" i="5"/>
  <c r="T264" i="5"/>
  <c r="T266" i="5" s="1"/>
  <c r="E224" i="1"/>
  <c r="H224" i="1" s="1"/>
  <c r="T224" i="7"/>
  <c r="E258" i="1"/>
  <c r="H258" i="1" s="1"/>
  <c r="T258" i="7"/>
  <c r="E81" i="1"/>
  <c r="H81" i="1" s="1"/>
  <c r="T81" i="7"/>
  <c r="E139" i="1"/>
  <c r="H139" i="1" s="1"/>
  <c r="T139" i="7"/>
  <c r="E73" i="1"/>
  <c r="H73" i="1" s="1"/>
  <c r="T73" i="7"/>
  <c r="T237" i="7"/>
  <c r="E237" i="1"/>
  <c r="H237" i="1" s="1"/>
  <c r="E200" i="1"/>
  <c r="H200" i="1" s="1"/>
  <c r="T200" i="7"/>
  <c r="E174" i="1"/>
  <c r="H174" i="1" s="1"/>
  <c r="T174" i="7"/>
  <c r="E106" i="1"/>
  <c r="H106" i="1" s="1"/>
  <c r="T106" i="7"/>
  <c r="E115" i="1"/>
  <c r="H115" i="1" s="1"/>
  <c r="T115" i="7"/>
  <c r="E69" i="1"/>
  <c r="H69" i="1" s="1"/>
  <c r="T69" i="7"/>
  <c r="E156" i="1"/>
  <c r="H156" i="1" s="1"/>
  <c r="T156" i="7"/>
  <c r="E80" i="1"/>
  <c r="H80" i="1" s="1"/>
  <c r="T80" i="7"/>
  <c r="T228" i="7"/>
  <c r="E228" i="1"/>
  <c r="H228" i="1" s="1"/>
  <c r="E244" i="1"/>
  <c r="H244" i="1" s="1"/>
  <c r="T244" i="7"/>
  <c r="E95" i="1"/>
  <c r="H95" i="1" s="1"/>
  <c r="T95" i="7"/>
  <c r="E229" i="1"/>
  <c r="H229" i="1" s="1"/>
  <c r="T229" i="7"/>
  <c r="E110" i="1"/>
  <c r="H110" i="1" s="1"/>
  <c r="T110" i="7"/>
  <c r="E154" i="1"/>
  <c r="H154" i="1" s="1"/>
  <c r="T154" i="7"/>
  <c r="E210" i="1"/>
  <c r="H210" i="1" s="1"/>
  <c r="T210" i="7"/>
  <c r="E205" i="1"/>
  <c r="H205" i="1" s="1"/>
  <c r="T205" i="7"/>
  <c r="E114" i="1"/>
  <c r="H114" i="1" s="1"/>
  <c r="T114" i="7"/>
  <c r="E257" i="1"/>
  <c r="H257" i="1" s="1"/>
  <c r="T257" i="7"/>
  <c r="E252" i="1"/>
  <c r="H252" i="1" s="1"/>
  <c r="T252" i="7"/>
  <c r="E72" i="1"/>
  <c r="H72" i="1" s="1"/>
  <c r="T72" i="7"/>
  <c r="E133" i="1"/>
  <c r="H133" i="1" s="1"/>
  <c r="T133" i="7"/>
  <c r="E86" i="1"/>
  <c r="H86" i="1" s="1"/>
  <c r="T86" i="7"/>
  <c r="E256" i="1"/>
  <c r="H256" i="1" s="1"/>
  <c r="T256" i="7"/>
  <c r="E67" i="1"/>
  <c r="H67" i="1" s="1"/>
  <c r="T67" i="7"/>
  <c r="E169" i="1"/>
  <c r="H169" i="1" s="1"/>
  <c r="T169" i="7"/>
  <c r="E208" i="1"/>
  <c r="H208" i="1" s="1"/>
  <c r="T208" i="7"/>
  <c r="E77" i="1"/>
  <c r="H77" i="1" s="1"/>
  <c r="T77" i="7"/>
  <c r="E172" i="1"/>
  <c r="H172" i="1" s="1"/>
  <c r="T172" i="7"/>
  <c r="E234" i="1"/>
  <c r="H234" i="1" s="1"/>
  <c r="T234" i="7"/>
  <c r="E209" i="1"/>
  <c r="H209" i="1" s="1"/>
  <c r="T209" i="7"/>
  <c r="E194" i="1"/>
  <c r="H194" i="1" s="1"/>
  <c r="T194" i="7"/>
  <c r="E145" i="1"/>
  <c r="H145" i="1" s="1"/>
  <c r="T145" i="7"/>
  <c r="E119" i="1"/>
  <c r="H119" i="1" s="1"/>
  <c r="T119" i="7"/>
  <c r="E92" i="1"/>
  <c r="H92" i="1" s="1"/>
  <c r="T92" i="7"/>
  <c r="E104" i="1"/>
  <c r="H104" i="1" s="1"/>
  <c r="T104" i="7"/>
  <c r="E149" i="1"/>
  <c r="H149" i="1" s="1"/>
  <c r="T149" i="7"/>
  <c r="E123" i="1"/>
  <c r="H123" i="1" s="1"/>
  <c r="T123" i="7"/>
  <c r="E207" i="1"/>
  <c r="H207" i="1" s="1"/>
  <c r="T207" i="7"/>
  <c r="E158" i="1"/>
  <c r="H158" i="1" s="1"/>
  <c r="T158" i="7"/>
  <c r="E185" i="1"/>
  <c r="H185" i="1" s="1"/>
  <c r="T185" i="7"/>
  <c r="E160" i="1"/>
  <c r="H160" i="1" s="1"/>
  <c r="T160" i="7"/>
  <c r="E211" i="1"/>
  <c r="H211" i="1" s="1"/>
  <c r="T211" i="7"/>
  <c r="E243" i="1"/>
  <c r="H243" i="1" s="1"/>
  <c r="T243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E173" i="1"/>
  <c r="H173" i="1" s="1"/>
  <c r="T173" i="7"/>
  <c r="E142" i="1"/>
  <c r="T142" i="7"/>
  <c r="R264" i="7"/>
  <c r="R266" i="7" s="1"/>
  <c r="E146" i="1"/>
  <c r="H146" i="1" s="1"/>
  <c r="T146" i="7"/>
  <c r="E136" i="1"/>
  <c r="H136" i="1" s="1"/>
  <c r="T136" i="7"/>
  <c r="E82" i="1"/>
  <c r="H82" i="1" s="1"/>
  <c r="T82" i="7"/>
  <c r="E238" i="1"/>
  <c r="H238" i="1" s="1"/>
  <c r="T238" i="7"/>
  <c r="E108" i="1"/>
  <c r="H108" i="1" s="1"/>
  <c r="T108" i="7"/>
  <c r="E203" i="1"/>
  <c r="H203" i="1" s="1"/>
  <c r="T203" i="7"/>
  <c r="E213" i="1"/>
  <c r="H213" i="1" s="1"/>
  <c r="T213" i="7"/>
  <c r="E64" i="1"/>
  <c r="H64" i="1" s="1"/>
  <c r="T64" i="7"/>
  <c r="E125" i="1"/>
  <c r="H125" i="1" s="1"/>
  <c r="T125" i="7"/>
  <c r="E94" i="1"/>
  <c r="H94" i="1" s="1"/>
  <c r="T94" i="7"/>
  <c r="E137" i="1"/>
  <c r="H137" i="1" s="1"/>
  <c r="T137" i="7"/>
  <c r="E111" i="1"/>
  <c r="H111" i="1" s="1"/>
  <c r="T111" i="7"/>
  <c r="E100" i="1"/>
  <c r="H100" i="1" s="1"/>
  <c r="T100" i="7"/>
  <c r="E62" i="1"/>
  <c r="H62" i="1" s="1"/>
  <c r="T62" i="7"/>
  <c r="E49" i="1"/>
  <c r="H49" i="1" s="1"/>
  <c r="T49" i="7"/>
  <c r="E155" i="1"/>
  <c r="H155" i="1" s="1"/>
  <c r="T155" i="7"/>
  <c r="E8" i="1"/>
  <c r="H8" i="1" s="1"/>
  <c r="T8" i="7"/>
  <c r="E191" i="1"/>
  <c r="H191" i="1" s="1"/>
  <c r="T191" i="7"/>
  <c r="E61" i="1"/>
  <c r="H61" i="1" s="1"/>
  <c r="T61" i="7"/>
  <c r="E48" i="1"/>
  <c r="H48" i="1" s="1"/>
  <c r="T48" i="7"/>
  <c r="E118" i="1"/>
  <c r="H118" i="1" s="1"/>
  <c r="T118" i="7"/>
  <c r="E34" i="1"/>
  <c r="H34" i="1" s="1"/>
  <c r="T34" i="7"/>
  <c r="E157" i="1"/>
  <c r="H157" i="1" s="1"/>
  <c r="T157" i="7"/>
  <c r="E153" i="1"/>
  <c r="H153" i="1" s="1"/>
  <c r="T153" i="7"/>
  <c r="E13" i="1"/>
  <c r="H13" i="1" s="1"/>
  <c r="T13" i="7"/>
  <c r="E74" i="1"/>
  <c r="H74" i="1" s="1"/>
  <c r="T74" i="7"/>
  <c r="E192" i="1"/>
  <c r="H192" i="1" s="1"/>
  <c r="T192" i="7"/>
  <c r="E166" i="1"/>
  <c r="H166" i="1" s="1"/>
  <c r="T166" i="7"/>
  <c r="E30" i="1"/>
  <c r="H30" i="1" s="1"/>
  <c r="T30" i="7"/>
  <c r="E197" i="1"/>
  <c r="H197" i="1" s="1"/>
  <c r="T197" i="7"/>
  <c r="E171" i="1"/>
  <c r="H171" i="1" s="1"/>
  <c r="T171" i="7"/>
  <c r="E246" i="1"/>
  <c r="H246" i="1" s="1"/>
  <c r="T246" i="7"/>
  <c r="E90" i="1"/>
  <c r="H90" i="1" s="1"/>
  <c r="T90" i="7"/>
  <c r="E126" i="1"/>
  <c r="H126" i="1" s="1"/>
  <c r="T126" i="7"/>
  <c r="T261" i="7"/>
  <c r="E261" i="1"/>
  <c r="H261" i="1" s="1"/>
  <c r="E143" i="1"/>
  <c r="H143" i="1" s="1"/>
  <c r="T143" i="7"/>
  <c r="E68" i="1"/>
  <c r="H68" i="1" s="1"/>
  <c r="T68" i="7"/>
  <c r="E179" i="1"/>
  <c r="H179" i="1" s="1"/>
  <c r="T179" i="7"/>
  <c r="E65" i="1"/>
  <c r="H65" i="1" s="1"/>
  <c r="T65" i="7"/>
  <c r="E162" i="1"/>
  <c r="H162" i="1" s="1"/>
  <c r="T162" i="7"/>
  <c r="E18" i="1"/>
  <c r="H18" i="1" s="1"/>
  <c r="T18" i="7"/>
  <c r="E193" i="1"/>
  <c r="H193" i="1" s="1"/>
  <c r="T193" i="7"/>
  <c r="E183" i="1"/>
  <c r="H183" i="1" s="1"/>
  <c r="T183" i="7"/>
  <c r="E242" i="1"/>
  <c r="H242" i="1" s="1"/>
  <c r="T242" i="7"/>
  <c r="E63" i="1"/>
  <c r="H63" i="1" s="1"/>
  <c r="T63" i="7"/>
  <c r="E75" i="1"/>
  <c r="H75" i="1" s="1"/>
  <c r="T75" i="7"/>
  <c r="E187" i="1"/>
  <c r="H187" i="1" s="1"/>
  <c r="T187" i="7"/>
  <c r="E262" i="1"/>
  <c r="H262" i="1" s="1"/>
  <c r="T262" i="7"/>
  <c r="E50" i="1"/>
  <c r="H50" i="1" s="1"/>
  <c r="T50" i="7"/>
  <c r="T204" i="7"/>
  <c r="E204" i="1"/>
  <c r="H204" i="1" s="1"/>
  <c r="E122" i="1"/>
  <c r="H122" i="1" s="1"/>
  <c r="T122" i="7"/>
  <c r="E241" i="1"/>
  <c r="H241" i="1" s="1"/>
  <c r="T241" i="7"/>
  <c r="E93" i="1"/>
  <c r="H93" i="1" s="1"/>
  <c r="T93" i="7"/>
  <c r="E249" i="1"/>
  <c r="H249" i="1" s="1"/>
  <c r="T249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E199" i="1"/>
  <c r="H199" i="1" s="1"/>
  <c r="T199" i="7"/>
  <c r="E79" i="1"/>
  <c r="H79" i="1" s="1"/>
  <c r="T79" i="7"/>
  <c r="E66" i="1"/>
  <c r="H66" i="1" s="1"/>
  <c r="T66" i="7"/>
  <c r="E230" i="1"/>
  <c r="H230" i="1" s="1"/>
  <c r="T230" i="7"/>
  <c r="E70" i="1"/>
  <c r="H70" i="1" s="1"/>
  <c r="T70" i="7"/>
  <c r="E135" i="1"/>
  <c r="H135" i="1" s="1"/>
  <c r="T135" i="7"/>
  <c r="E107" i="1"/>
  <c r="H107" i="1" s="1"/>
  <c r="T107" i="7"/>
  <c r="E248" i="1"/>
  <c r="H248" i="1" s="1"/>
  <c r="T248" i="7"/>
  <c r="T253" i="7"/>
  <c r="E253" i="1"/>
  <c r="H253" i="1" s="1"/>
  <c r="E202" i="1"/>
  <c r="H202" i="1" s="1"/>
  <c r="T202" i="7"/>
  <c r="E223" i="1"/>
  <c r="H223" i="1" s="1"/>
  <c r="T223" i="7"/>
  <c r="E163" i="1"/>
  <c r="H163" i="1" s="1"/>
  <c r="T163" i="7"/>
  <c r="E138" i="1"/>
  <c r="H138" i="1" s="1"/>
  <c r="T138" i="7"/>
  <c r="E112" i="1"/>
  <c r="H112" i="1" s="1"/>
  <c r="T112" i="7"/>
  <c r="E227" i="1"/>
  <c r="H227" i="1" s="1"/>
  <c r="T227" i="7"/>
  <c r="E151" i="1"/>
  <c r="H151" i="1" s="1"/>
  <c r="T151" i="7"/>
  <c r="E180" i="1"/>
  <c r="H180" i="1" s="1"/>
  <c r="T180" i="7"/>
  <c r="E46" i="1"/>
  <c r="H46" i="1" s="1"/>
  <c r="T46" i="7"/>
  <c r="E216" i="1"/>
  <c r="H216" i="1" s="1"/>
  <c r="T216" i="7"/>
  <c r="E250" i="1"/>
  <c r="H250" i="1" s="1"/>
  <c r="T250" i="7"/>
  <c r="E141" i="1"/>
  <c r="H141" i="1" s="1"/>
  <c r="T141" i="7"/>
  <c r="E113" i="1"/>
  <c r="H113" i="1" s="1"/>
  <c r="T113" i="7"/>
  <c r="E232" i="1"/>
  <c r="H232" i="1" s="1"/>
  <c r="T232" i="7"/>
  <c r="E89" i="1"/>
  <c r="H89" i="1" s="1"/>
  <c r="T89" i="7"/>
  <c r="E247" i="1"/>
  <c r="H247" i="1" s="1"/>
  <c r="T247" i="7"/>
  <c r="E127" i="1"/>
  <c r="H127" i="1" s="1"/>
  <c r="T127" i="7"/>
  <c r="E147" i="1"/>
  <c r="H147" i="1" s="1"/>
  <c r="T147" i="7"/>
  <c r="E177" i="1"/>
  <c r="H177" i="1" s="1"/>
  <c r="T177" i="7"/>
  <c r="E167" i="1"/>
  <c r="H167" i="1" s="1"/>
  <c r="T167" i="7"/>
  <c r="E218" i="1"/>
  <c r="H218" i="1" s="1"/>
  <c r="T218" i="7"/>
  <c r="E76" i="1"/>
  <c r="H76" i="1" s="1"/>
  <c r="T76" i="7"/>
  <c r="E196" i="1"/>
  <c r="H196" i="1" s="1"/>
  <c r="T196" i="7"/>
  <c r="E170" i="1"/>
  <c r="H170" i="1" s="1"/>
  <c r="T170" i="7"/>
  <c r="E78" i="1"/>
  <c r="H78" i="1" s="1"/>
  <c r="T78" i="7"/>
  <c r="E96" i="1"/>
  <c r="H96" i="1" s="1"/>
  <c r="T96" i="7"/>
  <c r="E116" i="1"/>
  <c r="H116" i="1" s="1"/>
  <c r="T116" i="7"/>
  <c r="E144" i="1"/>
  <c r="H144" i="1" s="1"/>
  <c r="T144" i="7"/>
  <c r="E260" i="1"/>
  <c r="H260" i="1" s="1"/>
  <c r="T260" i="7"/>
  <c r="E7" i="1"/>
  <c r="H7" i="1" s="1"/>
  <c r="T7" i="7"/>
  <c r="E254" i="1"/>
  <c r="H254" i="1" s="1"/>
  <c r="T254" i="7"/>
  <c r="E251" i="1"/>
  <c r="H251" i="1" s="1"/>
  <c r="T251" i="7"/>
  <c r="E152" i="1"/>
  <c r="H152" i="1" s="1"/>
  <c r="T152" i="7"/>
  <c r="E60" i="1"/>
  <c r="H60" i="1" s="1"/>
  <c r="T60" i="7"/>
  <c r="T212" i="7"/>
  <c r="E212" i="1"/>
  <c r="H212" i="1" s="1"/>
  <c r="E182" i="1"/>
  <c r="H182" i="1" s="1"/>
  <c r="T182" i="7"/>
  <c r="E101" i="1"/>
  <c r="H101" i="1" s="1"/>
  <c r="T101" i="7"/>
  <c r="E215" i="1"/>
  <c r="H215" i="1" s="1"/>
  <c r="T215" i="7"/>
  <c r="T220" i="7"/>
  <c r="E220" i="1"/>
  <c r="H220" i="1" s="1"/>
  <c r="E186" i="1"/>
  <c r="H186" i="1" s="1"/>
  <c r="T186" i="7"/>
  <c r="E206" i="1"/>
  <c r="H206" i="1" s="1"/>
  <c r="T206" i="7"/>
  <c r="E83" i="1"/>
  <c r="H83" i="1" s="1"/>
  <c r="T83" i="7"/>
  <c r="E131" i="1"/>
  <c r="H131" i="1" s="1"/>
  <c r="T131" i="7"/>
  <c r="E121" i="1"/>
  <c r="H121" i="1" s="1"/>
  <c r="T121" i="7"/>
  <c r="E217" i="1"/>
  <c r="H217" i="1" s="1"/>
  <c r="T217" i="7"/>
  <c r="E12" i="1"/>
  <c r="H12" i="1" s="1"/>
  <c r="T12" i="7"/>
  <c r="E97" i="1"/>
  <c r="H97" i="1" s="1"/>
  <c r="T97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E161" i="1"/>
  <c r="H161" i="1" s="1"/>
  <c r="T161" i="7"/>
  <c r="E132" i="1"/>
  <c r="H132" i="1" s="1"/>
  <c r="T132" i="7"/>
  <c r="E5" i="1"/>
  <c r="T5" i="7"/>
  <c r="T245" i="7"/>
  <c r="E245" i="1"/>
  <c r="H245" i="1" s="1"/>
  <c r="E198" i="1"/>
  <c r="H198" i="1" s="1"/>
  <c r="T198" i="7"/>
  <c r="E219" i="1"/>
  <c r="H219" i="1" s="1"/>
  <c r="T219" i="7"/>
  <c r="E263" i="1"/>
  <c r="H263" i="1" s="1"/>
  <c r="T263" i="7"/>
  <c r="E165" i="1"/>
  <c r="H165" i="1" s="1"/>
  <c r="T165" i="7"/>
  <c r="E140" i="1"/>
  <c r="H140" i="1" s="1"/>
  <c r="T140" i="7"/>
  <c r="E222" i="1"/>
  <c r="H222" i="1" s="1"/>
  <c r="T222" i="7"/>
  <c r="E99" i="1"/>
  <c r="H99" i="1" s="1"/>
  <c r="T99" i="7"/>
  <c r="E195" i="1"/>
  <c r="H195" i="1" s="1"/>
  <c r="T195" i="7"/>
  <c r="E201" i="1"/>
  <c r="H201" i="1" s="1"/>
  <c r="T201" i="7"/>
  <c r="E175" i="1"/>
  <c r="H175" i="1" s="1"/>
  <c r="T175" i="7"/>
  <c r="E233" i="1"/>
  <c r="H233" i="1" s="1"/>
  <c r="T233" i="7"/>
  <c r="E71" i="1"/>
  <c r="H71" i="1" s="1"/>
  <c r="T71" i="7"/>
  <c r="E226" i="1"/>
  <c r="H226" i="1" s="1"/>
  <c r="T226" i="7"/>
  <c r="E181" i="1"/>
  <c r="H181" i="1" s="1"/>
  <c r="T181" i="7"/>
  <c r="E239" i="1"/>
  <c r="H239" i="1" s="1"/>
  <c r="T239" i="7"/>
  <c r="E189" i="1"/>
  <c r="H189" i="1" s="1"/>
  <c r="T189" i="7"/>
  <c r="E190" i="1"/>
  <c r="H190" i="1" s="1"/>
  <c r="T190" i="7"/>
  <c r="E87" i="1"/>
  <c r="H87" i="1" s="1"/>
  <c r="T87" i="7"/>
  <c r="E259" i="1"/>
  <c r="H259" i="1" s="1"/>
  <c r="T259" i="7"/>
  <c r="E117" i="1"/>
  <c r="H117" i="1" s="1"/>
  <c r="T117" i="7"/>
  <c r="E240" i="1"/>
  <c r="H240" i="1" s="1"/>
  <c r="T240" i="7"/>
  <c r="E221" i="1"/>
  <c r="H221" i="1" s="1"/>
  <c r="T221" i="7"/>
  <c r="E128" i="1"/>
  <c r="H128" i="1" s="1"/>
  <c r="T128" i="7"/>
  <c r="E148" i="1"/>
  <c r="H148" i="1" s="1"/>
  <c r="T148" i="7"/>
  <c r="E88" i="1"/>
  <c r="H88" i="1" s="1"/>
  <c r="T88" i="7"/>
  <c r="E129" i="1"/>
  <c r="H129" i="1" s="1"/>
  <c r="T129" i="7"/>
  <c r="E225" i="1"/>
  <c r="H225" i="1" s="1"/>
  <c r="T225" i="7"/>
  <c r="E85" i="1"/>
  <c r="H85" i="1" s="1"/>
  <c r="T85" i="7"/>
  <c r="E134" i="1"/>
  <c r="H134" i="1" s="1"/>
  <c r="T134" i="7"/>
  <c r="E102" i="1"/>
  <c r="H102" i="1" s="1"/>
  <c r="T102" i="7"/>
  <c r="E255" i="1"/>
  <c r="H255" i="1" s="1"/>
  <c r="T255" i="7"/>
  <c r="E105" i="1"/>
  <c r="H105" i="1" s="1"/>
  <c r="T105" i="7"/>
  <c r="E188" i="1"/>
  <c r="H188" i="1" s="1"/>
  <c r="T188" i="7"/>
  <c r="E168" i="1"/>
  <c r="H168" i="1" s="1"/>
  <c r="T168" i="7"/>
  <c r="E35" i="1"/>
  <c r="H35" i="1" s="1"/>
  <c r="T35" i="7"/>
  <c r="E103" i="1"/>
  <c r="H103" i="1" s="1"/>
  <c r="T103" i="7"/>
  <c r="E178" i="1"/>
  <c r="H178" i="1" s="1"/>
  <c r="T178" i="7"/>
  <c r="E91" i="1"/>
  <c r="H91" i="1" s="1"/>
  <c r="T91" i="7"/>
  <c r="E176" i="1"/>
  <c r="H176" i="1" s="1"/>
  <c r="T176" i="7"/>
  <c r="E235" i="1"/>
  <c r="H235" i="1" s="1"/>
  <c r="T235" i="7"/>
  <c r="E130" i="1"/>
  <c r="H130" i="1" s="1"/>
  <c r="T130" i="7"/>
  <c r="E120" i="1"/>
  <c r="H120" i="1" s="1"/>
  <c r="T120" i="7"/>
  <c r="E109" i="1"/>
  <c r="H109" i="1" s="1"/>
  <c r="T109" i="7"/>
  <c r="E214" i="1"/>
  <c r="H214" i="1" s="1"/>
  <c r="T214" i="7"/>
  <c r="E150" i="1"/>
  <c r="H150" i="1" s="1"/>
  <c r="T150" i="7"/>
  <c r="E124" i="1"/>
  <c r="H124" i="1" s="1"/>
  <c r="T124" i="7"/>
  <c r="E98" i="1"/>
  <c r="H98" i="1" s="1"/>
  <c r="T98" i="7"/>
  <c r="E9" i="1"/>
  <c r="H9" i="1" s="1"/>
  <c r="T9" i="7"/>
  <c r="E164" i="1"/>
  <c r="H164" i="1" s="1"/>
  <c r="T164" i="7"/>
  <c r="E184" i="1"/>
  <c r="H184" i="1" s="1"/>
  <c r="T184" i="7"/>
  <c r="E159" i="1"/>
  <c r="H159" i="1" s="1"/>
  <c r="T159" i="7"/>
  <c r="E84" i="1"/>
  <c r="H84" i="1" s="1"/>
  <c r="T84" i="7"/>
  <c r="E231" i="1"/>
  <c r="H231" i="1" s="1"/>
  <c r="T231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L236" i="1" l="1"/>
  <c r="F236" i="8"/>
  <c r="H236" i="8" s="1"/>
  <c r="J236" i="8" s="1"/>
  <c r="P266" i="5"/>
  <c r="R266" i="5"/>
  <c r="J36" i="1"/>
  <c r="D36" i="8"/>
  <c r="S36" i="1"/>
  <c r="J59" i="1"/>
  <c r="D59" i="8"/>
  <c r="S59" i="1"/>
  <c r="J231" i="1"/>
  <c r="D231" i="8"/>
  <c r="S231" i="1"/>
  <c r="J98" i="1"/>
  <c r="D98" i="8"/>
  <c r="S98" i="1"/>
  <c r="J130" i="1"/>
  <c r="D130" i="8"/>
  <c r="S130" i="1"/>
  <c r="J35" i="1"/>
  <c r="S35" i="1"/>
  <c r="D35" i="8"/>
  <c r="J88" i="1"/>
  <c r="D88" i="8"/>
  <c r="S88" i="1"/>
  <c r="J259" i="1"/>
  <c r="S259" i="1"/>
  <c r="D259" i="8"/>
  <c r="J226" i="1"/>
  <c r="S226" i="1"/>
  <c r="D226" i="8"/>
  <c r="J99" i="1"/>
  <c r="S99" i="1"/>
  <c r="D99" i="8"/>
  <c r="J198" i="1"/>
  <c r="D198" i="8"/>
  <c r="S198" i="1"/>
  <c r="V161" i="7"/>
  <c r="X161" i="7" s="1"/>
  <c r="AB161" i="7" s="1"/>
  <c r="V43" i="7"/>
  <c r="X43" i="7" s="1"/>
  <c r="AB43" i="7" s="1"/>
  <c r="V32" i="7"/>
  <c r="X32" i="7" s="1"/>
  <c r="AB32" i="7" s="1"/>
  <c r="V121" i="7"/>
  <c r="X121" i="7" s="1"/>
  <c r="AB121" i="7" s="1"/>
  <c r="V215" i="7"/>
  <c r="X215" i="7" s="1"/>
  <c r="AB215" i="7" s="1"/>
  <c r="V60" i="7"/>
  <c r="X60" i="7" s="1"/>
  <c r="AB60" i="7" s="1"/>
  <c r="V251" i="7"/>
  <c r="X251" i="7" s="1"/>
  <c r="AB251" i="7" s="1"/>
  <c r="V96" i="7"/>
  <c r="X96" i="7" s="1"/>
  <c r="AB96" i="7" s="1"/>
  <c r="V170" i="7"/>
  <c r="X170" i="7" s="1"/>
  <c r="AB170" i="7" s="1"/>
  <c r="V167" i="7"/>
  <c r="X167" i="7" s="1"/>
  <c r="AB167" i="7" s="1"/>
  <c r="V247" i="7"/>
  <c r="X247" i="7" s="1"/>
  <c r="AB247" i="7" s="1"/>
  <c r="V141" i="7"/>
  <c r="X141" i="7" s="1"/>
  <c r="AB141" i="7" s="1"/>
  <c r="V227" i="7"/>
  <c r="X227" i="7" s="1"/>
  <c r="AB227" i="7" s="1"/>
  <c r="V138" i="7"/>
  <c r="X138" i="7" s="1"/>
  <c r="AB138" i="7" s="1"/>
  <c r="V223" i="7"/>
  <c r="X223" i="7" s="1"/>
  <c r="AB223" i="7" s="1"/>
  <c r="V107" i="7"/>
  <c r="X107" i="7" s="1"/>
  <c r="AB107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49" i="7"/>
  <c r="X249" i="7" s="1"/>
  <c r="AB249" i="7" s="1"/>
  <c r="V241" i="7"/>
  <c r="X241" i="7" s="1"/>
  <c r="AB241" i="7" s="1"/>
  <c r="V75" i="7"/>
  <c r="X75" i="7" s="1"/>
  <c r="AB75" i="7" s="1"/>
  <c r="V193" i="7"/>
  <c r="X193" i="7" s="1"/>
  <c r="AB193" i="7" s="1"/>
  <c r="V179" i="7"/>
  <c r="X179" i="7" s="1"/>
  <c r="AB179" i="7" s="1"/>
  <c r="V126" i="7"/>
  <c r="X126" i="7" s="1"/>
  <c r="AB126" i="7" s="1"/>
  <c r="V197" i="7"/>
  <c r="X197" i="7" s="1"/>
  <c r="AB197" i="7" s="1"/>
  <c r="V74" i="7"/>
  <c r="X74" i="7" s="1"/>
  <c r="AB74" i="7" s="1"/>
  <c r="V34" i="7"/>
  <c r="X34" i="7" s="1"/>
  <c r="AB34" i="7" s="1"/>
  <c r="V191" i="7"/>
  <c r="X191" i="7" s="1"/>
  <c r="AB191" i="7" s="1"/>
  <c r="V62" i="7"/>
  <c r="X62" i="7" s="1"/>
  <c r="AB62" i="7" s="1"/>
  <c r="V94" i="7"/>
  <c r="X94" i="7" s="1"/>
  <c r="AB94" i="7" s="1"/>
  <c r="V64" i="7"/>
  <c r="X64" i="7" s="1"/>
  <c r="AB64" i="7" s="1"/>
  <c r="V238" i="7"/>
  <c r="X238" i="7" s="1"/>
  <c r="AB238" i="7" s="1"/>
  <c r="J26" i="1"/>
  <c r="S26" i="1"/>
  <c r="D26" i="8"/>
  <c r="J160" i="1"/>
  <c r="D160" i="8"/>
  <c r="S160" i="1"/>
  <c r="J123" i="1"/>
  <c r="S123" i="1"/>
  <c r="D123" i="8"/>
  <c r="J194" i="1"/>
  <c r="S194" i="1"/>
  <c r="D194" i="8"/>
  <c r="J208" i="1"/>
  <c r="D208" i="8"/>
  <c r="S208" i="1"/>
  <c r="J257" i="1"/>
  <c r="D257" i="8"/>
  <c r="S257" i="1"/>
  <c r="J229" i="1"/>
  <c r="D229" i="8"/>
  <c r="S229" i="1"/>
  <c r="J73" i="1"/>
  <c r="S73" i="1"/>
  <c r="D73" i="8"/>
  <c r="J132" i="1"/>
  <c r="D132" i="8"/>
  <c r="S132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7" i="1"/>
  <c r="D97" i="8"/>
  <c r="S97" i="1"/>
  <c r="J217" i="1"/>
  <c r="D217" i="8"/>
  <c r="S217" i="1"/>
  <c r="J131" i="1"/>
  <c r="D131" i="8"/>
  <c r="S131" i="1"/>
  <c r="J206" i="1"/>
  <c r="S206" i="1"/>
  <c r="D206" i="8"/>
  <c r="V220" i="7"/>
  <c r="X220" i="7" s="1"/>
  <c r="AB220" i="7" s="1"/>
  <c r="J101" i="1"/>
  <c r="D101" i="8"/>
  <c r="S101" i="1"/>
  <c r="V212" i="7"/>
  <c r="X212" i="7" s="1"/>
  <c r="AB212" i="7" s="1"/>
  <c r="J152" i="1"/>
  <c r="D152" i="8"/>
  <c r="S152" i="1"/>
  <c r="J254" i="1"/>
  <c r="D254" i="8"/>
  <c r="S254" i="1"/>
  <c r="J260" i="1"/>
  <c r="D260" i="8"/>
  <c r="S260" i="1"/>
  <c r="J116" i="1"/>
  <c r="S116" i="1"/>
  <c r="D116" i="8"/>
  <c r="J78" i="1"/>
  <c r="D78" i="8"/>
  <c r="S78" i="1"/>
  <c r="J196" i="1"/>
  <c r="S196" i="1"/>
  <c r="D196" i="8"/>
  <c r="J218" i="1"/>
  <c r="D218" i="8"/>
  <c r="S218" i="1"/>
  <c r="J177" i="1"/>
  <c r="D177" i="8"/>
  <c r="S177" i="1"/>
  <c r="J127" i="1"/>
  <c r="S127" i="1"/>
  <c r="D127" i="8"/>
  <c r="J89" i="1"/>
  <c r="D89" i="8"/>
  <c r="S89" i="1"/>
  <c r="J113" i="1"/>
  <c r="D113" i="8"/>
  <c r="S113" i="1"/>
  <c r="J250" i="1"/>
  <c r="D250" i="8"/>
  <c r="S250" i="1"/>
  <c r="J46" i="1"/>
  <c r="S46" i="1"/>
  <c r="D46" i="8"/>
  <c r="J151" i="1"/>
  <c r="D151" i="8"/>
  <c r="S151" i="1"/>
  <c r="J112" i="1"/>
  <c r="S112" i="1"/>
  <c r="D112" i="8"/>
  <c r="J163" i="1"/>
  <c r="D163" i="8"/>
  <c r="S163" i="1"/>
  <c r="J202" i="1"/>
  <c r="D202" i="8"/>
  <c r="S202" i="1"/>
  <c r="J248" i="1"/>
  <c r="D248" i="8"/>
  <c r="S248" i="1"/>
  <c r="J135" i="1"/>
  <c r="D135" i="8"/>
  <c r="S135" i="1"/>
  <c r="J230" i="1"/>
  <c r="D230" i="8"/>
  <c r="S230" i="1"/>
  <c r="J199" i="1"/>
  <c r="D199" i="8"/>
  <c r="S199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3" i="1"/>
  <c r="S93" i="1"/>
  <c r="D93" i="8"/>
  <c r="J122" i="1"/>
  <c r="D122" i="8"/>
  <c r="S122" i="1"/>
  <c r="J50" i="1"/>
  <c r="S50" i="1"/>
  <c r="D50" i="8"/>
  <c r="J187" i="1"/>
  <c r="D187" i="8"/>
  <c r="S187" i="1"/>
  <c r="J63" i="1"/>
  <c r="D63" i="8"/>
  <c r="S63" i="1"/>
  <c r="J183" i="1"/>
  <c r="D183" i="8"/>
  <c r="S183" i="1"/>
  <c r="J18" i="1"/>
  <c r="S18" i="1"/>
  <c r="D18" i="8"/>
  <c r="J65" i="1"/>
  <c r="D65" i="8"/>
  <c r="S65" i="1"/>
  <c r="J68" i="1"/>
  <c r="D68" i="8"/>
  <c r="S68" i="1"/>
  <c r="V261" i="7"/>
  <c r="X261" i="7" s="1"/>
  <c r="AB261" i="7" s="1"/>
  <c r="J90" i="1"/>
  <c r="D90" i="8"/>
  <c r="S90" i="1"/>
  <c r="J171" i="1"/>
  <c r="D171" i="8"/>
  <c r="S171" i="1"/>
  <c r="J30" i="1"/>
  <c r="S30" i="1"/>
  <c r="D30" i="8"/>
  <c r="J192" i="1"/>
  <c r="D192" i="8"/>
  <c r="S192" i="1"/>
  <c r="J13" i="1"/>
  <c r="D13" i="8"/>
  <c r="S13" i="1"/>
  <c r="J157" i="1"/>
  <c r="S157" i="1"/>
  <c r="D157" i="8"/>
  <c r="J118" i="1"/>
  <c r="D118" i="8"/>
  <c r="S118" i="1"/>
  <c r="J61" i="1"/>
  <c r="S61" i="1"/>
  <c r="D61" i="8"/>
  <c r="J8" i="1"/>
  <c r="D8" i="8"/>
  <c r="S8" i="1"/>
  <c r="J49" i="1"/>
  <c r="D49" i="8"/>
  <c r="S49" i="1"/>
  <c r="J100" i="1"/>
  <c r="D100" i="8"/>
  <c r="S100" i="1"/>
  <c r="J137" i="1"/>
  <c r="S137" i="1"/>
  <c r="D137" i="8"/>
  <c r="J125" i="1"/>
  <c r="D125" i="8"/>
  <c r="S125" i="1"/>
  <c r="J213" i="1"/>
  <c r="D213" i="8"/>
  <c r="S213" i="1"/>
  <c r="J108" i="1"/>
  <c r="S108" i="1"/>
  <c r="D108" i="8"/>
  <c r="J82" i="1"/>
  <c r="D82" i="8"/>
  <c r="S82" i="1"/>
  <c r="J146" i="1"/>
  <c r="D146" i="8"/>
  <c r="S146" i="1"/>
  <c r="V173" i="7"/>
  <c r="X173" i="7" s="1"/>
  <c r="AB173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3" i="7"/>
  <c r="X243" i="7" s="1"/>
  <c r="AB243" i="7" s="1"/>
  <c r="V160" i="7"/>
  <c r="X160" i="7" s="1"/>
  <c r="AB160" i="7" s="1"/>
  <c r="V158" i="7"/>
  <c r="X158" i="7" s="1"/>
  <c r="AB158" i="7" s="1"/>
  <c r="V123" i="7"/>
  <c r="X123" i="7" s="1"/>
  <c r="AB123" i="7" s="1"/>
  <c r="V104" i="7"/>
  <c r="X104" i="7" s="1"/>
  <c r="AB104" i="7" s="1"/>
  <c r="V119" i="7"/>
  <c r="X119" i="7" s="1"/>
  <c r="AB119" i="7" s="1"/>
  <c r="V194" i="7"/>
  <c r="X194" i="7" s="1"/>
  <c r="AB194" i="7" s="1"/>
  <c r="V234" i="7"/>
  <c r="X234" i="7" s="1"/>
  <c r="AB234" i="7" s="1"/>
  <c r="V172" i="7"/>
  <c r="X172" i="7" s="1"/>
  <c r="AB172" i="7" s="1"/>
  <c r="V208" i="7"/>
  <c r="X208" i="7" s="1"/>
  <c r="AB208" i="7" s="1"/>
  <c r="V67" i="7"/>
  <c r="X67" i="7" s="1"/>
  <c r="AB67" i="7" s="1"/>
  <c r="V86" i="7"/>
  <c r="X86" i="7" s="1"/>
  <c r="AB86" i="7" s="1"/>
  <c r="V72" i="7"/>
  <c r="X72" i="7" s="1"/>
  <c r="AB72" i="7" s="1"/>
  <c r="V257" i="7"/>
  <c r="X257" i="7" s="1"/>
  <c r="AB257" i="7" s="1"/>
  <c r="V205" i="7"/>
  <c r="X205" i="7" s="1"/>
  <c r="AB205" i="7" s="1"/>
  <c r="V154" i="7"/>
  <c r="X154" i="7" s="1"/>
  <c r="AB154" i="7" s="1"/>
  <c r="V229" i="7"/>
  <c r="X229" i="7" s="1"/>
  <c r="AB229" i="7" s="1"/>
  <c r="V244" i="7"/>
  <c r="X244" i="7" s="1"/>
  <c r="AB244" i="7" s="1"/>
  <c r="V80" i="7"/>
  <c r="X80" i="7" s="1"/>
  <c r="AB80" i="7" s="1"/>
  <c r="V69" i="7"/>
  <c r="X69" i="7" s="1"/>
  <c r="AB69" i="7" s="1"/>
  <c r="V106" i="7"/>
  <c r="X106" i="7" s="1"/>
  <c r="AB106" i="7" s="1"/>
  <c r="V200" i="7"/>
  <c r="X200" i="7" s="1"/>
  <c r="AB200" i="7" s="1"/>
  <c r="V73" i="7"/>
  <c r="X73" i="7" s="1"/>
  <c r="AB73" i="7" s="1"/>
  <c r="V81" i="7"/>
  <c r="X81" i="7" s="1"/>
  <c r="AB81" i="7" s="1"/>
  <c r="V224" i="7"/>
  <c r="X224" i="7" s="1"/>
  <c r="AB224" i="7" s="1"/>
  <c r="J15" i="1"/>
  <c r="D15" i="8"/>
  <c r="S15" i="1"/>
  <c r="J28" i="1"/>
  <c r="D28" i="8"/>
  <c r="S28" i="1"/>
  <c r="J164" i="1"/>
  <c r="D164" i="8"/>
  <c r="S164" i="1"/>
  <c r="J109" i="1"/>
  <c r="D109" i="8"/>
  <c r="S109" i="1"/>
  <c r="J178" i="1"/>
  <c r="D178" i="8"/>
  <c r="S178" i="1"/>
  <c r="J255" i="1"/>
  <c r="S255" i="1"/>
  <c r="D255" i="8"/>
  <c r="J134" i="1"/>
  <c r="D134" i="8"/>
  <c r="S134" i="1"/>
  <c r="J128" i="1"/>
  <c r="D128" i="8"/>
  <c r="S128" i="1"/>
  <c r="J190" i="1"/>
  <c r="D190" i="8"/>
  <c r="S190" i="1"/>
  <c r="J233" i="1"/>
  <c r="D233" i="8"/>
  <c r="S233" i="1"/>
  <c r="J263" i="1"/>
  <c r="D263" i="8"/>
  <c r="S263" i="1"/>
  <c r="V53" i="7"/>
  <c r="X53" i="7" s="1"/>
  <c r="AB53" i="7" s="1"/>
  <c r="V83" i="7"/>
  <c r="X83" i="7" s="1"/>
  <c r="AB83" i="7" s="1"/>
  <c r="V180" i="7"/>
  <c r="X180" i="7" s="1"/>
  <c r="AB180" i="7" s="1"/>
  <c r="J31" i="1"/>
  <c r="S31" i="1"/>
  <c r="D31" i="8"/>
  <c r="J55" i="1"/>
  <c r="D55" i="8"/>
  <c r="S55" i="1"/>
  <c r="J158" i="1"/>
  <c r="D158" i="8"/>
  <c r="S158" i="1"/>
  <c r="J119" i="1"/>
  <c r="D119" i="8"/>
  <c r="S119" i="1"/>
  <c r="J172" i="1"/>
  <c r="S172" i="1"/>
  <c r="D172" i="8"/>
  <c r="J86" i="1"/>
  <c r="D86" i="8"/>
  <c r="S86" i="1"/>
  <c r="J205" i="1"/>
  <c r="D205" i="8"/>
  <c r="S205" i="1"/>
  <c r="J244" i="1"/>
  <c r="D244" i="8"/>
  <c r="S244" i="1"/>
  <c r="J80" i="1"/>
  <c r="D80" i="8"/>
  <c r="S80" i="1"/>
  <c r="J69" i="1"/>
  <c r="D69" i="8"/>
  <c r="S69" i="1"/>
  <c r="J106" i="1"/>
  <c r="S106" i="1"/>
  <c r="D106" i="8"/>
  <c r="J200" i="1"/>
  <c r="D200" i="8"/>
  <c r="S200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59" i="7"/>
  <c r="X159" i="7" s="1"/>
  <c r="AB159" i="7" s="1"/>
  <c r="V98" i="7"/>
  <c r="X98" i="7" s="1"/>
  <c r="AB98" i="7" s="1"/>
  <c r="V109" i="7"/>
  <c r="X109" i="7" s="1"/>
  <c r="AB109" i="7" s="1"/>
  <c r="V176" i="7"/>
  <c r="X176" i="7" s="1"/>
  <c r="AB176" i="7" s="1"/>
  <c r="V35" i="7"/>
  <c r="X35" i="7" s="1"/>
  <c r="AB35" i="7" s="1"/>
  <c r="V188" i="7"/>
  <c r="X188" i="7" s="1"/>
  <c r="AB188" i="7" s="1"/>
  <c r="V134" i="7"/>
  <c r="X134" i="7" s="1"/>
  <c r="AB134" i="7" s="1"/>
  <c r="V88" i="7"/>
  <c r="X88" i="7" s="1"/>
  <c r="AB88" i="7" s="1"/>
  <c r="V240" i="7"/>
  <c r="X240" i="7" s="1"/>
  <c r="AB240" i="7" s="1"/>
  <c r="V259" i="7"/>
  <c r="X259" i="7" s="1"/>
  <c r="AB259" i="7" s="1"/>
  <c r="V190" i="7"/>
  <c r="X190" i="7" s="1"/>
  <c r="AB190" i="7" s="1"/>
  <c r="V239" i="7"/>
  <c r="X239" i="7" s="1"/>
  <c r="AB239" i="7" s="1"/>
  <c r="V226" i="7"/>
  <c r="X226" i="7" s="1"/>
  <c r="AB226" i="7" s="1"/>
  <c r="V233" i="7"/>
  <c r="X233" i="7" s="1"/>
  <c r="AB233" i="7" s="1"/>
  <c r="V99" i="7"/>
  <c r="X99" i="7" s="1"/>
  <c r="AB99" i="7" s="1"/>
  <c r="V140" i="7"/>
  <c r="X140" i="7" s="1"/>
  <c r="AB140" i="7" s="1"/>
  <c r="V263" i="7"/>
  <c r="X263" i="7" s="1"/>
  <c r="AB263" i="7" s="1"/>
  <c r="V198" i="7"/>
  <c r="X198" i="7" s="1"/>
  <c r="AB198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4" i="1"/>
  <c r="D184" i="8"/>
  <c r="S184" i="1"/>
  <c r="J9" i="1"/>
  <c r="D9" i="8"/>
  <c r="S9" i="1"/>
  <c r="J124" i="1"/>
  <c r="D124" i="8"/>
  <c r="S124" i="1"/>
  <c r="J214" i="1"/>
  <c r="S214" i="1"/>
  <c r="D214" i="8"/>
  <c r="J120" i="1"/>
  <c r="S120" i="1"/>
  <c r="D120" i="8"/>
  <c r="J235" i="1"/>
  <c r="D235" i="8"/>
  <c r="S235" i="1"/>
  <c r="J91" i="1"/>
  <c r="D91" i="8"/>
  <c r="S91" i="1"/>
  <c r="J103" i="1"/>
  <c r="D103" i="8"/>
  <c r="S103" i="1"/>
  <c r="J168" i="1"/>
  <c r="D168" i="8"/>
  <c r="S168" i="1"/>
  <c r="J105" i="1"/>
  <c r="D105" i="8"/>
  <c r="S105" i="1"/>
  <c r="J102" i="1"/>
  <c r="D102" i="8"/>
  <c r="S102" i="1"/>
  <c r="J85" i="1"/>
  <c r="D85" i="8"/>
  <c r="S85" i="1"/>
  <c r="J129" i="1"/>
  <c r="D129" i="8"/>
  <c r="S129" i="1"/>
  <c r="J148" i="1"/>
  <c r="D148" i="8"/>
  <c r="S148" i="1"/>
  <c r="J221" i="1"/>
  <c r="D221" i="8"/>
  <c r="S221" i="1"/>
  <c r="J117" i="1"/>
  <c r="D117" i="8"/>
  <c r="S117" i="1"/>
  <c r="J87" i="1"/>
  <c r="D87" i="8"/>
  <c r="S87" i="1"/>
  <c r="J189" i="1"/>
  <c r="D189" i="8"/>
  <c r="S189" i="1"/>
  <c r="J181" i="1"/>
  <c r="D181" i="8"/>
  <c r="S181" i="1"/>
  <c r="J71" i="1"/>
  <c r="D71" i="8"/>
  <c r="S71" i="1"/>
  <c r="J175" i="1"/>
  <c r="D175" i="8"/>
  <c r="S175" i="1"/>
  <c r="J195" i="1"/>
  <c r="D195" i="8"/>
  <c r="S195" i="1"/>
  <c r="J222" i="1"/>
  <c r="D222" i="8"/>
  <c r="S222" i="1"/>
  <c r="J165" i="1"/>
  <c r="D165" i="8"/>
  <c r="S165" i="1"/>
  <c r="J219" i="1"/>
  <c r="D219" i="8"/>
  <c r="S219" i="1"/>
  <c r="V245" i="7"/>
  <c r="X245" i="7" s="1"/>
  <c r="AB245" i="7" s="1"/>
  <c r="V132" i="7"/>
  <c r="X132" i="7" s="1"/>
  <c r="AB132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7" i="7"/>
  <c r="X97" i="7" s="1"/>
  <c r="AB97" i="7" s="1"/>
  <c r="V217" i="7"/>
  <c r="X217" i="7" s="1"/>
  <c r="AB217" i="7" s="1"/>
  <c r="V131" i="7"/>
  <c r="X131" i="7" s="1"/>
  <c r="AB131" i="7" s="1"/>
  <c r="V206" i="7"/>
  <c r="X206" i="7" s="1"/>
  <c r="AB206" i="7" s="1"/>
  <c r="J220" i="1"/>
  <c r="S220" i="1"/>
  <c r="D220" i="8"/>
  <c r="V101" i="7"/>
  <c r="X101" i="7" s="1"/>
  <c r="AB101" i="7" s="1"/>
  <c r="J212" i="1"/>
  <c r="S212" i="1"/>
  <c r="D212" i="8"/>
  <c r="V152" i="7"/>
  <c r="X152" i="7" s="1"/>
  <c r="AB152" i="7" s="1"/>
  <c r="V254" i="7"/>
  <c r="X254" i="7" s="1"/>
  <c r="AB254" i="7" s="1"/>
  <c r="V260" i="7"/>
  <c r="X260" i="7" s="1"/>
  <c r="AB260" i="7" s="1"/>
  <c r="V116" i="7"/>
  <c r="X116" i="7" s="1"/>
  <c r="AB116" i="7" s="1"/>
  <c r="V78" i="7"/>
  <c r="X78" i="7" s="1"/>
  <c r="AB78" i="7" s="1"/>
  <c r="V196" i="7"/>
  <c r="X196" i="7" s="1"/>
  <c r="AB196" i="7" s="1"/>
  <c r="V218" i="7"/>
  <c r="X218" i="7" s="1"/>
  <c r="AB218" i="7" s="1"/>
  <c r="V177" i="7"/>
  <c r="X177" i="7" s="1"/>
  <c r="AB177" i="7" s="1"/>
  <c r="V127" i="7"/>
  <c r="X127" i="7" s="1"/>
  <c r="AB127" i="7" s="1"/>
  <c r="V89" i="7"/>
  <c r="X89" i="7" s="1"/>
  <c r="AB89" i="7" s="1"/>
  <c r="V113" i="7"/>
  <c r="X113" i="7" s="1"/>
  <c r="AB113" i="7" s="1"/>
  <c r="V250" i="7"/>
  <c r="X250" i="7" s="1"/>
  <c r="AB250" i="7" s="1"/>
  <c r="V46" i="7"/>
  <c r="X46" i="7" s="1"/>
  <c r="AB46" i="7" s="1"/>
  <c r="V151" i="7"/>
  <c r="X151" i="7" s="1"/>
  <c r="AB151" i="7" s="1"/>
  <c r="V112" i="7"/>
  <c r="X112" i="7" s="1"/>
  <c r="AB112" i="7" s="1"/>
  <c r="V163" i="7"/>
  <c r="X163" i="7" s="1"/>
  <c r="AB163" i="7" s="1"/>
  <c r="V202" i="7"/>
  <c r="X202" i="7" s="1"/>
  <c r="AB202" i="7" s="1"/>
  <c r="V248" i="7"/>
  <c r="X248" i="7" s="1"/>
  <c r="AB248" i="7" s="1"/>
  <c r="V135" i="7"/>
  <c r="X135" i="7" s="1"/>
  <c r="AB135" i="7" s="1"/>
  <c r="V230" i="7"/>
  <c r="X230" i="7" s="1"/>
  <c r="AB230" i="7" s="1"/>
  <c r="V199" i="7"/>
  <c r="X199" i="7" s="1"/>
  <c r="AB199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3" i="7"/>
  <c r="X93" i="7" s="1"/>
  <c r="AB93" i="7" s="1"/>
  <c r="V122" i="7"/>
  <c r="X122" i="7" s="1"/>
  <c r="AB122" i="7" s="1"/>
  <c r="V50" i="7"/>
  <c r="X50" i="7" s="1"/>
  <c r="AB50" i="7" s="1"/>
  <c r="V187" i="7"/>
  <c r="X187" i="7" s="1"/>
  <c r="AB187" i="7" s="1"/>
  <c r="V63" i="7"/>
  <c r="X63" i="7" s="1"/>
  <c r="AB63" i="7" s="1"/>
  <c r="V183" i="7"/>
  <c r="X183" i="7" s="1"/>
  <c r="AB183" i="7" s="1"/>
  <c r="V18" i="7"/>
  <c r="X18" i="7" s="1"/>
  <c r="AB18" i="7" s="1"/>
  <c r="V65" i="7"/>
  <c r="X65" i="7" s="1"/>
  <c r="AB65" i="7" s="1"/>
  <c r="V68" i="7"/>
  <c r="X68" i="7" s="1"/>
  <c r="AB68" i="7" s="1"/>
  <c r="J261" i="1"/>
  <c r="D261" i="8"/>
  <c r="S261" i="1"/>
  <c r="V90" i="7"/>
  <c r="X90" i="7" s="1"/>
  <c r="AB90" i="7" s="1"/>
  <c r="V171" i="7"/>
  <c r="X171" i="7" s="1"/>
  <c r="AB171" i="7" s="1"/>
  <c r="V30" i="7"/>
  <c r="X30" i="7" s="1"/>
  <c r="AB30" i="7" s="1"/>
  <c r="V192" i="7"/>
  <c r="X192" i="7" s="1"/>
  <c r="AB192" i="7" s="1"/>
  <c r="V13" i="7"/>
  <c r="X13" i="7" s="1"/>
  <c r="AB13" i="7" s="1"/>
  <c r="V157" i="7"/>
  <c r="X157" i="7" s="1"/>
  <c r="AB157" i="7" s="1"/>
  <c r="V118" i="7"/>
  <c r="X118" i="7" s="1"/>
  <c r="AB118" i="7" s="1"/>
  <c r="V61" i="7"/>
  <c r="X61" i="7" s="1"/>
  <c r="AB61" i="7" s="1"/>
  <c r="V8" i="7"/>
  <c r="X8" i="7" s="1"/>
  <c r="AB8" i="7" s="1"/>
  <c r="V49" i="7"/>
  <c r="X49" i="7" s="1"/>
  <c r="AB49" i="7" s="1"/>
  <c r="V100" i="7"/>
  <c r="X100" i="7" s="1"/>
  <c r="AB100" i="7" s="1"/>
  <c r="V137" i="7"/>
  <c r="X137" i="7" s="1"/>
  <c r="AB137" i="7" s="1"/>
  <c r="V125" i="7"/>
  <c r="X125" i="7" s="1"/>
  <c r="AB125" i="7" s="1"/>
  <c r="V213" i="7"/>
  <c r="X213" i="7" s="1"/>
  <c r="AB213" i="7" s="1"/>
  <c r="V108" i="7"/>
  <c r="X108" i="7" s="1"/>
  <c r="AB108" i="7" s="1"/>
  <c r="V82" i="7"/>
  <c r="X82" i="7" s="1"/>
  <c r="AB82" i="7" s="1"/>
  <c r="V146" i="7"/>
  <c r="X146" i="7" s="1"/>
  <c r="AB146" i="7" s="1"/>
  <c r="E264" i="1"/>
  <c r="E266" i="1" s="1"/>
  <c r="H142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11" i="1"/>
  <c r="D211" i="8"/>
  <c r="S211" i="1"/>
  <c r="J185" i="1"/>
  <c r="D185" i="8"/>
  <c r="S185" i="1"/>
  <c r="J207" i="1"/>
  <c r="D207" i="8"/>
  <c r="S207" i="1"/>
  <c r="J149" i="1"/>
  <c r="S149" i="1"/>
  <c r="D149" i="8"/>
  <c r="J92" i="1"/>
  <c r="D92" i="8"/>
  <c r="S92" i="1"/>
  <c r="J145" i="1"/>
  <c r="S145" i="1"/>
  <c r="D145" i="8"/>
  <c r="J209" i="1"/>
  <c r="D209" i="8"/>
  <c r="S209" i="1"/>
  <c r="J77" i="1"/>
  <c r="S77" i="1"/>
  <c r="D77" i="8"/>
  <c r="J169" i="1"/>
  <c r="D169" i="8"/>
  <c r="S169" i="1"/>
  <c r="J256" i="1"/>
  <c r="D256" i="8"/>
  <c r="S256" i="1"/>
  <c r="J133" i="1"/>
  <c r="D133" i="8"/>
  <c r="S133" i="1"/>
  <c r="J252" i="1"/>
  <c r="D252" i="8"/>
  <c r="S252" i="1"/>
  <c r="J114" i="1"/>
  <c r="D114" i="8"/>
  <c r="S114" i="1"/>
  <c r="J210" i="1"/>
  <c r="D210" i="8"/>
  <c r="S210" i="1"/>
  <c r="J110" i="1"/>
  <c r="D110" i="8"/>
  <c r="S110" i="1"/>
  <c r="J95" i="1"/>
  <c r="D95" i="8"/>
  <c r="S95" i="1"/>
  <c r="V228" i="7"/>
  <c r="X228" i="7" s="1"/>
  <c r="AB228" i="7" s="1"/>
  <c r="J156" i="1"/>
  <c r="D156" i="8"/>
  <c r="S156" i="1"/>
  <c r="J115" i="1"/>
  <c r="D115" i="8"/>
  <c r="S115" i="1"/>
  <c r="J174" i="1"/>
  <c r="D174" i="8"/>
  <c r="S174" i="1"/>
  <c r="V237" i="7"/>
  <c r="X237" i="7" s="1"/>
  <c r="AB237" i="7" s="1"/>
  <c r="J139" i="1"/>
  <c r="D139" i="8"/>
  <c r="S139" i="1"/>
  <c r="J258" i="1"/>
  <c r="D258" i="8"/>
  <c r="S258" i="1"/>
  <c r="J33" i="1"/>
  <c r="D33" i="8"/>
  <c r="S33" i="1"/>
  <c r="J159" i="1"/>
  <c r="D159" i="8"/>
  <c r="S159" i="1"/>
  <c r="J150" i="1"/>
  <c r="D150" i="8"/>
  <c r="S150" i="1"/>
  <c r="J176" i="1"/>
  <c r="D176" i="8"/>
  <c r="S176" i="1"/>
  <c r="J188" i="1"/>
  <c r="S188" i="1"/>
  <c r="D188" i="8"/>
  <c r="J225" i="1"/>
  <c r="D225" i="8"/>
  <c r="S225" i="1"/>
  <c r="J240" i="1"/>
  <c r="D240" i="8"/>
  <c r="S240" i="1"/>
  <c r="J239" i="1"/>
  <c r="S239" i="1"/>
  <c r="D239" i="8"/>
  <c r="J201" i="1"/>
  <c r="D201" i="8"/>
  <c r="S201" i="1"/>
  <c r="J140" i="1"/>
  <c r="D140" i="8"/>
  <c r="S140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6" i="7"/>
  <c r="X186" i="7" s="1"/>
  <c r="AB186" i="7" s="1"/>
  <c r="V182" i="7"/>
  <c r="X182" i="7" s="1"/>
  <c r="AB182" i="7" s="1"/>
  <c r="V7" i="7"/>
  <c r="X7" i="7" s="1"/>
  <c r="AB7" i="7" s="1"/>
  <c r="V144" i="7"/>
  <c r="X144" i="7" s="1"/>
  <c r="AB144" i="7" s="1"/>
  <c r="V76" i="7"/>
  <c r="X76" i="7" s="1"/>
  <c r="AB76" i="7" s="1"/>
  <c r="V147" i="7"/>
  <c r="X147" i="7" s="1"/>
  <c r="AB147" i="7" s="1"/>
  <c r="V232" i="7"/>
  <c r="X232" i="7" s="1"/>
  <c r="AB232" i="7" s="1"/>
  <c r="V216" i="7"/>
  <c r="X216" i="7" s="1"/>
  <c r="AB216" i="7" s="1"/>
  <c r="J253" i="1"/>
  <c r="D253" i="8"/>
  <c r="S253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4" i="1"/>
  <c r="S204" i="1"/>
  <c r="D204" i="8"/>
  <c r="V262" i="7"/>
  <c r="X262" i="7" s="1"/>
  <c r="AB262" i="7" s="1"/>
  <c r="V242" i="7"/>
  <c r="X242" i="7" s="1"/>
  <c r="AB242" i="7" s="1"/>
  <c r="V162" i="7"/>
  <c r="X162" i="7" s="1"/>
  <c r="AB162" i="7" s="1"/>
  <c r="V143" i="7"/>
  <c r="X143" i="7" s="1"/>
  <c r="AB143" i="7" s="1"/>
  <c r="V246" i="7"/>
  <c r="X246" i="7" s="1"/>
  <c r="AB246" i="7" s="1"/>
  <c r="V166" i="7"/>
  <c r="X166" i="7" s="1"/>
  <c r="AB166" i="7" s="1"/>
  <c r="V153" i="7"/>
  <c r="X153" i="7" s="1"/>
  <c r="AB153" i="7" s="1"/>
  <c r="V48" i="7"/>
  <c r="X48" i="7" s="1"/>
  <c r="AB48" i="7" s="1"/>
  <c r="V155" i="7"/>
  <c r="X155" i="7" s="1"/>
  <c r="AB155" i="7" s="1"/>
  <c r="V111" i="7"/>
  <c r="X111" i="7" s="1"/>
  <c r="AB111" i="7" s="1"/>
  <c r="V203" i="7"/>
  <c r="X203" i="7" s="1"/>
  <c r="AB203" i="7" s="1"/>
  <c r="V136" i="7"/>
  <c r="X136" i="7" s="1"/>
  <c r="AB136" i="7" s="1"/>
  <c r="J173" i="1"/>
  <c r="D173" i="8"/>
  <c r="S173" i="1"/>
  <c r="J58" i="1"/>
  <c r="D58" i="8"/>
  <c r="S58" i="1"/>
  <c r="J243" i="1"/>
  <c r="S243" i="1"/>
  <c r="D243" i="8"/>
  <c r="J104" i="1"/>
  <c r="D104" i="8"/>
  <c r="S104" i="1"/>
  <c r="J234" i="1"/>
  <c r="S234" i="1"/>
  <c r="D234" i="8"/>
  <c r="J67" i="1"/>
  <c r="D67" i="8"/>
  <c r="S67" i="1"/>
  <c r="J72" i="1"/>
  <c r="D72" i="8"/>
  <c r="S72" i="1"/>
  <c r="J154" i="1"/>
  <c r="D154" i="8"/>
  <c r="S154" i="1"/>
  <c r="J224" i="1"/>
  <c r="D224" i="8"/>
  <c r="S224" i="1"/>
  <c r="V15" i="7"/>
  <c r="X15" i="7" s="1"/>
  <c r="AB15" i="7" s="1"/>
  <c r="V59" i="7"/>
  <c r="X59" i="7" s="1"/>
  <c r="AB59" i="7" s="1"/>
  <c r="V231" i="7"/>
  <c r="X231" i="7" s="1"/>
  <c r="AB231" i="7" s="1"/>
  <c r="V164" i="7"/>
  <c r="X164" i="7" s="1"/>
  <c r="AB164" i="7" s="1"/>
  <c r="V150" i="7"/>
  <c r="X150" i="7" s="1"/>
  <c r="AB150" i="7" s="1"/>
  <c r="V130" i="7"/>
  <c r="X130" i="7" s="1"/>
  <c r="AB130" i="7" s="1"/>
  <c r="V178" i="7"/>
  <c r="X178" i="7" s="1"/>
  <c r="AB178" i="7" s="1"/>
  <c r="V255" i="7"/>
  <c r="X255" i="7" s="1"/>
  <c r="AB255" i="7" s="1"/>
  <c r="V225" i="7"/>
  <c r="X225" i="7" s="1"/>
  <c r="AB225" i="7" s="1"/>
  <c r="V128" i="7"/>
  <c r="X128" i="7" s="1"/>
  <c r="AB128" i="7" s="1"/>
  <c r="V201" i="7"/>
  <c r="X201" i="7" s="1"/>
  <c r="AB201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4" i="7"/>
  <c r="X184" i="7" s="1"/>
  <c r="AB184" i="7" s="1"/>
  <c r="V9" i="7"/>
  <c r="X9" i="7" s="1"/>
  <c r="AB9" i="7" s="1"/>
  <c r="V124" i="7"/>
  <c r="X124" i="7" s="1"/>
  <c r="AB124" i="7" s="1"/>
  <c r="V214" i="7"/>
  <c r="X214" i="7" s="1"/>
  <c r="AB214" i="7" s="1"/>
  <c r="V120" i="7"/>
  <c r="X120" i="7" s="1"/>
  <c r="AB120" i="7" s="1"/>
  <c r="V235" i="7"/>
  <c r="X235" i="7" s="1"/>
  <c r="AB235" i="7" s="1"/>
  <c r="V91" i="7"/>
  <c r="X91" i="7" s="1"/>
  <c r="AB91" i="7" s="1"/>
  <c r="V103" i="7"/>
  <c r="X103" i="7" s="1"/>
  <c r="AB103" i="7" s="1"/>
  <c r="V168" i="7"/>
  <c r="X168" i="7" s="1"/>
  <c r="AB168" i="7" s="1"/>
  <c r="V105" i="7"/>
  <c r="X105" i="7" s="1"/>
  <c r="AB105" i="7" s="1"/>
  <c r="V102" i="7"/>
  <c r="X102" i="7" s="1"/>
  <c r="AB102" i="7" s="1"/>
  <c r="V85" i="7"/>
  <c r="X85" i="7" s="1"/>
  <c r="AB85" i="7" s="1"/>
  <c r="V129" i="7"/>
  <c r="X129" i="7" s="1"/>
  <c r="AB129" i="7" s="1"/>
  <c r="V148" i="7"/>
  <c r="X148" i="7" s="1"/>
  <c r="AB148" i="7" s="1"/>
  <c r="V221" i="7"/>
  <c r="X221" i="7" s="1"/>
  <c r="AB221" i="7" s="1"/>
  <c r="V117" i="7"/>
  <c r="X117" i="7" s="1"/>
  <c r="AB117" i="7" s="1"/>
  <c r="V87" i="7"/>
  <c r="X87" i="7" s="1"/>
  <c r="AB87" i="7" s="1"/>
  <c r="V189" i="7"/>
  <c r="X189" i="7" s="1"/>
  <c r="AB189" i="7" s="1"/>
  <c r="V181" i="7"/>
  <c r="X181" i="7" s="1"/>
  <c r="AB181" i="7" s="1"/>
  <c r="V71" i="7"/>
  <c r="X71" i="7" s="1"/>
  <c r="AB71" i="7" s="1"/>
  <c r="V175" i="7"/>
  <c r="X175" i="7" s="1"/>
  <c r="AB175" i="7" s="1"/>
  <c r="V195" i="7"/>
  <c r="X195" i="7" s="1"/>
  <c r="AB195" i="7" s="1"/>
  <c r="V222" i="7"/>
  <c r="X222" i="7" s="1"/>
  <c r="AB222" i="7" s="1"/>
  <c r="V165" i="7"/>
  <c r="X165" i="7" s="1"/>
  <c r="AB165" i="7" s="1"/>
  <c r="V219" i="7"/>
  <c r="X219" i="7" s="1"/>
  <c r="AB219" i="7" s="1"/>
  <c r="J245" i="1"/>
  <c r="D245" i="8"/>
  <c r="S245" i="1"/>
  <c r="H5" i="1"/>
  <c r="J161" i="1"/>
  <c r="D161" i="8"/>
  <c r="S161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21" i="1"/>
  <c r="D121" i="8"/>
  <c r="S121" i="1"/>
  <c r="J83" i="1"/>
  <c r="D83" i="8"/>
  <c r="S83" i="1"/>
  <c r="J186" i="1"/>
  <c r="D186" i="8"/>
  <c r="S186" i="1"/>
  <c r="J215" i="1"/>
  <c r="D215" i="8"/>
  <c r="S215" i="1"/>
  <c r="J182" i="1"/>
  <c r="S182" i="1"/>
  <c r="D182" i="8"/>
  <c r="J60" i="1"/>
  <c r="D60" i="8"/>
  <c r="S60" i="1"/>
  <c r="J251" i="1"/>
  <c r="S251" i="1"/>
  <c r="D251" i="8"/>
  <c r="J7" i="1"/>
  <c r="D7" i="8"/>
  <c r="S7" i="1"/>
  <c r="J144" i="1"/>
  <c r="D144" i="8"/>
  <c r="S144" i="1"/>
  <c r="J96" i="1"/>
  <c r="D96" i="8"/>
  <c r="S96" i="1"/>
  <c r="J170" i="1"/>
  <c r="S170" i="1"/>
  <c r="D170" i="8"/>
  <c r="J76" i="1"/>
  <c r="D76" i="8"/>
  <c r="S76" i="1"/>
  <c r="J167" i="1"/>
  <c r="D167" i="8"/>
  <c r="S167" i="1"/>
  <c r="J147" i="1"/>
  <c r="D147" i="8"/>
  <c r="S147" i="1"/>
  <c r="J247" i="1"/>
  <c r="S247" i="1"/>
  <c r="D247" i="8"/>
  <c r="J232" i="1"/>
  <c r="D232" i="8"/>
  <c r="S232" i="1"/>
  <c r="J141" i="1"/>
  <c r="S141" i="1"/>
  <c r="D141" i="8"/>
  <c r="J216" i="1"/>
  <c r="D216" i="8"/>
  <c r="S216" i="1"/>
  <c r="J180" i="1"/>
  <c r="S180" i="1"/>
  <c r="D180" i="8"/>
  <c r="J227" i="1"/>
  <c r="D227" i="8"/>
  <c r="S227" i="1"/>
  <c r="J138" i="1"/>
  <c r="D138" i="8"/>
  <c r="S138" i="1"/>
  <c r="J223" i="1"/>
  <c r="D223" i="8"/>
  <c r="S223" i="1"/>
  <c r="V253" i="7"/>
  <c r="X253" i="7" s="1"/>
  <c r="AB253" i="7" s="1"/>
  <c r="J107" i="1"/>
  <c r="D107" i="8"/>
  <c r="S107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49" i="1"/>
  <c r="D249" i="8"/>
  <c r="S249" i="1"/>
  <c r="J241" i="1"/>
  <c r="D241" i="8"/>
  <c r="S241" i="1"/>
  <c r="V204" i="7"/>
  <c r="X204" i="7" s="1"/>
  <c r="AB204" i="7" s="1"/>
  <c r="J262" i="1"/>
  <c r="D262" i="8"/>
  <c r="S262" i="1"/>
  <c r="J75" i="1"/>
  <c r="S75" i="1"/>
  <c r="D75" i="8"/>
  <c r="J242" i="1"/>
  <c r="D242" i="8"/>
  <c r="S242" i="1"/>
  <c r="J193" i="1"/>
  <c r="D193" i="8"/>
  <c r="S193" i="1"/>
  <c r="J162" i="1"/>
  <c r="D162" i="8"/>
  <c r="S162" i="1"/>
  <c r="J179" i="1"/>
  <c r="D179" i="8"/>
  <c r="S179" i="1"/>
  <c r="J143" i="1"/>
  <c r="D143" i="8"/>
  <c r="S143" i="1"/>
  <c r="J126" i="1"/>
  <c r="D126" i="8"/>
  <c r="S126" i="1"/>
  <c r="J246" i="1"/>
  <c r="D246" i="8"/>
  <c r="S246" i="1"/>
  <c r="J197" i="1"/>
  <c r="D197" i="8"/>
  <c r="S197" i="1"/>
  <c r="J166" i="1"/>
  <c r="D166" i="8"/>
  <c r="S166" i="1"/>
  <c r="J74" i="1"/>
  <c r="S74" i="1"/>
  <c r="D74" i="8"/>
  <c r="J153" i="1"/>
  <c r="D153" i="8"/>
  <c r="S153" i="1"/>
  <c r="J34" i="1"/>
  <c r="S34" i="1"/>
  <c r="D34" i="8"/>
  <c r="J48" i="1"/>
  <c r="D48" i="8"/>
  <c r="S48" i="1"/>
  <c r="J191" i="1"/>
  <c r="D191" i="8"/>
  <c r="S191" i="1"/>
  <c r="J155" i="1"/>
  <c r="S155" i="1"/>
  <c r="D155" i="8"/>
  <c r="J62" i="1"/>
  <c r="D62" i="8"/>
  <c r="S62" i="1"/>
  <c r="J111" i="1"/>
  <c r="D111" i="8"/>
  <c r="S111" i="1"/>
  <c r="J94" i="1"/>
  <c r="D94" i="8"/>
  <c r="S94" i="1"/>
  <c r="J64" i="1"/>
  <c r="S64" i="1"/>
  <c r="D64" i="8"/>
  <c r="J203" i="1"/>
  <c r="D203" i="8"/>
  <c r="S203" i="1"/>
  <c r="J238" i="1"/>
  <c r="D238" i="8"/>
  <c r="S238" i="1"/>
  <c r="J136" i="1"/>
  <c r="D136" i="8"/>
  <c r="S136" i="1"/>
  <c r="T264" i="7"/>
  <c r="T266" i="7" s="1"/>
  <c r="V142" i="7"/>
  <c r="X142" i="7" s="1"/>
  <c r="Z142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11" i="7"/>
  <c r="X211" i="7" s="1"/>
  <c r="AB211" i="7" s="1"/>
  <c r="V185" i="7"/>
  <c r="X185" i="7" s="1"/>
  <c r="AB185" i="7" s="1"/>
  <c r="V207" i="7"/>
  <c r="X207" i="7" s="1"/>
  <c r="AB207" i="7" s="1"/>
  <c r="V149" i="7"/>
  <c r="X149" i="7" s="1"/>
  <c r="AB149" i="7" s="1"/>
  <c r="V92" i="7"/>
  <c r="X92" i="7" s="1"/>
  <c r="AB92" i="7" s="1"/>
  <c r="V145" i="7"/>
  <c r="X145" i="7" s="1"/>
  <c r="AB145" i="7" s="1"/>
  <c r="V209" i="7"/>
  <c r="X209" i="7" s="1"/>
  <c r="AB209" i="7" s="1"/>
  <c r="V77" i="7"/>
  <c r="X77" i="7" s="1"/>
  <c r="AB77" i="7" s="1"/>
  <c r="V169" i="7"/>
  <c r="X169" i="7" s="1"/>
  <c r="AB169" i="7" s="1"/>
  <c r="V256" i="7"/>
  <c r="X256" i="7" s="1"/>
  <c r="AB256" i="7" s="1"/>
  <c r="V133" i="7"/>
  <c r="X133" i="7" s="1"/>
  <c r="AB133" i="7" s="1"/>
  <c r="V252" i="7"/>
  <c r="X252" i="7" s="1"/>
  <c r="AB252" i="7" s="1"/>
  <c r="V114" i="7"/>
  <c r="X114" i="7" s="1"/>
  <c r="AB114" i="7" s="1"/>
  <c r="V210" i="7"/>
  <c r="X210" i="7" s="1"/>
  <c r="AB210" i="7" s="1"/>
  <c r="V110" i="7"/>
  <c r="X110" i="7" s="1"/>
  <c r="AB110" i="7" s="1"/>
  <c r="V95" i="7"/>
  <c r="X95" i="7" s="1"/>
  <c r="AB95" i="7" s="1"/>
  <c r="J228" i="1"/>
  <c r="S228" i="1"/>
  <c r="D228" i="8"/>
  <c r="V156" i="7"/>
  <c r="X156" i="7" s="1"/>
  <c r="AB156" i="7" s="1"/>
  <c r="V115" i="7"/>
  <c r="X115" i="7" s="1"/>
  <c r="AB115" i="7" s="1"/>
  <c r="V174" i="7"/>
  <c r="X174" i="7" s="1"/>
  <c r="AB174" i="7" s="1"/>
  <c r="J237" i="1"/>
  <c r="D237" i="8"/>
  <c r="S237" i="1"/>
  <c r="V139" i="7"/>
  <c r="X139" i="7" s="1"/>
  <c r="AB139" i="7" s="1"/>
  <c r="V258" i="7"/>
  <c r="X258" i="7" s="1"/>
  <c r="AB258" i="7" s="1"/>
  <c r="V266" i="7" l="1"/>
  <c r="Z216" i="7"/>
  <c r="Z6" i="7"/>
  <c r="Z79" i="7"/>
  <c r="Z183" i="7"/>
  <c r="Z50" i="7"/>
  <c r="Z185" i="7"/>
  <c r="Z57" i="7"/>
  <c r="Z228" i="7"/>
  <c r="Z91" i="7"/>
  <c r="Z13" i="7"/>
  <c r="Z207" i="7"/>
  <c r="Z211" i="7"/>
  <c r="Z89" i="7"/>
  <c r="Z245" i="7"/>
  <c r="Z140" i="7"/>
  <c r="Z240" i="7"/>
  <c r="Z188" i="7"/>
  <c r="Z197" i="7"/>
  <c r="Z221" i="7"/>
  <c r="Z128" i="7"/>
  <c r="Z65" i="7"/>
  <c r="Z199" i="7"/>
  <c r="Z112" i="7"/>
  <c r="Z227" i="7"/>
  <c r="Z195" i="7"/>
  <c r="Z143" i="7"/>
  <c r="Z98" i="7"/>
  <c r="Z244" i="7"/>
  <c r="Z85" i="7"/>
  <c r="Z49" i="7"/>
  <c r="Z118" i="7"/>
  <c r="Z176" i="7"/>
  <c r="Z224" i="7"/>
  <c r="Z73" i="7"/>
  <c r="Z253" i="7"/>
  <c r="Z87" i="7"/>
  <c r="Z201" i="7"/>
  <c r="Z225" i="7"/>
  <c r="Z70" i="7"/>
  <c r="Z39" i="7"/>
  <c r="Z93" i="7"/>
  <c r="Z27" i="7"/>
  <c r="Z116" i="7"/>
  <c r="Z22" i="7"/>
  <c r="Z81" i="7"/>
  <c r="Z200" i="7"/>
  <c r="Z86" i="7"/>
  <c r="Z60" i="7"/>
  <c r="Z77" i="7"/>
  <c r="Z38" i="7"/>
  <c r="Z248" i="7"/>
  <c r="Z174" i="7"/>
  <c r="Z110" i="7"/>
  <c r="Z252" i="7"/>
  <c r="Z204" i="7"/>
  <c r="Z222" i="7"/>
  <c r="Z105" i="7"/>
  <c r="Z41" i="7"/>
  <c r="Z178" i="7"/>
  <c r="Z203" i="7"/>
  <c r="Z242" i="7"/>
  <c r="Z144" i="7"/>
  <c r="Z187" i="7"/>
  <c r="Z46" i="7"/>
  <c r="Z78" i="7"/>
  <c r="Z260" i="7"/>
  <c r="Z83" i="7"/>
  <c r="Z69" i="7"/>
  <c r="Z257" i="7"/>
  <c r="Z172" i="7"/>
  <c r="Z160" i="7"/>
  <c r="Z26" i="7"/>
  <c r="Z31" i="7"/>
  <c r="Z220" i="7"/>
  <c r="Z238" i="7"/>
  <c r="Z75" i="7"/>
  <c r="Z16" i="7"/>
  <c r="Z139" i="7"/>
  <c r="Z114" i="7"/>
  <c r="Z256" i="7"/>
  <c r="Z45" i="7"/>
  <c r="Z9" i="7"/>
  <c r="Z47" i="7"/>
  <c r="Z150" i="7"/>
  <c r="Z111" i="7"/>
  <c r="Z153" i="7"/>
  <c r="Z76" i="7"/>
  <c r="Z7" i="7"/>
  <c r="Z12" i="7"/>
  <c r="Z146" i="7"/>
  <c r="Z213" i="7"/>
  <c r="Z100" i="7"/>
  <c r="Z18" i="7"/>
  <c r="Z23" i="7"/>
  <c r="Z113" i="7"/>
  <c r="Z152" i="7"/>
  <c r="Z97" i="7"/>
  <c r="Z132" i="7"/>
  <c r="Z35" i="7"/>
  <c r="Z109" i="7"/>
  <c r="Z126" i="7"/>
  <c r="Z66" i="7"/>
  <c r="Z223" i="7"/>
  <c r="Z169" i="7"/>
  <c r="Z181" i="7"/>
  <c r="Z117" i="7"/>
  <c r="Z148" i="7"/>
  <c r="Z235" i="7"/>
  <c r="Z29" i="7"/>
  <c r="Z48" i="7"/>
  <c r="Z166" i="7"/>
  <c r="Z186" i="7"/>
  <c r="Z11" i="7"/>
  <c r="Z196" i="7"/>
  <c r="Z208" i="7"/>
  <c r="Z58" i="7"/>
  <c r="Z64" i="7"/>
  <c r="Z193" i="7"/>
  <c r="Z107" i="7"/>
  <c r="Z138" i="7"/>
  <c r="Z96" i="7"/>
  <c r="Z161" i="7"/>
  <c r="F64" i="8"/>
  <c r="H64" i="8" s="1"/>
  <c r="L64" i="1"/>
  <c r="P64" i="1"/>
  <c r="F155" i="8"/>
  <c r="H155" i="8" s="1"/>
  <c r="L155" i="1"/>
  <c r="P155" i="1"/>
  <c r="L153" i="1"/>
  <c r="F153" i="8"/>
  <c r="H153" i="8" s="1"/>
  <c r="P153" i="1"/>
  <c r="F246" i="8"/>
  <c r="H246" i="8" s="1"/>
  <c r="L246" i="1"/>
  <c r="P246" i="1"/>
  <c r="L162" i="1"/>
  <c r="P162" i="1"/>
  <c r="F162" i="8"/>
  <c r="H162" i="8" s="1"/>
  <c r="P262" i="1"/>
  <c r="L262" i="1"/>
  <c r="F262" i="8"/>
  <c r="H262" i="8" s="1"/>
  <c r="F249" i="8"/>
  <c r="H249" i="8" s="1"/>
  <c r="P249" i="1"/>
  <c r="L249" i="1"/>
  <c r="L37" i="1"/>
  <c r="F37" i="8"/>
  <c r="H37" i="8" s="1"/>
  <c r="P37" i="1"/>
  <c r="L70" i="1"/>
  <c r="F70" i="8"/>
  <c r="H70" i="8" s="1"/>
  <c r="P70" i="1"/>
  <c r="P223" i="1"/>
  <c r="F223" i="8"/>
  <c r="H223" i="8" s="1"/>
  <c r="L223" i="1"/>
  <c r="F216" i="8"/>
  <c r="H216" i="8" s="1"/>
  <c r="P216" i="1"/>
  <c r="L216" i="1"/>
  <c r="F147" i="8"/>
  <c r="H147" i="8" s="1"/>
  <c r="L147" i="1"/>
  <c r="P147" i="1"/>
  <c r="F96" i="8"/>
  <c r="H96" i="8" s="1"/>
  <c r="P96" i="1"/>
  <c r="L96" i="1"/>
  <c r="F60" i="8"/>
  <c r="H60" i="8" s="1"/>
  <c r="L60" i="1"/>
  <c r="P60" i="1"/>
  <c r="P83" i="1"/>
  <c r="L83" i="1"/>
  <c r="F83" i="8"/>
  <c r="H83" i="8" s="1"/>
  <c r="P11" i="1"/>
  <c r="F11" i="8"/>
  <c r="H11" i="8" s="1"/>
  <c r="L11" i="1"/>
  <c r="F161" i="8"/>
  <c r="H161" i="8" s="1"/>
  <c r="L161" i="1"/>
  <c r="P161" i="1"/>
  <c r="F72" i="8"/>
  <c r="H72" i="8" s="1"/>
  <c r="P72" i="1"/>
  <c r="L72" i="1"/>
  <c r="L243" i="1"/>
  <c r="F243" i="8"/>
  <c r="H243" i="8" s="1"/>
  <c r="P243" i="1"/>
  <c r="F253" i="8"/>
  <c r="H253" i="8" s="1"/>
  <c r="P253" i="1"/>
  <c r="L253" i="1"/>
  <c r="F140" i="8"/>
  <c r="H140" i="8" s="1"/>
  <c r="L140" i="1"/>
  <c r="P140" i="1"/>
  <c r="L225" i="1"/>
  <c r="F225" i="8"/>
  <c r="H225" i="8" s="1"/>
  <c r="P225" i="1"/>
  <c r="P159" i="1"/>
  <c r="L159" i="1"/>
  <c r="F159" i="8"/>
  <c r="H159" i="8" s="1"/>
  <c r="P156" i="1"/>
  <c r="F156" i="8"/>
  <c r="H156" i="8" s="1"/>
  <c r="L156" i="1"/>
  <c r="L110" i="1"/>
  <c r="P110" i="1"/>
  <c r="F110" i="8"/>
  <c r="H110" i="8" s="1"/>
  <c r="P133" i="1"/>
  <c r="L133" i="1"/>
  <c r="F133" i="8"/>
  <c r="H133" i="8" s="1"/>
  <c r="P149" i="1"/>
  <c r="L149" i="1"/>
  <c r="F149" i="8"/>
  <c r="H149" i="8" s="1"/>
  <c r="P6" i="1"/>
  <c r="L6" i="1"/>
  <c r="F6" i="8"/>
  <c r="H6" i="8" s="1"/>
  <c r="F45" i="8"/>
  <c r="H45" i="8" s="1"/>
  <c r="P45" i="1"/>
  <c r="L45" i="1"/>
  <c r="J142" i="1"/>
  <c r="H264" i="1"/>
  <c r="H266" i="1" s="1"/>
  <c r="D142" i="8"/>
  <c r="D264" i="8" s="1"/>
  <c r="S142" i="1"/>
  <c r="S264" i="1" s="1"/>
  <c r="P195" i="1"/>
  <c r="F195" i="8"/>
  <c r="H195" i="8" s="1"/>
  <c r="L195" i="1"/>
  <c r="L189" i="1"/>
  <c r="F189" i="8"/>
  <c r="H189" i="8" s="1"/>
  <c r="P189" i="1"/>
  <c r="P148" i="1"/>
  <c r="F148" i="8"/>
  <c r="H148" i="8" s="1"/>
  <c r="L148" i="1"/>
  <c r="F105" i="8"/>
  <c r="H105" i="8" s="1"/>
  <c r="P105" i="1"/>
  <c r="L105" i="1"/>
  <c r="F235" i="8"/>
  <c r="H235" i="8" s="1"/>
  <c r="P235" i="1"/>
  <c r="L235" i="1"/>
  <c r="L9" i="1"/>
  <c r="P9" i="1"/>
  <c r="F9" i="8"/>
  <c r="H9" i="8" s="1"/>
  <c r="F44" i="8"/>
  <c r="H44" i="8" s="1"/>
  <c r="P44" i="1"/>
  <c r="L44" i="1"/>
  <c r="L10" i="1"/>
  <c r="F10" i="8"/>
  <c r="H10" i="8" s="1"/>
  <c r="P10" i="1"/>
  <c r="F200" i="8"/>
  <c r="H200" i="8" s="1"/>
  <c r="L200" i="1"/>
  <c r="P200" i="1"/>
  <c r="F244" i="8"/>
  <c r="H244" i="8" s="1"/>
  <c r="P244" i="1"/>
  <c r="L244" i="1"/>
  <c r="F119" i="8"/>
  <c r="H119" i="8" s="1"/>
  <c r="L119" i="1"/>
  <c r="P119" i="1"/>
  <c r="P190" i="1"/>
  <c r="F190" i="8"/>
  <c r="H190" i="8" s="1"/>
  <c r="L190" i="1"/>
  <c r="L178" i="1"/>
  <c r="P178" i="1"/>
  <c r="F178" i="8"/>
  <c r="H178" i="8" s="1"/>
  <c r="P15" i="1"/>
  <c r="F15" i="8"/>
  <c r="H15" i="8" s="1"/>
  <c r="L15" i="1"/>
  <c r="L82" i="1"/>
  <c r="F82" i="8"/>
  <c r="H82" i="8" s="1"/>
  <c r="P82" i="1"/>
  <c r="P137" i="1"/>
  <c r="L137" i="1"/>
  <c r="F137" i="8"/>
  <c r="H137" i="8" s="1"/>
  <c r="L61" i="1"/>
  <c r="P61" i="1"/>
  <c r="F61" i="8"/>
  <c r="H61" i="8" s="1"/>
  <c r="F192" i="8"/>
  <c r="H192" i="8" s="1"/>
  <c r="L192" i="1"/>
  <c r="P192" i="1"/>
  <c r="F18" i="8"/>
  <c r="H18" i="8" s="1"/>
  <c r="L18" i="1"/>
  <c r="P18" i="1"/>
  <c r="L50" i="1"/>
  <c r="F50" i="8"/>
  <c r="H50" i="8" s="1"/>
  <c r="P50" i="1"/>
  <c r="L56" i="1"/>
  <c r="F56" i="8"/>
  <c r="H56" i="8" s="1"/>
  <c r="P56" i="1"/>
  <c r="P199" i="1"/>
  <c r="F199" i="8"/>
  <c r="H199" i="8" s="1"/>
  <c r="L199" i="1"/>
  <c r="F248" i="8"/>
  <c r="H248" i="8" s="1"/>
  <c r="P248" i="1"/>
  <c r="L248" i="1"/>
  <c r="F151" i="8"/>
  <c r="H151" i="8" s="1"/>
  <c r="P151" i="1"/>
  <c r="L151" i="1"/>
  <c r="F89" i="8"/>
  <c r="H89" i="8" s="1"/>
  <c r="P89" i="1"/>
  <c r="L89" i="1"/>
  <c r="F196" i="8"/>
  <c r="H196" i="8" s="1"/>
  <c r="P196" i="1"/>
  <c r="L196" i="1"/>
  <c r="L254" i="1"/>
  <c r="F254" i="8"/>
  <c r="H254" i="8" s="1"/>
  <c r="P254" i="1"/>
  <c r="F101" i="8"/>
  <c r="H101" i="8" s="1"/>
  <c r="L101" i="1"/>
  <c r="P101" i="1"/>
  <c r="F131" i="8"/>
  <c r="H131" i="8" s="1"/>
  <c r="P131" i="1"/>
  <c r="L131" i="1"/>
  <c r="P24" i="1"/>
  <c r="F24" i="8"/>
  <c r="H24" i="8" s="1"/>
  <c r="L24" i="1"/>
  <c r="F132" i="8"/>
  <c r="H132" i="8" s="1"/>
  <c r="L132" i="1"/>
  <c r="P132" i="1"/>
  <c r="F208" i="8"/>
  <c r="H208" i="8" s="1"/>
  <c r="P208" i="1"/>
  <c r="L208" i="1"/>
  <c r="F26" i="8"/>
  <c r="H26" i="8" s="1"/>
  <c r="L26" i="1"/>
  <c r="P26" i="1"/>
  <c r="P226" i="1"/>
  <c r="F226" i="8"/>
  <c r="H226" i="8" s="1"/>
  <c r="L226" i="1"/>
  <c r="P130" i="1"/>
  <c r="L130" i="1"/>
  <c r="F130" i="8"/>
  <c r="H130" i="8" s="1"/>
  <c r="F36" i="8"/>
  <c r="H36" i="8" s="1"/>
  <c r="P36" i="1"/>
  <c r="L36" i="1"/>
  <c r="Z164" i="7"/>
  <c r="Z82" i="7"/>
  <c r="Z137" i="7"/>
  <c r="Z61" i="7"/>
  <c r="Z157" i="7"/>
  <c r="Z192" i="7"/>
  <c r="Z171" i="7"/>
  <c r="Z68" i="7"/>
  <c r="Z63" i="7"/>
  <c r="Z56" i="7"/>
  <c r="Z230" i="7"/>
  <c r="Z163" i="7"/>
  <c r="Z151" i="7"/>
  <c r="Z250" i="7"/>
  <c r="Z177" i="7"/>
  <c r="Z254" i="7"/>
  <c r="Z206" i="7"/>
  <c r="Z217" i="7"/>
  <c r="Z40" i="7"/>
  <c r="Z25" i="7"/>
  <c r="Z263" i="7"/>
  <c r="Z99" i="7"/>
  <c r="Z226" i="7"/>
  <c r="Z190" i="7"/>
  <c r="Z134" i="7"/>
  <c r="Z159" i="7"/>
  <c r="Z33" i="7"/>
  <c r="Z154" i="7"/>
  <c r="Z234" i="7"/>
  <c r="Z119" i="7"/>
  <c r="Z123" i="7"/>
  <c r="Z55" i="7"/>
  <c r="Z212" i="7"/>
  <c r="Z94" i="7"/>
  <c r="Z191" i="7"/>
  <c r="Z74" i="7"/>
  <c r="Z241" i="7"/>
  <c r="Z14" i="7"/>
  <c r="Z141" i="7"/>
  <c r="Z167" i="7"/>
  <c r="Z121" i="7"/>
  <c r="Z43" i="7"/>
  <c r="V264" i="7"/>
  <c r="P136" i="1"/>
  <c r="F136" i="8"/>
  <c r="H136" i="8" s="1"/>
  <c r="L136" i="1"/>
  <c r="L94" i="1"/>
  <c r="F94" i="8"/>
  <c r="H94" i="8" s="1"/>
  <c r="P94" i="1"/>
  <c r="P191" i="1"/>
  <c r="F191" i="8"/>
  <c r="H191" i="8" s="1"/>
  <c r="L191" i="1"/>
  <c r="L74" i="1"/>
  <c r="P74" i="1"/>
  <c r="F74" i="8"/>
  <c r="H74" i="8" s="1"/>
  <c r="F126" i="8"/>
  <c r="H126" i="8" s="1"/>
  <c r="P126" i="1"/>
  <c r="L126" i="1"/>
  <c r="L193" i="1"/>
  <c r="F193" i="8"/>
  <c r="H193" i="8" s="1"/>
  <c r="P193" i="1"/>
  <c r="F16" i="8"/>
  <c r="H16" i="8" s="1"/>
  <c r="P16" i="1"/>
  <c r="L16" i="1"/>
  <c r="L14" i="1"/>
  <c r="P14" i="1"/>
  <c r="F14" i="8"/>
  <c r="H14" i="8" s="1"/>
  <c r="F107" i="8"/>
  <c r="H107" i="8" s="1"/>
  <c r="P107" i="1"/>
  <c r="L107" i="1"/>
  <c r="L138" i="1"/>
  <c r="F138" i="8"/>
  <c r="H138" i="8" s="1"/>
  <c r="P138" i="1"/>
  <c r="P141" i="1"/>
  <c r="L141" i="1"/>
  <c r="F141" i="8"/>
  <c r="H141" i="8" s="1"/>
  <c r="P167" i="1"/>
  <c r="F167" i="8"/>
  <c r="H167" i="8" s="1"/>
  <c r="L167" i="1"/>
  <c r="P144" i="1"/>
  <c r="F144" i="8"/>
  <c r="H144" i="8" s="1"/>
  <c r="L144" i="1"/>
  <c r="P182" i="1"/>
  <c r="L182" i="1"/>
  <c r="F182" i="8"/>
  <c r="H182" i="8" s="1"/>
  <c r="P121" i="1"/>
  <c r="F121" i="8"/>
  <c r="H121" i="8" s="1"/>
  <c r="L121" i="1"/>
  <c r="F43" i="8"/>
  <c r="H43" i="8" s="1"/>
  <c r="P43" i="1"/>
  <c r="L43" i="1"/>
  <c r="P67" i="1"/>
  <c r="F67" i="8"/>
  <c r="H67" i="8" s="1"/>
  <c r="L67" i="1"/>
  <c r="P58" i="1"/>
  <c r="L58" i="1"/>
  <c r="F58" i="8"/>
  <c r="H58" i="8" s="1"/>
  <c r="AB5" i="7"/>
  <c r="L201" i="1"/>
  <c r="F201" i="8"/>
  <c r="H201" i="8" s="1"/>
  <c r="P201" i="1"/>
  <c r="F188" i="8"/>
  <c r="H188" i="8" s="1"/>
  <c r="P188" i="1"/>
  <c r="L188" i="1"/>
  <c r="F33" i="8"/>
  <c r="H33" i="8" s="1"/>
  <c r="P33" i="1"/>
  <c r="L33" i="1"/>
  <c r="P210" i="1"/>
  <c r="L210" i="1"/>
  <c r="F210" i="8"/>
  <c r="H210" i="8" s="1"/>
  <c r="F256" i="8"/>
  <c r="H256" i="8" s="1"/>
  <c r="P256" i="1"/>
  <c r="L256" i="1"/>
  <c r="L209" i="1"/>
  <c r="F209" i="8"/>
  <c r="H209" i="8" s="1"/>
  <c r="P209" i="1"/>
  <c r="P207" i="1"/>
  <c r="F207" i="8"/>
  <c r="H207" i="8" s="1"/>
  <c r="L207" i="1"/>
  <c r="L57" i="1"/>
  <c r="F57" i="8"/>
  <c r="H57" i="8" s="1"/>
  <c r="P57" i="1"/>
  <c r="P20" i="1"/>
  <c r="L20" i="1"/>
  <c r="F20" i="8"/>
  <c r="H20" i="8" s="1"/>
  <c r="P219" i="1"/>
  <c r="F219" i="8"/>
  <c r="H219" i="8" s="1"/>
  <c r="L219" i="1"/>
  <c r="P175" i="1"/>
  <c r="F175" i="8"/>
  <c r="H175" i="8" s="1"/>
  <c r="L175" i="1"/>
  <c r="P87" i="1"/>
  <c r="L87" i="1"/>
  <c r="F87" i="8"/>
  <c r="H87" i="8" s="1"/>
  <c r="P129" i="1"/>
  <c r="F129" i="8"/>
  <c r="H129" i="8" s="1"/>
  <c r="L129" i="1"/>
  <c r="F168" i="8"/>
  <c r="H168" i="8" s="1"/>
  <c r="L168" i="1"/>
  <c r="P168" i="1"/>
  <c r="P120" i="1"/>
  <c r="F120" i="8"/>
  <c r="H120" i="8" s="1"/>
  <c r="L120" i="1"/>
  <c r="F184" i="8"/>
  <c r="H184" i="8" s="1"/>
  <c r="L184" i="1"/>
  <c r="P184" i="1"/>
  <c r="L51" i="1"/>
  <c r="F51" i="8"/>
  <c r="H51" i="8" s="1"/>
  <c r="P51" i="1"/>
  <c r="L106" i="1"/>
  <c r="F106" i="8"/>
  <c r="H106" i="8" s="1"/>
  <c r="P106" i="1"/>
  <c r="L205" i="1"/>
  <c r="F205" i="8"/>
  <c r="H205" i="8" s="1"/>
  <c r="P205" i="1"/>
  <c r="L158" i="1"/>
  <c r="F158" i="8"/>
  <c r="H158" i="8" s="1"/>
  <c r="P158" i="1"/>
  <c r="P128" i="1"/>
  <c r="L128" i="1"/>
  <c r="F128" i="8"/>
  <c r="H128" i="8" s="1"/>
  <c r="P109" i="1"/>
  <c r="L109" i="1"/>
  <c r="F109" i="8"/>
  <c r="H109" i="8" s="1"/>
  <c r="P108" i="1"/>
  <c r="F108" i="8"/>
  <c r="H108" i="8" s="1"/>
  <c r="L108" i="1"/>
  <c r="F100" i="8"/>
  <c r="H100" i="8" s="1"/>
  <c r="P100" i="1"/>
  <c r="L100" i="1"/>
  <c r="L118" i="1"/>
  <c r="F118" i="8"/>
  <c r="H118" i="8" s="1"/>
  <c r="P118" i="1"/>
  <c r="L30" i="1"/>
  <c r="F30" i="8"/>
  <c r="H30" i="8" s="1"/>
  <c r="P30" i="1"/>
  <c r="P183" i="1"/>
  <c r="F183" i="8"/>
  <c r="H183" i="8" s="1"/>
  <c r="L183" i="1"/>
  <c r="L122" i="1"/>
  <c r="P122" i="1"/>
  <c r="F122" i="8"/>
  <c r="H122" i="8" s="1"/>
  <c r="L27" i="1"/>
  <c r="F27" i="8"/>
  <c r="H27" i="8" s="1"/>
  <c r="P27" i="1"/>
  <c r="P202" i="1"/>
  <c r="F202" i="8"/>
  <c r="H202" i="8" s="1"/>
  <c r="L202" i="1"/>
  <c r="L46" i="1"/>
  <c r="F46" i="8"/>
  <c r="H46" i="8" s="1"/>
  <c r="P46" i="1"/>
  <c r="F127" i="8"/>
  <c r="H127" i="8" s="1"/>
  <c r="L127" i="1"/>
  <c r="P127" i="1"/>
  <c r="L78" i="1"/>
  <c r="P78" i="1"/>
  <c r="F78" i="8"/>
  <c r="H78" i="8" s="1"/>
  <c r="F152" i="8"/>
  <c r="H152" i="8" s="1"/>
  <c r="P152" i="1"/>
  <c r="L152" i="1"/>
  <c r="L217" i="1"/>
  <c r="F217" i="8"/>
  <c r="H217" i="8" s="1"/>
  <c r="P217" i="1"/>
  <c r="F25" i="8"/>
  <c r="H25" i="8" s="1"/>
  <c r="P25" i="1"/>
  <c r="L25" i="1"/>
  <c r="F73" i="8"/>
  <c r="H73" i="8" s="1"/>
  <c r="L73" i="1"/>
  <c r="P73" i="1"/>
  <c r="L194" i="1"/>
  <c r="P194" i="1"/>
  <c r="F194" i="8"/>
  <c r="H194" i="8" s="1"/>
  <c r="L259" i="1"/>
  <c r="F259" i="8"/>
  <c r="H259" i="8" s="1"/>
  <c r="P259" i="1"/>
  <c r="P98" i="1"/>
  <c r="L98" i="1"/>
  <c r="F98" i="8"/>
  <c r="H98" i="8" s="1"/>
  <c r="Z136" i="7"/>
  <c r="Z232" i="7"/>
  <c r="Z247" i="7"/>
  <c r="Z170" i="7"/>
  <c r="Z251" i="7"/>
  <c r="Z32" i="7"/>
  <c r="F237" i="8"/>
  <c r="H237" i="8" s="1"/>
  <c r="P237" i="1"/>
  <c r="L237" i="1"/>
  <c r="AB142" i="7"/>
  <c r="X264" i="7"/>
  <c r="AB264" i="7" s="1"/>
  <c r="F238" i="8"/>
  <c r="H238" i="8" s="1"/>
  <c r="P238" i="1"/>
  <c r="L238" i="1"/>
  <c r="F111" i="8"/>
  <c r="H111" i="8" s="1"/>
  <c r="P111" i="1"/>
  <c r="L111" i="1"/>
  <c r="F48" i="8"/>
  <c r="H48" i="8" s="1"/>
  <c r="P48" i="1"/>
  <c r="L48" i="1"/>
  <c r="L166" i="1"/>
  <c r="P166" i="1"/>
  <c r="F166" i="8"/>
  <c r="H166" i="8" s="1"/>
  <c r="F143" i="8"/>
  <c r="H143" i="8" s="1"/>
  <c r="P143" i="1"/>
  <c r="L143" i="1"/>
  <c r="L242" i="1"/>
  <c r="F242" i="8"/>
  <c r="H242" i="8" s="1"/>
  <c r="P242" i="1"/>
  <c r="L42" i="1"/>
  <c r="F42" i="8"/>
  <c r="H42" i="8" s="1"/>
  <c r="P42" i="1"/>
  <c r="P79" i="1"/>
  <c r="L79" i="1"/>
  <c r="F79" i="8"/>
  <c r="H79" i="8" s="1"/>
  <c r="P227" i="1"/>
  <c r="F227" i="8"/>
  <c r="H227" i="8" s="1"/>
  <c r="L227" i="1"/>
  <c r="F232" i="8"/>
  <c r="H232" i="8" s="1"/>
  <c r="P232" i="1"/>
  <c r="L232" i="1"/>
  <c r="F76" i="8"/>
  <c r="H76" i="8" s="1"/>
  <c r="P76" i="1"/>
  <c r="L76" i="1"/>
  <c r="F7" i="8"/>
  <c r="H7" i="8" s="1"/>
  <c r="P7" i="1"/>
  <c r="L7" i="1"/>
  <c r="P215" i="1"/>
  <c r="F215" i="8"/>
  <c r="H215" i="8" s="1"/>
  <c r="L215" i="1"/>
  <c r="F12" i="8"/>
  <c r="H12" i="8" s="1"/>
  <c r="P12" i="1"/>
  <c r="L12" i="1"/>
  <c r="L39" i="1"/>
  <c r="F39" i="8"/>
  <c r="H39" i="8" s="1"/>
  <c r="P39" i="1"/>
  <c r="F224" i="8"/>
  <c r="H224" i="8" s="1"/>
  <c r="L224" i="1"/>
  <c r="P224" i="1"/>
  <c r="L234" i="1"/>
  <c r="F234" i="8"/>
  <c r="H234" i="8" s="1"/>
  <c r="P234" i="1"/>
  <c r="L173" i="1"/>
  <c r="P173" i="1"/>
  <c r="F173" i="8"/>
  <c r="H173" i="8" s="1"/>
  <c r="L239" i="1"/>
  <c r="F239" i="8"/>
  <c r="H239" i="8" s="1"/>
  <c r="P239" i="1"/>
  <c r="F176" i="8"/>
  <c r="H176" i="8" s="1"/>
  <c r="L176" i="1"/>
  <c r="P176" i="1"/>
  <c r="F258" i="8"/>
  <c r="H258" i="8" s="1"/>
  <c r="L258" i="1"/>
  <c r="P258" i="1"/>
  <c r="P174" i="1"/>
  <c r="F174" i="8"/>
  <c r="H174" i="8" s="1"/>
  <c r="L174" i="1"/>
  <c r="P114" i="1"/>
  <c r="L114" i="1"/>
  <c r="F114" i="8"/>
  <c r="H114" i="8" s="1"/>
  <c r="L169" i="1"/>
  <c r="F169" i="8"/>
  <c r="H169" i="8" s="1"/>
  <c r="P169" i="1"/>
  <c r="P145" i="1"/>
  <c r="F145" i="8"/>
  <c r="H145" i="8" s="1"/>
  <c r="L145" i="1"/>
  <c r="L185" i="1"/>
  <c r="P185" i="1"/>
  <c r="F185" i="8"/>
  <c r="H185" i="8" s="1"/>
  <c r="L19" i="1"/>
  <c r="P19" i="1"/>
  <c r="F19" i="8"/>
  <c r="H19" i="8" s="1"/>
  <c r="F261" i="8"/>
  <c r="H261" i="8" s="1"/>
  <c r="P261" i="1"/>
  <c r="L261" i="1"/>
  <c r="F220" i="8"/>
  <c r="H220" i="8" s="1"/>
  <c r="L220" i="1"/>
  <c r="P220" i="1"/>
  <c r="L165" i="1"/>
  <c r="F165" i="8"/>
  <c r="H165" i="8" s="1"/>
  <c r="P165" i="1"/>
  <c r="P71" i="1"/>
  <c r="F71" i="8"/>
  <c r="H71" i="8" s="1"/>
  <c r="L71" i="1"/>
  <c r="P117" i="1"/>
  <c r="L117" i="1"/>
  <c r="F117" i="8"/>
  <c r="H117" i="8" s="1"/>
  <c r="F85" i="8"/>
  <c r="H85" i="8" s="1"/>
  <c r="P85" i="1"/>
  <c r="L85" i="1"/>
  <c r="P103" i="1"/>
  <c r="L103" i="1"/>
  <c r="F103" i="8"/>
  <c r="H103" i="8" s="1"/>
  <c r="P214" i="1"/>
  <c r="F214" i="8"/>
  <c r="H214" i="8" s="1"/>
  <c r="L214" i="1"/>
  <c r="F84" i="8"/>
  <c r="H84" i="8" s="1"/>
  <c r="P84" i="1"/>
  <c r="L84" i="1"/>
  <c r="P47" i="1"/>
  <c r="L47" i="1"/>
  <c r="F47" i="8"/>
  <c r="H47" i="8" s="1"/>
  <c r="F69" i="8"/>
  <c r="H69" i="8" s="1"/>
  <c r="L69" i="1"/>
  <c r="P69" i="1"/>
  <c r="L86" i="1"/>
  <c r="P86" i="1"/>
  <c r="F86" i="8"/>
  <c r="H86" i="8" s="1"/>
  <c r="F55" i="8"/>
  <c r="H55" i="8" s="1"/>
  <c r="P55" i="1"/>
  <c r="L55" i="1"/>
  <c r="L263" i="1"/>
  <c r="F263" i="8"/>
  <c r="H263" i="8" s="1"/>
  <c r="P263" i="1"/>
  <c r="F134" i="8"/>
  <c r="H134" i="8" s="1"/>
  <c r="L134" i="1"/>
  <c r="P134" i="1"/>
  <c r="P164" i="1"/>
  <c r="F164" i="8"/>
  <c r="H164" i="8" s="1"/>
  <c r="L164" i="1"/>
  <c r="L213" i="1"/>
  <c r="P213" i="1"/>
  <c r="F213" i="8"/>
  <c r="H213" i="8" s="1"/>
  <c r="F49" i="8"/>
  <c r="H49" i="8" s="1"/>
  <c r="P49" i="1"/>
  <c r="L49" i="1"/>
  <c r="F157" i="8"/>
  <c r="H157" i="8" s="1"/>
  <c r="P157" i="1"/>
  <c r="L157" i="1"/>
  <c r="P171" i="1"/>
  <c r="F171" i="8"/>
  <c r="H171" i="8" s="1"/>
  <c r="L171" i="1"/>
  <c r="F68" i="8"/>
  <c r="H68" i="8" s="1"/>
  <c r="P68" i="1"/>
  <c r="L68" i="1"/>
  <c r="F63" i="8"/>
  <c r="H63" i="8" s="1"/>
  <c r="P63" i="1"/>
  <c r="L63" i="1"/>
  <c r="F93" i="8"/>
  <c r="H93" i="8" s="1"/>
  <c r="P93" i="1"/>
  <c r="L93" i="1"/>
  <c r="L23" i="1"/>
  <c r="F23" i="8"/>
  <c r="H23" i="8" s="1"/>
  <c r="P23" i="1"/>
  <c r="P230" i="1"/>
  <c r="L230" i="1"/>
  <c r="F230" i="8"/>
  <c r="H230" i="8" s="1"/>
  <c r="P163" i="1"/>
  <c r="F163" i="8"/>
  <c r="H163" i="8" s="1"/>
  <c r="L163" i="1"/>
  <c r="P250" i="1"/>
  <c r="L250" i="1"/>
  <c r="F250" i="8"/>
  <c r="H250" i="8" s="1"/>
  <c r="L177" i="1"/>
  <c r="F177" i="8"/>
  <c r="H177" i="8" s="1"/>
  <c r="P177" i="1"/>
  <c r="P116" i="1"/>
  <c r="L116" i="1"/>
  <c r="F116" i="8"/>
  <c r="H116" i="8" s="1"/>
  <c r="L97" i="1"/>
  <c r="F97" i="8"/>
  <c r="H97" i="8" s="1"/>
  <c r="P97" i="1"/>
  <c r="F52" i="8"/>
  <c r="H52" i="8" s="1"/>
  <c r="P52" i="1"/>
  <c r="L52" i="1"/>
  <c r="L229" i="1"/>
  <c r="P229" i="1"/>
  <c r="F229" i="8"/>
  <c r="H229" i="8" s="1"/>
  <c r="F123" i="8"/>
  <c r="H123" i="8" s="1"/>
  <c r="L123" i="1"/>
  <c r="P123" i="1"/>
  <c r="P198" i="1"/>
  <c r="L198" i="1"/>
  <c r="F198" i="8"/>
  <c r="H198" i="8" s="1"/>
  <c r="F88" i="8"/>
  <c r="H88" i="8" s="1"/>
  <c r="L88" i="1"/>
  <c r="P88" i="1"/>
  <c r="P231" i="1"/>
  <c r="F231" i="8"/>
  <c r="H231" i="8" s="1"/>
  <c r="L231" i="1"/>
  <c r="Z156" i="7"/>
  <c r="Z115" i="7"/>
  <c r="Z133" i="7"/>
  <c r="Z145" i="7"/>
  <c r="Z149" i="7"/>
  <c r="Z19" i="7"/>
  <c r="Z219" i="7"/>
  <c r="Z175" i="7"/>
  <c r="Z129" i="7"/>
  <c r="Z102" i="7"/>
  <c r="Z168" i="7"/>
  <c r="Z120" i="7"/>
  <c r="Z124" i="7"/>
  <c r="Z184" i="7"/>
  <c r="Z51" i="7"/>
  <c r="Z231" i="7"/>
  <c r="Z15" i="7"/>
  <c r="Z155" i="7"/>
  <c r="Z246" i="7"/>
  <c r="Z162" i="7"/>
  <c r="Z262" i="7"/>
  <c r="Z42" i="7"/>
  <c r="Z147" i="7"/>
  <c r="Z182" i="7"/>
  <c r="Z237" i="7"/>
  <c r="Z108" i="7"/>
  <c r="Z125" i="7"/>
  <c r="Z8" i="7"/>
  <c r="Z30" i="7"/>
  <c r="Z90" i="7"/>
  <c r="Z122" i="7"/>
  <c r="Z21" i="7"/>
  <c r="Z135" i="7"/>
  <c r="Z202" i="7"/>
  <c r="Z127" i="7"/>
  <c r="Z218" i="7"/>
  <c r="Z101" i="7"/>
  <c r="Z131" i="7"/>
  <c r="Z24" i="7"/>
  <c r="Z52" i="7"/>
  <c r="Z198" i="7"/>
  <c r="Z233" i="7"/>
  <c r="Z239" i="7"/>
  <c r="Z259" i="7"/>
  <c r="Z88" i="7"/>
  <c r="Z28" i="7"/>
  <c r="Z36" i="7"/>
  <c r="Z180" i="7"/>
  <c r="Z53" i="7"/>
  <c r="Z106" i="7"/>
  <c r="Z80" i="7"/>
  <c r="Z229" i="7"/>
  <c r="Z205" i="7"/>
  <c r="Z72" i="7"/>
  <c r="Z67" i="7"/>
  <c r="Z194" i="7"/>
  <c r="Z104" i="7"/>
  <c r="Z158" i="7"/>
  <c r="Z243" i="7"/>
  <c r="Z173" i="7"/>
  <c r="Z261" i="7"/>
  <c r="Z62" i="7"/>
  <c r="Z34" i="7"/>
  <c r="Z179" i="7"/>
  <c r="Z249" i="7"/>
  <c r="Z54" i="7"/>
  <c r="Z215" i="7"/>
  <c r="F228" i="8"/>
  <c r="H228" i="8" s="1"/>
  <c r="P228" i="1"/>
  <c r="L228" i="1"/>
  <c r="P203" i="1"/>
  <c r="F203" i="8"/>
  <c r="H203" i="8" s="1"/>
  <c r="L203" i="1"/>
  <c r="P62" i="1"/>
  <c r="L62" i="1"/>
  <c r="F62" i="8"/>
  <c r="H62" i="8" s="1"/>
  <c r="L34" i="1"/>
  <c r="F34" i="8"/>
  <c r="H34" i="8" s="1"/>
  <c r="P34" i="1"/>
  <c r="L197" i="1"/>
  <c r="P197" i="1"/>
  <c r="F197" i="8"/>
  <c r="H197" i="8" s="1"/>
  <c r="P179" i="1"/>
  <c r="F179" i="8"/>
  <c r="H179" i="8" s="1"/>
  <c r="L179" i="1"/>
  <c r="P75" i="1"/>
  <c r="F75" i="8"/>
  <c r="H75" i="8" s="1"/>
  <c r="L75" i="1"/>
  <c r="F241" i="8"/>
  <c r="H241" i="8" s="1"/>
  <c r="P241" i="1"/>
  <c r="L241" i="1"/>
  <c r="P54" i="1"/>
  <c r="F54" i="8"/>
  <c r="H54" i="8" s="1"/>
  <c r="L54" i="1"/>
  <c r="P66" i="1"/>
  <c r="F66" i="8"/>
  <c r="H66" i="8" s="1"/>
  <c r="L66" i="1"/>
  <c r="F180" i="8"/>
  <c r="H180" i="8" s="1"/>
  <c r="P180" i="1"/>
  <c r="L180" i="1"/>
  <c r="L247" i="1"/>
  <c r="F247" i="8"/>
  <c r="H247" i="8" s="1"/>
  <c r="P247" i="1"/>
  <c r="P170" i="1"/>
  <c r="L170" i="1"/>
  <c r="F170" i="8"/>
  <c r="H170" i="8" s="1"/>
  <c r="L251" i="1"/>
  <c r="F251" i="8"/>
  <c r="H251" i="8" s="1"/>
  <c r="P251" i="1"/>
  <c r="L186" i="1"/>
  <c r="P186" i="1"/>
  <c r="F186" i="8"/>
  <c r="H186" i="8" s="1"/>
  <c r="F32" i="8"/>
  <c r="H32" i="8" s="1"/>
  <c r="P32" i="1"/>
  <c r="L32" i="1"/>
  <c r="L53" i="1"/>
  <c r="F53" i="8"/>
  <c r="H53" i="8" s="1"/>
  <c r="P53" i="1"/>
  <c r="J5" i="1"/>
  <c r="D5" i="8"/>
  <c r="S5" i="1"/>
  <c r="F245" i="8"/>
  <c r="H245" i="8" s="1"/>
  <c r="P245" i="1"/>
  <c r="L245" i="1"/>
  <c r="L154" i="1"/>
  <c r="F154" i="8"/>
  <c r="H154" i="8" s="1"/>
  <c r="P154" i="1"/>
  <c r="F104" i="8"/>
  <c r="H104" i="8" s="1"/>
  <c r="L104" i="1"/>
  <c r="P104" i="1"/>
  <c r="F204" i="8"/>
  <c r="H204" i="8" s="1"/>
  <c r="L204" i="1"/>
  <c r="P204" i="1"/>
  <c r="L240" i="1"/>
  <c r="F240" i="8"/>
  <c r="H240" i="8" s="1"/>
  <c r="P240" i="1"/>
  <c r="L150" i="1"/>
  <c r="F150" i="8"/>
  <c r="H150" i="8" s="1"/>
  <c r="P150" i="1"/>
  <c r="F139" i="8"/>
  <c r="H139" i="8" s="1"/>
  <c r="L139" i="1"/>
  <c r="P139" i="1"/>
  <c r="F115" i="8"/>
  <c r="H115" i="8" s="1"/>
  <c r="L115" i="1"/>
  <c r="P115" i="1"/>
  <c r="P95" i="1"/>
  <c r="L95" i="1"/>
  <c r="F95" i="8"/>
  <c r="H95" i="8" s="1"/>
  <c r="L252" i="1"/>
  <c r="F252" i="8"/>
  <c r="H252" i="8" s="1"/>
  <c r="P252" i="1"/>
  <c r="F77" i="8"/>
  <c r="H77" i="8" s="1"/>
  <c r="L77" i="1"/>
  <c r="P77" i="1"/>
  <c r="F92" i="8"/>
  <c r="H92" i="8" s="1"/>
  <c r="P92" i="1"/>
  <c r="L92" i="1"/>
  <c r="P211" i="1"/>
  <c r="F211" i="8"/>
  <c r="H211" i="8" s="1"/>
  <c r="L211" i="1"/>
  <c r="F17" i="8"/>
  <c r="H17" i="8" s="1"/>
  <c r="P17" i="1"/>
  <c r="L17" i="1"/>
  <c r="F212" i="8"/>
  <c r="H212" i="8" s="1"/>
  <c r="L212" i="1"/>
  <c r="P212" i="1"/>
  <c r="L222" i="1"/>
  <c r="P222" i="1"/>
  <c r="F222" i="8"/>
  <c r="H222" i="8" s="1"/>
  <c r="L181" i="1"/>
  <c r="F181" i="8"/>
  <c r="H181" i="8" s="1"/>
  <c r="P181" i="1"/>
  <c r="L221" i="1"/>
  <c r="P221" i="1"/>
  <c r="F221" i="8"/>
  <c r="H221" i="8" s="1"/>
  <c r="F102" i="8"/>
  <c r="H102" i="8" s="1"/>
  <c r="L102" i="1"/>
  <c r="P102" i="1"/>
  <c r="P91" i="1"/>
  <c r="L91" i="1"/>
  <c r="F91" i="8"/>
  <c r="H91" i="8" s="1"/>
  <c r="P124" i="1"/>
  <c r="L124" i="1"/>
  <c r="F124" i="8"/>
  <c r="H124" i="8" s="1"/>
  <c r="F41" i="8"/>
  <c r="H41" i="8" s="1"/>
  <c r="P41" i="1"/>
  <c r="L41" i="1"/>
  <c r="F29" i="8"/>
  <c r="H29" i="8" s="1"/>
  <c r="P29" i="1"/>
  <c r="L29" i="1"/>
  <c r="F81" i="8"/>
  <c r="H81" i="8" s="1"/>
  <c r="P81" i="1"/>
  <c r="L81" i="1"/>
  <c r="F80" i="8"/>
  <c r="H80" i="8" s="1"/>
  <c r="P80" i="1"/>
  <c r="L80" i="1"/>
  <c r="F172" i="8"/>
  <c r="H172" i="8" s="1"/>
  <c r="P172" i="1"/>
  <c r="L172" i="1"/>
  <c r="L31" i="1"/>
  <c r="F31" i="8"/>
  <c r="H31" i="8" s="1"/>
  <c r="P31" i="1"/>
  <c r="L233" i="1"/>
  <c r="F233" i="8"/>
  <c r="H233" i="8" s="1"/>
  <c r="P233" i="1"/>
  <c r="L255" i="1"/>
  <c r="F255" i="8"/>
  <c r="H255" i="8" s="1"/>
  <c r="P255" i="1"/>
  <c r="P28" i="1"/>
  <c r="L28" i="1"/>
  <c r="F28" i="8"/>
  <c r="H28" i="8" s="1"/>
  <c r="F146" i="8"/>
  <c r="H146" i="8" s="1"/>
  <c r="L146" i="1"/>
  <c r="P146" i="1"/>
  <c r="P125" i="1"/>
  <c r="F125" i="8"/>
  <c r="H125" i="8" s="1"/>
  <c r="L125" i="1"/>
  <c r="F8" i="8"/>
  <c r="H8" i="8" s="1"/>
  <c r="P8" i="1"/>
  <c r="L8" i="1"/>
  <c r="L13" i="1"/>
  <c r="P13" i="1"/>
  <c r="F13" i="8"/>
  <c r="H13" i="8" s="1"/>
  <c r="P90" i="1"/>
  <c r="L90" i="1"/>
  <c r="F90" i="8"/>
  <c r="H90" i="8" s="1"/>
  <c r="F65" i="8"/>
  <c r="H65" i="8" s="1"/>
  <c r="P65" i="1"/>
  <c r="L65" i="1"/>
  <c r="P187" i="1"/>
  <c r="F187" i="8"/>
  <c r="H187" i="8" s="1"/>
  <c r="L187" i="1"/>
  <c r="F21" i="8"/>
  <c r="H21" i="8" s="1"/>
  <c r="P21" i="1"/>
  <c r="L21" i="1"/>
  <c r="L38" i="1"/>
  <c r="F38" i="8"/>
  <c r="H38" i="8" s="1"/>
  <c r="P38" i="1"/>
  <c r="F135" i="8"/>
  <c r="H135" i="8" s="1"/>
  <c r="P135" i="1"/>
  <c r="L135" i="1"/>
  <c r="P112" i="1"/>
  <c r="L112" i="1"/>
  <c r="F112" i="8"/>
  <c r="H112" i="8" s="1"/>
  <c r="P113" i="1"/>
  <c r="F113" i="8"/>
  <c r="H113" i="8" s="1"/>
  <c r="L113" i="1"/>
  <c r="P218" i="1"/>
  <c r="L218" i="1"/>
  <c r="F218" i="8"/>
  <c r="H218" i="8" s="1"/>
  <c r="L260" i="1"/>
  <c r="F260" i="8"/>
  <c r="H260" i="8" s="1"/>
  <c r="P260" i="1"/>
  <c r="L206" i="1"/>
  <c r="P206" i="1"/>
  <c r="F206" i="8"/>
  <c r="H206" i="8" s="1"/>
  <c r="F40" i="8"/>
  <c r="H40" i="8" s="1"/>
  <c r="P40" i="1"/>
  <c r="L40" i="1"/>
  <c r="F22" i="8"/>
  <c r="H22" i="8" s="1"/>
  <c r="L22" i="1"/>
  <c r="P22" i="1"/>
  <c r="F257" i="8"/>
  <c r="H257" i="8" s="1"/>
  <c r="P257" i="1"/>
  <c r="L257" i="1"/>
  <c r="P160" i="1"/>
  <c r="F160" i="8"/>
  <c r="H160" i="8" s="1"/>
  <c r="L160" i="1"/>
  <c r="P99" i="1"/>
  <c r="F99" i="8"/>
  <c r="H99" i="8" s="1"/>
  <c r="L99" i="1"/>
  <c r="P35" i="1"/>
  <c r="F35" i="8"/>
  <c r="H35" i="8" s="1"/>
  <c r="L35" i="1"/>
  <c r="F59" i="8"/>
  <c r="H59" i="8" s="1"/>
  <c r="P59" i="1"/>
  <c r="L59" i="1"/>
  <c r="Z258" i="7"/>
  <c r="Z95" i="7"/>
  <c r="Z210" i="7"/>
  <c r="Z209" i="7"/>
  <c r="Z92" i="7"/>
  <c r="Z17" i="7"/>
  <c r="Z20" i="7"/>
  <c r="Z165" i="7"/>
  <c r="Z71" i="7"/>
  <c r="Z189" i="7"/>
  <c r="Z103" i="7"/>
  <c r="Z214" i="7"/>
  <c r="Z84" i="7"/>
  <c r="Z44" i="7"/>
  <c r="Z10" i="7"/>
  <c r="Z255" i="7"/>
  <c r="Z130" i="7"/>
  <c r="Z59" i="7"/>
  <c r="Z37" i="7"/>
  <c r="S266" i="1" l="1"/>
  <c r="J113" i="8"/>
  <c r="J90" i="8"/>
  <c r="J80" i="8"/>
  <c r="J252" i="8"/>
  <c r="J154" i="8"/>
  <c r="J75" i="8"/>
  <c r="J49" i="8"/>
  <c r="J86" i="8"/>
  <c r="J85" i="8"/>
  <c r="J165" i="8"/>
  <c r="J19" i="8"/>
  <c r="J174" i="8"/>
  <c r="J258" i="8"/>
  <c r="J242" i="8"/>
  <c r="J238" i="8"/>
  <c r="J259" i="8"/>
  <c r="J118" i="8"/>
  <c r="J109" i="8"/>
  <c r="J51" i="8"/>
  <c r="J201" i="8"/>
  <c r="J58" i="8"/>
  <c r="J43" i="8"/>
  <c r="J144" i="8"/>
  <c r="J132" i="8"/>
  <c r="J248" i="8"/>
  <c r="J50" i="8"/>
  <c r="J18" i="8"/>
  <c r="J61" i="8"/>
  <c r="J178" i="8"/>
  <c r="J190" i="8"/>
  <c r="J119" i="8"/>
  <c r="J10" i="8"/>
  <c r="J44" i="8"/>
  <c r="J159" i="8"/>
  <c r="J225" i="8"/>
  <c r="J140" i="8"/>
  <c r="J161" i="8"/>
  <c r="J83" i="8"/>
  <c r="J96" i="8"/>
  <c r="J223" i="8"/>
  <c r="J64" i="8"/>
  <c r="J59" i="8"/>
  <c r="J160" i="8"/>
  <c r="J257" i="8"/>
  <c r="J135" i="8"/>
  <c r="J187" i="8"/>
  <c r="J65" i="8"/>
  <c r="J13" i="8"/>
  <c r="J28" i="8"/>
  <c r="J255" i="8"/>
  <c r="J81" i="8"/>
  <c r="J221" i="8"/>
  <c r="J181" i="8"/>
  <c r="J211" i="8"/>
  <c r="J92" i="8"/>
  <c r="J115" i="8"/>
  <c r="J240" i="8"/>
  <c r="J204" i="8"/>
  <c r="J186" i="8"/>
  <c r="J251" i="8"/>
  <c r="J66" i="8"/>
  <c r="J179" i="8"/>
  <c r="J62" i="8"/>
  <c r="J203" i="8"/>
  <c r="J228" i="8"/>
  <c r="J123" i="8"/>
  <c r="J97" i="8"/>
  <c r="J250" i="8"/>
  <c r="J163" i="8"/>
  <c r="J68" i="8"/>
  <c r="J263" i="8"/>
  <c r="J55" i="8"/>
  <c r="J84" i="8"/>
  <c r="J103" i="8"/>
  <c r="J261" i="8"/>
  <c r="J185" i="8"/>
  <c r="J145" i="8"/>
  <c r="J176" i="8"/>
  <c r="J173" i="8"/>
  <c r="J234" i="8"/>
  <c r="J224" i="8"/>
  <c r="J215" i="8"/>
  <c r="J7" i="8"/>
  <c r="J227" i="8"/>
  <c r="J217" i="8"/>
  <c r="J152" i="8"/>
  <c r="J46" i="8"/>
  <c r="J128" i="8"/>
  <c r="J158" i="8"/>
  <c r="J20" i="8"/>
  <c r="J57" i="8"/>
  <c r="J33" i="8"/>
  <c r="J167" i="8"/>
  <c r="J16" i="8"/>
  <c r="J254" i="8"/>
  <c r="J196" i="8"/>
  <c r="J192" i="8"/>
  <c r="J137" i="8"/>
  <c r="J82" i="8"/>
  <c r="J244" i="8"/>
  <c r="J148" i="8"/>
  <c r="J133" i="8"/>
  <c r="J253" i="8"/>
  <c r="J147" i="8"/>
  <c r="J70" i="8"/>
  <c r="J262" i="8"/>
  <c r="J246" i="8"/>
  <c r="J99" i="8"/>
  <c r="J218" i="8"/>
  <c r="J150" i="8"/>
  <c r="J245" i="8"/>
  <c r="J229" i="8"/>
  <c r="J220" i="8"/>
  <c r="J114" i="8"/>
  <c r="J143" i="8"/>
  <c r="J98" i="8"/>
  <c r="J78" i="8"/>
  <c r="J27" i="8"/>
  <c r="J100" i="8"/>
  <c r="J184" i="8"/>
  <c r="J129" i="8"/>
  <c r="J67" i="8"/>
  <c r="J182" i="8"/>
  <c r="J136" i="8"/>
  <c r="J22" i="8"/>
  <c r="J206" i="8"/>
  <c r="J260" i="8"/>
  <c r="J112" i="8"/>
  <c r="J125" i="8"/>
  <c r="J146" i="8"/>
  <c r="J233" i="8"/>
  <c r="J29" i="8"/>
  <c r="J124" i="8"/>
  <c r="J102" i="8"/>
  <c r="J212" i="8"/>
  <c r="J77" i="8"/>
  <c r="J95" i="8"/>
  <c r="J139" i="8"/>
  <c r="J104" i="8"/>
  <c r="J53" i="8"/>
  <c r="J32" i="8"/>
  <c r="J54" i="8"/>
  <c r="J241" i="8"/>
  <c r="J198" i="8"/>
  <c r="J47" i="8"/>
  <c r="J169" i="8"/>
  <c r="J76" i="8"/>
  <c r="J48" i="8"/>
  <c r="J73" i="8"/>
  <c r="J202" i="8"/>
  <c r="J122" i="8"/>
  <c r="J183" i="8"/>
  <c r="J108" i="8"/>
  <c r="J205" i="8"/>
  <c r="J120" i="8"/>
  <c r="J168" i="8"/>
  <c r="J87" i="8"/>
  <c r="J175" i="8"/>
  <c r="J207" i="8"/>
  <c r="J210" i="8"/>
  <c r="J188" i="8"/>
  <c r="J121" i="8"/>
  <c r="J14" i="8"/>
  <c r="J74" i="8"/>
  <c r="J191" i="8"/>
  <c r="J130" i="8"/>
  <c r="J226" i="8"/>
  <c r="J26" i="8"/>
  <c r="J24" i="8"/>
  <c r="J131" i="8"/>
  <c r="J89" i="8"/>
  <c r="J199" i="8"/>
  <c r="J15" i="8"/>
  <c r="J200" i="8"/>
  <c r="J235" i="8"/>
  <c r="J189" i="8"/>
  <c r="J264" i="1"/>
  <c r="L264" i="1" s="1"/>
  <c r="L142" i="1"/>
  <c r="P142" i="1"/>
  <c r="P264" i="1" s="1"/>
  <c r="F142" i="8"/>
  <c r="H142" i="8" s="1"/>
  <c r="J6" i="8"/>
  <c r="J110" i="8"/>
  <c r="J156" i="8"/>
  <c r="J11" i="8"/>
  <c r="J216" i="8"/>
  <c r="J37" i="8"/>
  <c r="J249" i="8"/>
  <c r="J162" i="8"/>
  <c r="D266" i="8"/>
  <c r="X266" i="7"/>
  <c r="Z264" i="7"/>
  <c r="Z266" i="7" s="1"/>
  <c r="J8" i="8"/>
  <c r="L5" i="1"/>
  <c r="P5" i="1"/>
  <c r="F5" i="8"/>
  <c r="H5" i="8" s="1"/>
  <c r="J63" i="8"/>
  <c r="J35" i="8"/>
  <c r="J40" i="8"/>
  <c r="J38" i="8"/>
  <c r="J21" i="8"/>
  <c r="J31" i="8"/>
  <c r="J172" i="8"/>
  <c r="J41" i="8"/>
  <c r="J91" i="8"/>
  <c r="J222" i="8"/>
  <c r="J17" i="8"/>
  <c r="J170" i="8"/>
  <c r="J247" i="8"/>
  <c r="J180" i="8"/>
  <c r="J197" i="8"/>
  <c r="J34" i="8"/>
  <c r="J231" i="8"/>
  <c r="J88" i="8"/>
  <c r="J52" i="8"/>
  <c r="J116" i="8"/>
  <c r="J177" i="8"/>
  <c r="J230" i="8"/>
  <c r="J23" i="8"/>
  <c r="J93" i="8"/>
  <c r="J171" i="8"/>
  <c r="J157" i="8"/>
  <c r="J213" i="8"/>
  <c r="J164" i="8"/>
  <c r="J134" i="8"/>
  <c r="J69" i="8"/>
  <c r="J214" i="8"/>
  <c r="J117" i="8"/>
  <c r="J71" i="8"/>
  <c r="J239" i="8"/>
  <c r="J39" i="8"/>
  <c r="J12" i="8"/>
  <c r="J232" i="8"/>
  <c r="J79" i="8"/>
  <c r="J42" i="8"/>
  <c r="J166" i="8"/>
  <c r="J111" i="8"/>
  <c r="J237" i="8"/>
  <c r="J194" i="8"/>
  <c r="J25" i="8"/>
  <c r="J127" i="8"/>
  <c r="J30" i="8"/>
  <c r="J106" i="8"/>
  <c r="J219" i="8"/>
  <c r="J209" i="8"/>
  <c r="J256" i="8"/>
  <c r="J141" i="8"/>
  <c r="J138" i="8"/>
  <c r="J107" i="8"/>
  <c r="J193" i="8"/>
  <c r="J126" i="8"/>
  <c r="J94" i="8"/>
  <c r="J36" i="8"/>
  <c r="J208" i="8"/>
  <c r="J101" i="8"/>
  <c r="J151" i="8"/>
  <c r="J56" i="8"/>
  <c r="J9" i="8"/>
  <c r="J105" i="8"/>
  <c r="J195" i="8"/>
  <c r="J45" i="8"/>
  <c r="J149" i="8"/>
  <c r="J243" i="8"/>
  <c r="J72" i="8"/>
  <c r="J60" i="8"/>
  <c r="J153" i="8"/>
  <c r="J155" i="8"/>
  <c r="J266" i="1" l="1"/>
  <c r="P266" i="1"/>
  <c r="H264" i="8"/>
  <c r="F264" i="8"/>
  <c r="F266" i="8" s="1"/>
  <c r="H266" i="8" l="1"/>
  <c r="L266" i="1"/>
  <c r="J5" i="8"/>
  <c r="J142" i="8"/>
  <c r="J264" i="8" s="1"/>
  <c r="H271" i="8" l="1"/>
  <c r="J271" i="8" s="1"/>
  <c r="H269" i="8"/>
  <c r="H270" i="8"/>
  <c r="J270" i="8" s="1"/>
  <c r="H272" i="8"/>
  <c r="J272" i="8" s="1"/>
  <c r="J266" i="8"/>
  <c r="H274" i="8" l="1"/>
  <c r="J269" i="8"/>
  <c r="J274" i="8" s="1"/>
</calcChain>
</file>

<file path=xl/comments1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C118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Revised figure provided by UNT in late August, 2012.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</authors>
  <commentList>
    <comment ref="C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V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F109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Increased by ~184, evidently a correction in SAO data.</t>
        </r>
      </text>
    </comment>
    <comment ref="A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<sst xmlns="http://schemas.openxmlformats.org/spreadsheetml/2006/main" count="3645" uniqueCount="588">
  <si>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</si>
  <si>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</si>
  <si>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</si>
  <si>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</si>
  <si>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</si>
  <si>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</si>
  <si>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</si>
  <si>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</si>
  <si>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</si>
  <si>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</si>
  <si>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</si>
  <si>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</si>
  <si>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</si>
  <si>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</si>
  <si>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</si>
  <si>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</si>
  <si>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</si>
  <si>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</si>
  <si>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</si>
  <si>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</si>
  <si>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</si>
  <si>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</si>
  <si>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</si>
  <si>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</si>
  <si>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</si>
  <si>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</si>
  <si>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</si>
  <si>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</si>
  <si>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</si>
  <si>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</si>
  <si>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</si>
  <si>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</si>
  <si>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</si>
  <si>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</si>
  <si>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</si>
  <si>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</si>
  <si>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</si>
  <si>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</si>
  <si>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</si>
  <si>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</si>
  <si>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</si>
  <si>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</si>
  <si>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</si>
  <si>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</si>
  <si>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</si>
  <si>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</si>
  <si>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</si>
  <si>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</si>
  <si>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</si>
  <si>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</si>
  <si>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</si>
  <si>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</si>
  <si>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</si>
  <si>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</si>
  <si>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</si>
  <si>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</si>
  <si>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</si>
  <si>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</si>
  <si>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</si>
  <si>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</si>
  <si>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</si>
  <si>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</si>
  <si>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</si>
  <si>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</si>
  <si>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</si>
  <si>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</si>
  <si>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</si>
  <si>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</si>
  <si>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</si>
  <si>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</si>
  <si>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</si>
  <si>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</si>
  <si>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</si>
  <si>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</si>
  <si>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</si>
  <si>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</si>
  <si>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</si>
  <si>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</si>
  <si>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</si>
  <si>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</si>
  <si>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</si>
  <si>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</si>
  <si>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</si>
  <si>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</si>
  <si>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</si>
  <si>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</si>
  <si>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</si>
  <si>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</si>
  <si>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</si>
  <si>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</si>
  <si>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</si>
  <si>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</si>
  <si>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</si>
  <si>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</si>
  <si>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</si>
  <si>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</si>
  <si>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</si>
  <si>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</si>
  <si>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</si>
  <si>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</si>
  <si>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</si>
  <si>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</si>
  <si>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</si>
  <si>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</si>
  <si>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</si>
  <si>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</si>
  <si>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</si>
  <si>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</si>
  <si>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</si>
  <si>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</si>
  <si>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</si>
  <si>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</si>
  <si>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</si>
  <si>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</si>
  <si>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</si>
  <si>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</si>
  <si>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</si>
  <si>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</si>
  <si>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</si>
  <si>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</si>
  <si>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</si>
  <si>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</si>
  <si>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</si>
  <si>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</si>
  <si>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</si>
  <si>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</si>
  <si>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</si>
  <si>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</si>
  <si>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</si>
  <si>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</si>
  <si>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</si>
  <si>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</si>
  <si>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</si>
  <si>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</si>
  <si>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</si>
  <si>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</si>
  <si>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</si>
  <si>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</si>
  <si>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</si>
  <si>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</si>
  <si>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</si>
  <si>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</si>
  <si>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</si>
  <si>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</si>
  <si>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</si>
  <si>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</si>
  <si>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</si>
  <si>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</si>
  <si>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</si>
  <si>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</si>
  <si>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</si>
  <si>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</si>
  <si>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</si>
  <si>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</si>
  <si>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</si>
  <si>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</si>
  <si>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</si>
  <si>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</si>
  <si>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</si>
  <si>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</si>
  <si>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</si>
  <si>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</si>
  <si>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</si>
  <si>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</si>
  <si>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</si>
  <si>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</si>
  <si>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</si>
  <si>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</si>
  <si>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</si>
  <si>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</si>
  <si>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</si>
  <si>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</si>
  <si>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</si>
  <si>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</si>
  <si>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</si>
  <si>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</si>
  <si>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</si>
  <si>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</si>
  <si>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</si>
  <si>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</si>
  <si>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</si>
  <si>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</si>
  <si>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</si>
  <si>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</si>
  <si>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</si>
  <si>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</si>
  <si>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</si>
  <si>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</si>
  <si>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</si>
  <si>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</si>
  <si>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</si>
  <si>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</si>
  <si>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</si>
  <si>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</si>
  <si>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</si>
  <si>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</si>
  <si>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</si>
  <si>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</si>
  <si>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</si>
  <si>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</si>
  <si>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</si>
  <si>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</si>
  <si>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</si>
  <si>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</si>
  <si>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</si>
  <si>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</si>
  <si>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</si>
  <si>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</si>
  <si>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</si>
  <si>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</si>
  <si>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</si>
  <si>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</si>
  <si>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</si>
  <si>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</si>
  <si>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</si>
  <si>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</si>
  <si>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</si>
  <si>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</si>
  <si>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</si>
  <si>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</si>
  <si>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</si>
  <si>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</si>
  <si>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</si>
  <si>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</si>
  <si>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</si>
  <si>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</si>
  <si>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</si>
  <si>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</si>
  <si>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</si>
  <si>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</si>
  <si>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</si>
  <si>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</si>
  <si>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</si>
  <si>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</si>
  <si>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</si>
  <si>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</si>
  <si>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</si>
  <si>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</si>
  <si>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</si>
  <si>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</si>
  <si>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</si>
  <si>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</si>
  <si>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</si>
  <si>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</si>
  <si>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</si>
  <si>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</si>
  <si>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</si>
  <si>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</si>
  <si>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</si>
  <si>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</si>
  <si>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</si>
  <si>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</si>
  <si>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</si>
  <si>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</si>
  <si>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</si>
  <si>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</si>
  <si>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</si>
  <si>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</si>
  <si>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</si>
  <si>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</si>
  <si>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</si>
  <si>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</si>
  <si>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</si>
  <si>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</si>
  <si>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</si>
  <si>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</si>
  <si>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</si>
  <si>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</si>
  <si>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</si>
  <si>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</si>
  <si>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</si>
  <si>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</si>
  <si>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</si>
  <si>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</si>
  <si>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</si>
  <si>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</si>
  <si>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</si>
  <si>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</si>
  <si>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</si>
  <si>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</si>
  <si>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</si>
  <si>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</si>
  <si>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</si>
  <si>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</si>
  <si>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</si>
  <si>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</si>
  <si>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</si>
  <si>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</si>
  <si>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</si>
  <si>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</si>
  <si>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</si>
  <si>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</si>
  <si>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</si>
  <si>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</si>
  <si>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</si>
  <si>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</si>
  <si>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</si>
  <si>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</si>
  <si>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</si>
  <si>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</si>
  <si>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</si>
  <si>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</si>
  <si>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</si>
  <si>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</si>
  <si>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</si>
  <si>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</si>
  <si>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</si>
  <si>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</si>
  <si>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</si>
  <si>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</si>
  <si>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</si>
  <si>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</si>
  <si>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</si>
  <si>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</si>
  <si>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</si>
  <si>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</si>
  <si>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</si>
  <si>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</si>
  <si>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</si>
  <si>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</si>
  <si>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C119</t>
  </si>
  <si>
    <t>Jack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</si>
  <si>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</si>
  <si>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</si>
  <si>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</si>
  <si>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</si>
  <si>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</si>
  <si>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</si>
  <si>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</si>
  <si>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</si>
  <si>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</si>
  <si>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</si>
  <si>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</si>
  <si>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</si>
  <si>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</si>
  <si>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</si>
  <si>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</si>
  <si>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</si>
  <si>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</si>
  <si>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</si>
  <si>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</si>
  <si>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</si>
  <si>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</si>
  <si>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</si>
  <si>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</si>
  <si>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</si>
  <si>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</si>
  <si>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</si>
  <si>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</si>
  <si>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</si>
  <si>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</si>
  <si>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</si>
  <si>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</si>
  <si>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</si>
  <si>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</si>
  <si>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</si>
  <si>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</si>
  <si>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</si>
  <si>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</si>
  <si>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</si>
  <si>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</si>
  <si>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</si>
  <si>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</si>
  <si>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</si>
  <si>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</si>
  <si>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</si>
  <si>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</si>
  <si>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</si>
  <si>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</si>
  <si>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</si>
  <si>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</si>
  <si>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</si>
  <si>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</si>
  <si>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</si>
  <si>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</si>
  <si>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</si>
  <si>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</si>
  <si>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</si>
  <si>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</si>
  <si>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</si>
  <si>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</si>
  <si>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</si>
  <si>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</si>
  <si>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</si>
  <si>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</si>
  <si>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</si>
  <si>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</si>
  <si>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</si>
  <si>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</si>
  <si>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</si>
  <si>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</si>
  <si>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</si>
  <si>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</si>
  <si>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</si>
  <si>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</si>
  <si>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</si>
  <si>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</si>
  <si>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</si>
  <si>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</si>
  <si>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</si>
  <si>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</si>
  <si>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</si>
  <si>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</si>
  <si>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</si>
  <si>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</si>
  <si>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</si>
  <si>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</si>
  <si>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</si>
  <si>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</si>
  <si>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</si>
  <si>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</si>
  <si>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</si>
  <si>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</si>
  <si>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</si>
  <si>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</si>
  <si>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</si>
  <si>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</si>
  <si>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</si>
  <si>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</si>
  <si>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</si>
  <si>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</si>
  <si>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</si>
  <si>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</si>
  <si>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</si>
  <si>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</si>
  <si>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</si>
  <si>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</si>
  <si>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</si>
  <si>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</si>
  <si>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</si>
  <si>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</si>
  <si>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</si>
  <si>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</si>
  <si>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</si>
  <si>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</si>
  <si>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</si>
  <si>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</si>
  <si>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</si>
  <si>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</si>
  <si>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</si>
  <si>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</si>
  <si>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</si>
  <si>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</si>
  <si>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</si>
  <si>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</si>
  <si>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</si>
  <si>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</si>
  <si>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</si>
  <si>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</si>
  <si>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</si>
  <si>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</si>
  <si>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</si>
  <si>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</si>
  <si>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</si>
  <si>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</si>
  <si>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</si>
  <si>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</si>
  <si>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</si>
  <si>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</si>
  <si>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</si>
  <si>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</si>
  <si>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</si>
  <si>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</si>
  <si>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</si>
  <si>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</si>
  <si>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</si>
  <si>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</si>
  <si>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</si>
  <si>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</si>
  <si>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</si>
  <si>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</si>
  <si>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</si>
  <si>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</si>
  <si>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</si>
  <si>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</si>
  <si>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</si>
  <si>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</si>
  <si>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</si>
  <si>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</si>
  <si>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</si>
  <si>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</si>
  <si>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</si>
  <si>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</si>
  <si>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</si>
  <si>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</si>
  <si>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</si>
  <si>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</si>
  <si>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</si>
  <si>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</si>
  <si>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</si>
  <si>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</si>
  <si>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</si>
  <si>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</si>
  <si>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</si>
  <si>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</si>
  <si>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</si>
  <si>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</si>
  <si>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</si>
  <si>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</si>
  <si>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</si>
  <si>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</si>
  <si>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</si>
  <si>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</si>
  <si>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</si>
  <si>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</si>
  <si>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</si>
  <si>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</si>
  <si>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</si>
  <si>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</si>
  <si>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</si>
  <si>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</si>
  <si>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</si>
  <si>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</si>
  <si>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</si>
  <si>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</si>
  <si>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</si>
  <si>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</si>
  <si>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</si>
  <si>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</si>
  <si>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</si>
  <si>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</si>
  <si>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</si>
  <si>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</si>
  <si>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</si>
  <si>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</si>
  <si>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</si>
  <si>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</si>
  <si>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</si>
  <si>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</si>
  <si>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</si>
  <si>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</si>
  <si>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</si>
  <si>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</si>
  <si>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</si>
  <si>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</si>
  <si>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</si>
  <si>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</si>
  <si>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</si>
  <si>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</si>
  <si>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</si>
  <si>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</si>
  <si>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</si>
  <si>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</si>
  <si>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</si>
  <si>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</si>
  <si>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</si>
  <si>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</si>
  <si>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</si>
  <si>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</si>
  <si>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</si>
  <si>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</si>
  <si>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</si>
  <si>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</si>
  <si>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</si>
  <si>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</si>
  <si>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</si>
  <si>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</si>
  <si>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</si>
  <si>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</si>
  <si>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</si>
  <si>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</si>
  <si>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FY 2011</t>
  </si>
  <si>
    <t>A644</t>
  </si>
  <si>
    <t>Texas Juvenile Justice Department</t>
  </si>
  <si>
    <t>2011 Avg.</t>
  </si>
  <si>
    <t>FY2011</t>
  </si>
  <si>
    <t>FY 2013</t>
  </si>
  <si>
    <t>Final</t>
  </si>
  <si>
    <t>FY 2012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</si>
  <si>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</si>
  <si>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</si>
  <si>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</si>
  <si>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</si>
  <si>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</si>
  <si>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FY2012</t>
  </si>
  <si>
    <t>2012 Avg.</t>
  </si>
  <si>
    <t>Deferred</t>
  </si>
  <si>
    <t>Invoiced</t>
  </si>
  <si>
    <t>Risk Management and Workers' Comp. Administration</t>
  </si>
  <si>
    <t>FY 2014</t>
  </si>
  <si>
    <t>2013 Avg.</t>
  </si>
  <si>
    <t>FY2013</t>
  </si>
  <si>
    <t>Projected Current FY (2015) Claim Payments</t>
  </si>
  <si>
    <t>Texas Commission on Law Enforcement</t>
  </si>
  <si>
    <t>Texas Tech University Health Sciences Center at El Paso</t>
  </si>
  <si>
    <t>C194</t>
  </si>
  <si>
    <t>Red River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</si>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</sst>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</numFmts>
  <fonts count="4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color rgb="FF00B0F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u/>
      <sz val="10"/>
      <color theme="2" tint="-0.749992370372631"/>
      <name val="MS Sans Serif"/>
      <family val="2"/>
    </font>
    <font>
      <sz val="10"/>
      <color theme="2" tint="-0.749992370372631"/>
      <name val="Arial"/>
      <family val="2"/>
    </font>
    <font>
      <b/>
      <u/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name val="Arial"/>
      <family val="2"/>
    </font>
    <font>
      <b/>
      <u/>
      <sz val="10"/>
      <name val="MS Sans Serif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3" applyNumberFormat="0" applyAlignment="0" applyProtection="0"/>
    <xf numFmtId="0" fontId="19" fillId="21" borderId="4" applyNumberFormat="0" applyAlignment="0" applyProtection="0"/>
    <xf numFmtId="43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3" applyNumberFormat="0" applyAlignment="0" applyProtection="0"/>
    <xf numFmtId="0" fontId="27" fillId="0" borderId="8" applyNumberFormat="0" applyFill="0" applyAlignment="0" applyProtection="0"/>
    <xf numFmtId="0" fontId="28" fillId="22" borderId="0" applyNumberFormat="0" applyBorder="0" applyAlignment="0" applyProtection="0"/>
    <xf numFmtId="0" fontId="20" fillId="0" borderId="0"/>
    <xf numFmtId="0" fontId="14" fillId="0" borderId="0"/>
    <xf numFmtId="0" fontId="29" fillId="0" borderId="0"/>
    <xf numFmtId="0" fontId="5" fillId="0" borderId="0"/>
    <xf numFmtId="0" fontId="5" fillId="23" borderId="9" applyNumberFormat="0" applyFont="0" applyAlignment="0" applyProtection="0"/>
    <xf numFmtId="0" fontId="30" fillId="20" borderId="10" applyNumberFormat="0" applyAlignment="0" applyProtection="0"/>
    <xf numFmtId="9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20" fillId="0" borderId="0"/>
    <xf numFmtId="0" fontId="5" fillId="0" borderId="0"/>
    <xf numFmtId="43" fontId="37" fillId="0" borderId="0" applyFont="0" applyFill="0" applyBorder="0" applyAlignment="0" applyProtection="0"/>
    <xf numFmtId="0" fontId="36" fillId="0" borderId="0"/>
    <xf numFmtId="0" fontId="43" fillId="0" borderId="0">
      <alignment wrapText="1"/>
    </xf>
    <xf numFmtId="0" fontId="38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wrapText="1"/>
    </xf>
    <xf numFmtId="0" fontId="5" fillId="0" borderId="0"/>
  </cellStyleXfs>
  <cellXfs count="183">
    <xf numFmtId="0" fontId="0" fillId="0" borderId="0" xfId="0"/>
    <xf numFmtId="0" fontId="6" fillId="0" borderId="0" xfId="0" applyFont="1" applyAlignment="1">
      <alignment horizontal="center"/>
    </xf>
    <xf numFmtId="9" fontId="7" fillId="0" borderId="0" xfId="2" applyFont="1" applyAlignment="1">
      <alignment horizontal="center"/>
    </xf>
    <xf numFmtId="164" fontId="5" fillId="0" borderId="0" xfId="2" applyNumberFormat="1"/>
    <xf numFmtId="165" fontId="0" fillId="0" borderId="0" xfId="0" applyNumberFormat="1"/>
    <xf numFmtId="4" fontId="0" fillId="0" borderId="0" xfId="0" applyNumberFormat="1"/>
    <xf numFmtId="10" fontId="5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7" fillId="0" borderId="0" xfId="0" applyFont="1" applyAlignment="1">
      <alignment horizontal="center"/>
    </xf>
    <xf numFmtId="164" fontId="5" fillId="0" borderId="2" xfId="2" applyNumberFormat="1" applyBorder="1"/>
    <xf numFmtId="10" fontId="6" fillId="0" borderId="0" xfId="2" applyNumberFormat="1" applyFont="1" applyAlignment="1">
      <alignment horizontal="center"/>
    </xf>
    <xf numFmtId="166" fontId="5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6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5" fillId="0" borderId="0" xfId="2" applyNumberFormat="1"/>
    <xf numFmtId="37" fontId="0" fillId="0" borderId="0" xfId="1" applyNumberFormat="1" applyFont="1"/>
    <xf numFmtId="164" fontId="5" fillId="0" borderId="1" xfId="2" applyNumberFormat="1" applyBorder="1"/>
    <xf numFmtId="4" fontId="0" fillId="0" borderId="1" xfId="0" applyNumberFormat="1" applyBorder="1"/>
    <xf numFmtId="10" fontId="5" fillId="0" borderId="1" xfId="2" applyNumberFormat="1" applyBorder="1"/>
    <xf numFmtId="37" fontId="0" fillId="0" borderId="1" xfId="1" applyNumberFormat="1" applyFont="1" applyBorder="1"/>
    <xf numFmtId="168" fontId="5" fillId="0" borderId="1" xfId="2" applyNumberFormat="1" applyBorder="1"/>
    <xf numFmtId="166" fontId="5" fillId="0" borderId="1" xfId="1" applyNumberFormat="1" applyBorder="1"/>
    <xf numFmtId="39" fontId="0" fillId="0" borderId="0" xfId="0" applyNumberFormat="1" applyBorder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12" fillId="0" borderId="0" xfId="2" applyNumberFormat="1" applyFont="1"/>
    <xf numFmtId="10" fontId="12" fillId="0" borderId="0" xfId="2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4" fontId="13" fillId="0" borderId="0" xfId="0" applyNumberFormat="1" applyFont="1"/>
    <xf numFmtId="39" fontId="13" fillId="0" borderId="0" xfId="0" applyNumberFormat="1" applyFont="1"/>
    <xf numFmtId="39" fontId="13" fillId="0" borderId="1" xfId="0" applyNumberFormat="1" applyFont="1" applyBorder="1"/>
    <xf numFmtId="0" fontId="13" fillId="0" borderId="0" xfId="0" applyFont="1"/>
    <xf numFmtId="165" fontId="13" fillId="0" borderId="0" xfId="2" applyNumberFormat="1" applyFont="1"/>
    <xf numFmtId="2" fontId="13" fillId="0" borderId="0" xfId="0" applyNumberFormat="1" applyFont="1"/>
    <xf numFmtId="39" fontId="5" fillId="0" borderId="0" xfId="0" applyNumberFormat="1" applyFont="1"/>
    <xf numFmtId="40" fontId="5" fillId="0" borderId="0" xfId="3" applyNumberFormat="1" applyFont="1" applyBorder="1"/>
    <xf numFmtId="40" fontId="5" fillId="0" borderId="0" xfId="57" applyNumberFormat="1" applyBorder="1"/>
    <xf numFmtId="40" fontId="35" fillId="0" borderId="0" xfId="57" applyNumberFormat="1" applyFont="1" applyBorder="1"/>
    <xf numFmtId="10" fontId="5" fillId="0" borderId="0" xfId="2" applyNumberFormat="1" applyFont="1"/>
    <xf numFmtId="37" fontId="5" fillId="0" borderId="0" xfId="1" applyNumberFormat="1" applyFont="1"/>
    <xf numFmtId="39" fontId="5" fillId="0" borderId="0" xfId="57" applyNumberFormat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39" fontId="5" fillId="0" borderId="2" xfId="0" applyNumberFormat="1" applyFont="1" applyBorder="1"/>
    <xf numFmtId="37" fontId="5" fillId="0" borderId="2" xfId="1" applyNumberFormat="1" applyFont="1" applyBorder="1"/>
    <xf numFmtId="39" fontId="4" fillId="0" borderId="0" xfId="0" applyNumberFormat="1" applyFont="1"/>
    <xf numFmtId="4" fontId="5" fillId="0" borderId="0" xfId="0" applyNumberFormat="1" applyFont="1"/>
    <xf numFmtId="164" fontId="5" fillId="0" borderId="0" xfId="0" applyNumberFormat="1" applyFont="1"/>
    <xf numFmtId="10" fontId="5" fillId="0" borderId="2" xfId="2" applyNumberFormat="1" applyFont="1" applyBorder="1"/>
    <xf numFmtId="39" fontId="5" fillId="0" borderId="1" xfId="0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Fill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0" fontId="5" fillId="0" borderId="0" xfId="57" applyNumberFormat="1" applyFont="1" applyBorder="1"/>
    <xf numFmtId="4" fontId="5" fillId="0" borderId="0" xfId="56" applyNumberFormat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4" fontId="5" fillId="0" borderId="0" xfId="56" applyNumberFormat="1" applyFill="1" applyBorder="1"/>
    <xf numFmtId="0" fontId="0" fillId="0" borderId="0" xfId="0"/>
    <xf numFmtId="4" fontId="5" fillId="0" borderId="0" xfId="56" applyNumberFormat="1" applyFill="1" applyBorder="1"/>
    <xf numFmtId="0" fontId="0" fillId="0" borderId="0" xfId="0"/>
    <xf numFmtId="0" fontId="6" fillId="0" borderId="0" xfId="0" applyFont="1" applyAlignment="1">
      <alignment horizontal="right"/>
    </xf>
    <xf numFmtId="0" fontId="5" fillId="0" borderId="0" xfId="0" applyFont="1"/>
    <xf numFmtId="4" fontId="5" fillId="0" borderId="0" xfId="56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169" fontId="5" fillId="0" borderId="0" xfId="54" applyNumberFormat="1" applyFill="1" applyBorder="1"/>
    <xf numFmtId="40" fontId="5" fillId="0" borderId="0" xfId="57" applyNumberFormat="1" applyFont="1" applyBorder="1"/>
    <xf numFmtId="39" fontId="5" fillId="0" borderId="0" xfId="57" applyNumberFormat="1"/>
    <xf numFmtId="39" fontId="5" fillId="0" borderId="0" xfId="57" applyNumberFormat="1"/>
    <xf numFmtId="39" fontId="5" fillId="0" borderId="0" xfId="57" applyNumberFormat="1"/>
    <xf numFmtId="39" fontId="5" fillId="0" borderId="0" xfId="57" applyNumberFormat="1"/>
    <xf numFmtId="39" fontId="5" fillId="0" borderId="0" xfId="57" applyNumberFormat="1"/>
    <xf numFmtId="39" fontId="5" fillId="0" borderId="1" xfId="57" applyNumberFormat="1" applyBorder="1"/>
    <xf numFmtId="164" fontId="5" fillId="0" borderId="0" xfId="2" applyNumberFormat="1"/>
    <xf numFmtId="164" fontId="5" fillId="0" borderId="0" xfId="2" applyNumberFormat="1"/>
    <xf numFmtId="10" fontId="5" fillId="0" borderId="0" xfId="2" applyNumberFormat="1"/>
    <xf numFmtId="164" fontId="5" fillId="0" borderId="1" xfId="2" applyNumberFormat="1" applyBorder="1"/>
    <xf numFmtId="164" fontId="5" fillId="0" borderId="0" xfId="2" applyNumberFormat="1" applyFont="1"/>
    <xf numFmtId="0" fontId="39" fillId="0" borderId="0" xfId="0" applyFont="1" applyAlignment="1">
      <alignment horizontal="centerContinuous"/>
    </xf>
    <xf numFmtId="0" fontId="40" fillId="0" borderId="0" xfId="0" applyFont="1" applyAlignment="1">
      <alignment horizontal="centerContinuous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/>
    <xf numFmtId="0" fontId="42" fillId="0" borderId="0" xfId="0" applyFont="1" applyAlignment="1">
      <alignment horizontal="center"/>
    </xf>
    <xf numFmtId="39" fontId="40" fillId="0" borderId="0" xfId="0" applyNumberFormat="1" applyFont="1"/>
    <xf numFmtId="0" fontId="4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3" fillId="0" borderId="0" xfId="67" applyNumberFormat="1">
      <alignment wrapText="1"/>
    </xf>
    <xf numFmtId="0" fontId="44" fillId="0" borderId="0" xfId="0" applyFont="1" applyAlignment="1">
      <alignment horizontal="center"/>
    </xf>
    <xf numFmtId="0" fontId="43" fillId="0" borderId="0" xfId="67" applyNumberFormat="1">
      <alignment wrapText="1"/>
    </xf>
    <xf numFmtId="0" fontId="43" fillId="0" borderId="0" xfId="67" applyNumberFormat="1">
      <alignment wrapText="1"/>
    </xf>
    <xf numFmtId="0" fontId="43" fillId="0" borderId="0" xfId="67" applyNumberFormat="1">
      <alignment wrapText="1"/>
    </xf>
    <xf numFmtId="0" fontId="43" fillId="0" borderId="0" xfId="67" applyNumberFormat="1">
      <alignment wrapText="1"/>
    </xf>
    <xf numFmtId="0" fontId="43" fillId="0" borderId="0" xfId="67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0" fontId="5" fillId="0" borderId="0" xfId="71" applyNumberFormat="1">
      <alignment wrapText="1"/>
    </xf>
    <xf numFmtId="37" fontId="3" fillId="0" borderId="0" xfId="1" applyNumberFormat="1" applyFont="1"/>
    <xf numFmtId="39" fontId="3" fillId="0" borderId="0" xfId="0" applyNumberFormat="1" applyFont="1"/>
    <xf numFmtId="37" fontId="3" fillId="0" borderId="1" xfId="1" applyNumberFormat="1" applyFont="1" applyBorder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0" fontId="3" fillId="0" borderId="0" xfId="2" applyNumberFormat="1" applyFont="1"/>
    <xf numFmtId="10" fontId="3" fillId="0" borderId="0" xfId="0" applyNumberFormat="1" applyFont="1"/>
    <xf numFmtId="39" fontId="3" fillId="0" borderId="1" xfId="0" applyNumberFormat="1" applyFont="1" applyBorder="1"/>
    <xf numFmtId="39" fontId="2" fillId="0" borderId="0" xfId="0" applyNumberFormat="1" applyFont="1"/>
    <xf numFmtId="39" fontId="1" fillId="0" borderId="2" xfId="0" applyNumberFormat="1" applyFont="1" applyBorder="1"/>
    <xf numFmtId="39" fontId="1" fillId="0" borderId="0" xfId="0" applyNumberFormat="1" applyFont="1"/>
    <xf numFmtId="0" fontId="1" fillId="0" borderId="0" xfId="0" applyFont="1"/>
    <xf numFmtId="164" fontId="1" fillId="0" borderId="0" xfId="2" applyNumberFormat="1" applyFont="1"/>
  </cellXfs>
  <cellStyles count="73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1" xfId="71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3"/>
  <sheetViews>
    <sheetView tabSelected="1" workbookViewId="0">
      <pane xSplit="2" ySplit="3" topLeftCell="C109" activePane="bottomRight" state="frozen"/>
      <selection activeCell="T274" sqref="T274"/>
      <selection pane="topRight" activeCell="T274" sqref="T274"/>
      <selection pane="bottomLeft" activeCell="T274" sqref="T274"/>
      <selection pane="bottomRight" activeCell="B131" sqref="B131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>
      <c r="D1" s="1" t="s">
        <v>0</v>
      </c>
      <c r="F1" s="1"/>
      <c r="H1" s="1"/>
      <c r="J1" s="1"/>
    </row>
    <row r="2" spans="1:11">
      <c r="A2" s="19" t="s">
        <v>463</v>
      </c>
      <c r="B2" s="19"/>
      <c r="D2" s="1" t="s">
        <v>3</v>
      </c>
      <c r="F2" s="1" t="s">
        <v>3</v>
      </c>
      <c r="H2" s="1" t="s">
        <v>576</v>
      </c>
      <c r="J2" s="1" t="s">
        <v>577</v>
      </c>
    </row>
    <row r="3" spans="1:11">
      <c r="A3" s="11" t="s">
        <v>461</v>
      </c>
      <c r="B3" s="11" t="s">
        <v>462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1">
      <c r="D4" s="4"/>
      <c r="F4" s="5"/>
    </row>
    <row r="5" spans="1:11">
      <c r="A5" t="s">
        <v>7</v>
      </c>
      <c r="B5" t="s">
        <v>522</v>
      </c>
      <c r="D5" s="3">
        <f>+assessment!H5</f>
        <v>8.5927735572547846E-4</v>
      </c>
      <c r="F5" s="16">
        <f>+assessment!J5</f>
        <v>41858.987480348209</v>
      </c>
      <c r="H5" s="16">
        <f t="shared" ref="H5:H68" si="0">-F5*0.25</f>
        <v>-10464.746870087052</v>
      </c>
      <c r="J5" s="16">
        <f t="shared" ref="J5:J29" si="1">SUM(F5:H5)</f>
        <v>31394.240610261157</v>
      </c>
      <c r="K5" s="16"/>
    </row>
    <row r="6" spans="1:11">
      <c r="A6" t="s">
        <v>8</v>
      </c>
      <c r="B6" t="s">
        <v>523</v>
      </c>
      <c r="D6" s="3">
        <f>+assessment!H6</f>
        <v>9.6070490709219665E-4</v>
      </c>
      <c r="F6" s="16">
        <f>+assessment!J6</f>
        <v>46799.946967448006</v>
      </c>
      <c r="H6" s="16">
        <f t="shared" si="0"/>
        <v>-11699.986741862002</v>
      </c>
      <c r="J6" s="16">
        <f t="shared" si="1"/>
        <v>35099.960225586008</v>
      </c>
      <c r="K6" s="16"/>
    </row>
    <row r="7" spans="1:11">
      <c r="A7" t="s">
        <v>9</v>
      </c>
      <c r="B7" t="s">
        <v>10</v>
      </c>
      <c r="D7" s="3">
        <f>+assessment!H7</f>
        <v>6.9599717598772945E-4</v>
      </c>
      <c r="F7" s="16">
        <f>+assessment!J7</f>
        <v>33904.928230572048</v>
      </c>
      <c r="H7" s="16">
        <f t="shared" si="0"/>
        <v>-8476.232057643012</v>
      </c>
      <c r="J7" s="16">
        <f t="shared" si="1"/>
        <v>25428.696172929034</v>
      </c>
      <c r="K7" s="16"/>
    </row>
    <row r="8" spans="1:11">
      <c r="A8" t="s">
        <v>11</v>
      </c>
      <c r="B8" t="s">
        <v>12</v>
      </c>
      <c r="D8" s="3">
        <f>+assessment!H8</f>
        <v>2.8668590719871167E-4</v>
      </c>
      <c r="F8" s="16">
        <f>+assessment!J8</f>
        <v>13965.6674533118</v>
      </c>
      <c r="H8" s="16">
        <f t="shared" si="0"/>
        <v>-3491.4168633279501</v>
      </c>
      <c r="J8" s="16">
        <f t="shared" si="1"/>
        <v>10474.250589983851</v>
      </c>
      <c r="K8" s="16"/>
    </row>
    <row r="9" spans="1:11">
      <c r="A9" t="s">
        <v>13</v>
      </c>
      <c r="B9" t="s">
        <v>14</v>
      </c>
      <c r="D9" s="3">
        <f>+assessment!H9</f>
        <v>3.3260547086805407E-5</v>
      </c>
      <c r="F9" s="16">
        <f>+assessment!J9</f>
        <v>1620.2601113823787</v>
      </c>
      <c r="H9" s="16">
        <f t="shared" si="0"/>
        <v>-405.06502784559467</v>
      </c>
      <c r="J9" s="16">
        <f t="shared" si="1"/>
        <v>1215.1950835367841</v>
      </c>
      <c r="K9" s="16"/>
    </row>
    <row r="10" spans="1:11">
      <c r="A10" t="s">
        <v>15</v>
      </c>
      <c r="B10" t="s">
        <v>16</v>
      </c>
      <c r="D10" s="3">
        <f>+assessment!H10</f>
        <v>4.8163152424919752E-5</v>
      </c>
      <c r="F10" s="16">
        <f>+assessment!J10</f>
        <v>2346.2282357792151</v>
      </c>
      <c r="H10" s="16">
        <f t="shared" si="0"/>
        <v>-586.55705894480377</v>
      </c>
      <c r="J10" s="16">
        <f t="shared" si="1"/>
        <v>1759.6711768344112</v>
      </c>
      <c r="K10" s="16"/>
    </row>
    <row r="11" spans="1:11">
      <c r="A11" t="s">
        <v>17</v>
      </c>
      <c r="B11" t="s">
        <v>18</v>
      </c>
      <c r="D11" s="3">
        <f>+assessment!H11</f>
        <v>1.3984171219412407E-4</v>
      </c>
      <c r="F11" s="16">
        <f>+assessment!J11</f>
        <v>6812.2736401241937</v>
      </c>
      <c r="H11" s="16">
        <f t="shared" si="0"/>
        <v>-1703.0684100310484</v>
      </c>
      <c r="J11" s="16">
        <f t="shared" si="1"/>
        <v>5109.2052300931455</v>
      </c>
      <c r="K11" s="16"/>
    </row>
    <row r="12" spans="1:11">
      <c r="A12" t="s">
        <v>19</v>
      </c>
      <c r="B12" t="s">
        <v>20</v>
      </c>
      <c r="D12" s="3">
        <f>+assessment!H12</f>
        <v>3.0565759887310264E-5</v>
      </c>
      <c r="F12" s="16">
        <f>+assessment!J12</f>
        <v>1488.9857761584126</v>
      </c>
      <c r="H12" s="16">
        <f t="shared" si="0"/>
        <v>-372.24644403960315</v>
      </c>
      <c r="J12" s="16">
        <f t="shared" si="1"/>
        <v>1116.7393321188094</v>
      </c>
      <c r="K12" s="16"/>
    </row>
    <row r="13" spans="1:11">
      <c r="A13" t="s">
        <v>21</v>
      </c>
      <c r="B13" t="s">
        <v>22</v>
      </c>
      <c r="D13" s="3">
        <f>+assessment!H13</f>
        <v>1.2109058165556249E-4</v>
      </c>
      <c r="F13" s="16">
        <f>+assessment!J13</f>
        <v>5898.8277856208615</v>
      </c>
      <c r="H13" s="16">
        <f t="shared" si="0"/>
        <v>-1474.7069464052154</v>
      </c>
      <c r="J13" s="16">
        <f t="shared" si="1"/>
        <v>4424.1208392156459</v>
      </c>
      <c r="K13" s="16"/>
    </row>
    <row r="14" spans="1:11">
      <c r="A14" t="s">
        <v>23</v>
      </c>
      <c r="B14" t="s">
        <v>24</v>
      </c>
      <c r="D14" s="3">
        <f>+assessment!H14</f>
        <v>5.1016786344305475E-4</v>
      </c>
      <c r="F14" s="16">
        <f>+assessment!J14</f>
        <v>24852.406579141072</v>
      </c>
      <c r="H14" s="16">
        <f t="shared" si="0"/>
        <v>-6213.101644785268</v>
      </c>
      <c r="J14" s="16">
        <f t="shared" si="1"/>
        <v>18639.304934355805</v>
      </c>
      <c r="K14" s="16"/>
    </row>
    <row r="15" spans="1:11">
      <c r="A15" t="s">
        <v>25</v>
      </c>
      <c r="B15" t="s">
        <v>26</v>
      </c>
      <c r="D15" s="3">
        <f>+assessment!H15</f>
        <v>8.0618596612831868E-6</v>
      </c>
      <c r="F15" s="16">
        <f>+assessment!J15</f>
        <v>392.7268423651899</v>
      </c>
      <c r="H15" s="16">
        <f t="shared" si="0"/>
        <v>-98.181710591297474</v>
      </c>
      <c r="J15" s="16">
        <f t="shared" si="1"/>
        <v>294.54513177389242</v>
      </c>
      <c r="K15" s="16"/>
    </row>
    <row r="16" spans="1:11">
      <c r="A16" t="s">
        <v>556</v>
      </c>
      <c r="B16" t="s">
        <v>557</v>
      </c>
      <c r="D16" s="3">
        <f>+assessment!H16</f>
        <v>3.5887402298730899E-5</v>
      </c>
      <c r="F16" s="16">
        <f>+assessment!J16</f>
        <v>1748.2251958757793</v>
      </c>
      <c r="H16" s="16">
        <f t="shared" si="0"/>
        <v>-437.05629896894482</v>
      </c>
      <c r="J16" s="16">
        <f>SUM(F16:H16)</f>
        <v>1311.1688969068346</v>
      </c>
      <c r="K16" s="16"/>
    </row>
    <row r="17" spans="1:11">
      <c r="A17" t="s">
        <v>27</v>
      </c>
      <c r="B17" t="s">
        <v>524</v>
      </c>
      <c r="D17" s="3">
        <f>+assessment!H17</f>
        <v>8.8489271864160591E-5</v>
      </c>
      <c r="F17" s="16">
        <f>+assessment!J17</f>
        <v>4310.6818752132949</v>
      </c>
      <c r="H17" s="16">
        <f t="shared" si="0"/>
        <v>-1077.6704688033237</v>
      </c>
      <c r="J17" s="16">
        <f>SUM(F17:H17)</f>
        <v>3233.0114064099712</v>
      </c>
      <c r="K17" s="16"/>
    </row>
    <row r="18" spans="1:11">
      <c r="A18" t="s">
        <v>28</v>
      </c>
      <c r="B18" t="s">
        <v>525</v>
      </c>
      <c r="D18" s="3">
        <f>+assessment!H18</f>
        <v>6.4504159558410813E-5</v>
      </c>
      <c r="F18" s="16">
        <f>+assessment!J18</f>
        <v>3142.2669169563469</v>
      </c>
      <c r="H18" s="16">
        <f t="shared" si="0"/>
        <v>-785.56672923908673</v>
      </c>
      <c r="J18" s="16">
        <f t="shared" si="1"/>
        <v>2356.7001877172602</v>
      </c>
      <c r="K18" s="16"/>
    </row>
    <row r="19" spans="1:11">
      <c r="A19" t="s">
        <v>29</v>
      </c>
      <c r="B19" t="s">
        <v>526</v>
      </c>
      <c r="D19" s="3">
        <f>+assessment!H19</f>
        <v>6.0282398445825789E-5</v>
      </c>
      <c r="F19" s="16">
        <f>+assessment!J19</f>
        <v>2936.6073073096854</v>
      </c>
      <c r="H19" s="16">
        <f t="shared" si="0"/>
        <v>-734.15182682742136</v>
      </c>
      <c r="J19" s="16">
        <f t="shared" si="1"/>
        <v>2202.4554804822642</v>
      </c>
      <c r="K19" s="16"/>
    </row>
    <row r="20" spans="1:11">
      <c r="A20" t="s">
        <v>30</v>
      </c>
      <c r="B20" t="s">
        <v>527</v>
      </c>
      <c r="D20" s="3">
        <f>+assessment!H20</f>
        <v>6.2030355157342203E-5</v>
      </c>
      <c r="F20" s="16">
        <f>+assessment!J20</f>
        <v>3021.7575764469207</v>
      </c>
      <c r="H20" s="16">
        <f t="shared" si="0"/>
        <v>-755.43939411173017</v>
      </c>
      <c r="J20" s="16">
        <f t="shared" si="1"/>
        <v>2266.3181823351906</v>
      </c>
      <c r="K20" s="16"/>
    </row>
    <row r="21" spans="1:11">
      <c r="A21" t="s">
        <v>31</v>
      </c>
      <c r="B21" t="s">
        <v>528</v>
      </c>
      <c r="D21" s="3">
        <f>+assessment!H21</f>
        <v>1.0894963819243244E-4</v>
      </c>
      <c r="F21" s="16">
        <f>+assessment!J21</f>
        <v>5307.3917410928379</v>
      </c>
      <c r="H21" s="16">
        <f t="shared" si="0"/>
        <v>-1326.8479352732095</v>
      </c>
      <c r="J21" s="16">
        <f t="shared" si="1"/>
        <v>3980.5438058196287</v>
      </c>
      <c r="K21" s="16"/>
    </row>
    <row r="22" spans="1:11">
      <c r="A22" t="s">
        <v>32</v>
      </c>
      <c r="B22" t="s">
        <v>529</v>
      </c>
      <c r="D22" s="3">
        <f>+assessment!H22</f>
        <v>2.8950501480804201E-5</v>
      </c>
      <c r="F22" s="16">
        <f>+assessment!J22</f>
        <v>1410.299795473655</v>
      </c>
      <c r="H22" s="16">
        <f t="shared" si="0"/>
        <v>-352.57494886841374</v>
      </c>
      <c r="J22" s="16">
        <f t="shared" si="1"/>
        <v>1057.7248466052413</v>
      </c>
      <c r="K22" s="16"/>
    </row>
    <row r="23" spans="1:11">
      <c r="A23" t="s">
        <v>33</v>
      </c>
      <c r="B23" t="s">
        <v>530</v>
      </c>
      <c r="D23" s="3">
        <f>+assessment!H23</f>
        <v>3.7025324119042239E-5</v>
      </c>
      <c r="F23" s="16">
        <f>+assessment!J23</f>
        <v>1803.6581185667444</v>
      </c>
      <c r="H23" s="16">
        <f t="shared" si="0"/>
        <v>-450.9145296416861</v>
      </c>
      <c r="J23" s="16">
        <f t="shared" si="1"/>
        <v>1352.7435889250582</v>
      </c>
      <c r="K23" s="16"/>
    </row>
    <row r="24" spans="1:11">
      <c r="A24" t="s">
        <v>34</v>
      </c>
      <c r="B24" t="s">
        <v>531</v>
      </c>
      <c r="D24" s="3">
        <f>+assessment!H24</f>
        <v>2.9837157720521792E-5</v>
      </c>
      <c r="F24" s="16">
        <f>+assessment!J24</f>
        <v>1453.4925227000997</v>
      </c>
      <c r="H24" s="16">
        <f t="shared" si="0"/>
        <v>-363.37313067502492</v>
      </c>
      <c r="J24" s="16">
        <f t="shared" si="1"/>
        <v>1090.1193920250748</v>
      </c>
      <c r="K24" s="16"/>
    </row>
    <row r="25" spans="1:11">
      <c r="A25" t="s">
        <v>35</v>
      </c>
      <c r="B25" t="s">
        <v>532</v>
      </c>
      <c r="D25" s="3">
        <f>+assessment!H25</f>
        <v>6.3670633099839987E-5</v>
      </c>
      <c r="F25" s="16">
        <f>+assessment!J25</f>
        <v>3101.6623631863977</v>
      </c>
      <c r="H25" s="16">
        <f t="shared" si="0"/>
        <v>-775.41559079659942</v>
      </c>
      <c r="J25" s="16">
        <f t="shared" si="1"/>
        <v>2326.246772389798</v>
      </c>
      <c r="K25" s="16"/>
    </row>
    <row r="26" spans="1:11">
      <c r="A26" t="s">
        <v>36</v>
      </c>
      <c r="B26" t="s">
        <v>533</v>
      </c>
      <c r="D26" s="3">
        <f>+assessment!H26</f>
        <v>2.8539944140573786E-5</v>
      </c>
      <c r="F26" s="16">
        <f>+assessment!J26</f>
        <v>1390.2998333541359</v>
      </c>
      <c r="H26" s="16">
        <f t="shared" si="0"/>
        <v>-347.57495833853397</v>
      </c>
      <c r="J26" s="16">
        <f t="shared" si="1"/>
        <v>1042.7248750156018</v>
      </c>
      <c r="K26" s="16"/>
    </row>
    <row r="27" spans="1:11">
      <c r="A27" t="s">
        <v>37</v>
      </c>
      <c r="B27" t="s">
        <v>534</v>
      </c>
      <c r="D27" s="3">
        <f>+assessment!H27</f>
        <v>3.6254309551781481E-5</v>
      </c>
      <c r="F27" s="16">
        <f>+assessment!J27</f>
        <v>1766.0987800096545</v>
      </c>
      <c r="H27" s="16">
        <f t="shared" si="0"/>
        <v>-441.52469500241364</v>
      </c>
      <c r="J27" s="16">
        <f t="shared" si="1"/>
        <v>1324.5740850072409</v>
      </c>
      <c r="K27" s="16"/>
    </row>
    <row r="28" spans="1:11">
      <c r="A28" t="s">
        <v>38</v>
      </c>
      <c r="B28" t="s">
        <v>535</v>
      </c>
      <c r="D28" s="3">
        <f>+assessment!H28</f>
        <v>4.1591177274978567E-5</v>
      </c>
      <c r="F28" s="16">
        <f>+assessment!J28</f>
        <v>2026.0798882293291</v>
      </c>
      <c r="H28" s="16">
        <f t="shared" si="0"/>
        <v>-506.51997205733227</v>
      </c>
      <c r="J28" s="16">
        <f t="shared" si="1"/>
        <v>1519.5599161719967</v>
      </c>
      <c r="K28" s="16"/>
    </row>
    <row r="29" spans="1:11">
      <c r="A29" t="s">
        <v>39</v>
      </c>
      <c r="B29" t="s">
        <v>536</v>
      </c>
      <c r="D29" s="3">
        <f>+assessment!H29</f>
        <v>5.4835334274962514E-5</v>
      </c>
      <c r="F29" s="16">
        <f>+assessment!J29</f>
        <v>2671.258070054022</v>
      </c>
      <c r="H29" s="16">
        <f t="shared" si="0"/>
        <v>-667.81451751350551</v>
      </c>
      <c r="J29" s="16">
        <f t="shared" si="1"/>
        <v>2003.4435525405165</v>
      </c>
      <c r="K29" s="16"/>
    </row>
    <row r="30" spans="1:11">
      <c r="A30" t="s">
        <v>40</v>
      </c>
      <c r="B30" t="s">
        <v>537</v>
      </c>
      <c r="D30" s="3">
        <f>+assessment!H30</f>
        <v>6.7272207823842241E-4</v>
      </c>
      <c r="F30" s="16">
        <f>+assessment!J30</f>
        <v>32771.101045670199</v>
      </c>
      <c r="H30" s="16">
        <f t="shared" si="0"/>
        <v>-8192.7752614175497</v>
      </c>
      <c r="J30" s="16">
        <f t="shared" ref="J30:J87" si="2">SUM(F30:H30)</f>
        <v>24578.325784252651</v>
      </c>
      <c r="K30" s="16"/>
    </row>
    <row r="31" spans="1:11">
      <c r="A31" t="s">
        <v>41</v>
      </c>
      <c r="B31" t="s">
        <v>538</v>
      </c>
      <c r="D31" s="3">
        <f>+assessment!H31</f>
        <v>9.0035950934570456E-3</v>
      </c>
      <c r="F31" s="16">
        <f>+assessment!J31</f>
        <v>438602.70701180788</v>
      </c>
      <c r="H31" s="16">
        <f t="shared" si="0"/>
        <v>-109650.67675295197</v>
      </c>
      <c r="J31" s="16">
        <f t="shared" si="2"/>
        <v>328952.0302588559</v>
      </c>
      <c r="K31" s="16"/>
    </row>
    <row r="32" spans="1:11">
      <c r="A32" t="s">
        <v>42</v>
      </c>
      <c r="B32" t="s">
        <v>43</v>
      </c>
      <c r="D32" s="3">
        <f>+assessment!H32</f>
        <v>2.085513877437791E-5</v>
      </c>
      <c r="F32" s="16">
        <f>+assessment!J32</f>
        <v>1015.940879904331</v>
      </c>
      <c r="H32" s="16">
        <f t="shared" si="0"/>
        <v>-253.98521997608276</v>
      </c>
      <c r="J32" s="16">
        <f t="shared" si="2"/>
        <v>761.95565992824822</v>
      </c>
      <c r="K32" s="16"/>
    </row>
    <row r="33" spans="1:11">
      <c r="A33" t="s">
        <v>44</v>
      </c>
      <c r="B33" t="s">
        <v>45</v>
      </c>
      <c r="D33" s="3">
        <f>+assessment!H33</f>
        <v>1.3984924349987449E-5</v>
      </c>
      <c r="F33" s="16">
        <f>+assessment!J33</f>
        <v>681.26405214704982</v>
      </c>
      <c r="H33" s="16">
        <f t="shared" si="0"/>
        <v>-170.31601303676246</v>
      </c>
      <c r="J33" s="16">
        <f t="shared" si="2"/>
        <v>510.94803911028737</v>
      </c>
      <c r="K33" s="16"/>
    </row>
    <row r="34" spans="1:11">
      <c r="A34" t="s">
        <v>46</v>
      </c>
      <c r="B34" t="s">
        <v>47</v>
      </c>
      <c r="D34" s="3">
        <f>+assessment!H34</f>
        <v>4.5957134255088087E-4</v>
      </c>
      <c r="F34" s="16">
        <f>+assessment!J34</f>
        <v>22387.638806008556</v>
      </c>
      <c r="H34" s="16">
        <f t="shared" si="0"/>
        <v>-5596.9097015021389</v>
      </c>
      <c r="J34" s="16">
        <f t="shared" si="2"/>
        <v>16790.729104506416</v>
      </c>
      <c r="K34" s="16"/>
    </row>
    <row r="35" spans="1:11">
      <c r="A35" t="s">
        <v>48</v>
      </c>
      <c r="B35" t="s">
        <v>49</v>
      </c>
      <c r="D35" s="3">
        <f>+assessment!H35</f>
        <v>1.2654398752421889E-2</v>
      </c>
      <c r="F35" s="16">
        <f>+assessment!J35</f>
        <v>616448.59534526162</v>
      </c>
      <c r="H35" s="16">
        <f t="shared" si="0"/>
        <v>-154112.14883631541</v>
      </c>
      <c r="J35" s="16">
        <f t="shared" si="2"/>
        <v>462336.44650894625</v>
      </c>
      <c r="K35" s="16"/>
    </row>
    <row r="36" spans="1:11">
      <c r="A36" t="s">
        <v>50</v>
      </c>
      <c r="B36" t="s">
        <v>504</v>
      </c>
      <c r="D36" s="3">
        <f>+assessment!H36</f>
        <v>1.1861418978168262E-3</v>
      </c>
      <c r="F36" s="16">
        <f>+assessment!J36</f>
        <v>57781.92398508099</v>
      </c>
      <c r="H36" s="16">
        <f t="shared" si="0"/>
        <v>-14445.480996270247</v>
      </c>
      <c r="J36" s="16">
        <f t="shared" si="2"/>
        <v>43336.442988810741</v>
      </c>
      <c r="K36" s="16"/>
    </row>
    <row r="37" spans="1:11">
      <c r="A37" t="s">
        <v>51</v>
      </c>
      <c r="B37" t="s">
        <v>52</v>
      </c>
      <c r="D37" s="3">
        <f>+assessment!H37</f>
        <v>5.1914028488163708E-3</v>
      </c>
      <c r="F37" s="16">
        <f>+assessment!J37</f>
        <v>252894.90687273923</v>
      </c>
      <c r="H37" s="16">
        <f t="shared" si="0"/>
        <v>-63223.726718184807</v>
      </c>
      <c r="J37" s="16">
        <f t="shared" si="2"/>
        <v>189671.18015455443</v>
      </c>
      <c r="K37" s="16"/>
    </row>
    <row r="38" spans="1:11">
      <c r="A38" t="s">
        <v>53</v>
      </c>
      <c r="B38" t="s">
        <v>54</v>
      </c>
      <c r="D38" s="3">
        <f>+assessment!H38</f>
        <v>1.4017302722105988E-3</v>
      </c>
      <c r="F38" s="16">
        <f>+assessment!J38</f>
        <v>68284.13378326474</v>
      </c>
      <c r="H38" s="16">
        <f t="shared" si="0"/>
        <v>-17071.033445816185</v>
      </c>
      <c r="J38" s="16">
        <f t="shared" si="2"/>
        <v>51213.100337448559</v>
      </c>
      <c r="K38" s="16"/>
    </row>
    <row r="39" spans="1:11">
      <c r="A39" t="s">
        <v>55</v>
      </c>
      <c r="B39" t="s">
        <v>56</v>
      </c>
      <c r="D39" s="3">
        <f>+assessment!H39</f>
        <v>2.2219627633994203E-4</v>
      </c>
      <c r="F39" s="16">
        <f>+assessment!J39</f>
        <v>10824.108289972295</v>
      </c>
      <c r="H39" s="16">
        <f t="shared" si="0"/>
        <v>-2706.0270724930738</v>
      </c>
      <c r="J39" s="16">
        <f t="shared" si="2"/>
        <v>8118.0812174792209</v>
      </c>
      <c r="K39" s="16"/>
    </row>
    <row r="40" spans="1:11">
      <c r="A40" t="s">
        <v>57</v>
      </c>
      <c r="B40" t="s">
        <v>58</v>
      </c>
      <c r="D40" s="3">
        <f>+assessment!H40</f>
        <v>3.3095564688351037E-4</v>
      </c>
      <c r="F40" s="16">
        <f>+assessment!J40</f>
        <v>16122.231299521529</v>
      </c>
      <c r="H40" s="16">
        <f t="shared" si="0"/>
        <v>-4030.5578248803822</v>
      </c>
      <c r="J40" s="16">
        <f t="shared" si="2"/>
        <v>12091.673474641146</v>
      </c>
      <c r="K40" s="16"/>
    </row>
    <row r="41" spans="1:11">
      <c r="A41" t="s">
        <v>59</v>
      </c>
      <c r="B41" t="s">
        <v>60</v>
      </c>
      <c r="D41" s="3">
        <f>+assessment!H41</f>
        <v>3.1591502279386733E-4</v>
      </c>
      <c r="F41" s="16">
        <f>+assessment!J41</f>
        <v>15389.539705509442</v>
      </c>
      <c r="H41" s="16">
        <f t="shared" si="0"/>
        <v>-3847.3849263773604</v>
      </c>
      <c r="J41" s="16">
        <f t="shared" si="2"/>
        <v>11542.154779132081</v>
      </c>
      <c r="K41" s="16"/>
    </row>
    <row r="42" spans="1:11">
      <c r="A42" t="s">
        <v>61</v>
      </c>
      <c r="B42" t="s">
        <v>539</v>
      </c>
      <c r="D42" s="3">
        <f>+assessment!H42</f>
        <v>1.6086209641296868E-4</v>
      </c>
      <c r="F42" s="16">
        <f>+assessment!J42</f>
        <v>7836.2643155282285</v>
      </c>
      <c r="H42" s="16">
        <f t="shared" si="0"/>
        <v>-1959.0660788820571</v>
      </c>
      <c r="J42" s="16">
        <f t="shared" si="2"/>
        <v>5877.1982366461716</v>
      </c>
      <c r="K42" s="16"/>
    </row>
    <row r="43" spans="1:11">
      <c r="A43" t="s">
        <v>62</v>
      </c>
      <c r="B43" t="s">
        <v>63</v>
      </c>
      <c r="D43" s="3">
        <f>+assessment!H43</f>
        <v>4.0038838500327617E-4</v>
      </c>
      <c r="F43" s="16">
        <f>+assessment!J43</f>
        <v>19504.58985501697</v>
      </c>
      <c r="H43" s="16">
        <f t="shared" si="0"/>
        <v>-4876.1474637542424</v>
      </c>
      <c r="J43" s="16">
        <f t="shared" si="2"/>
        <v>14628.442391262728</v>
      </c>
      <c r="K43" s="16"/>
    </row>
    <row r="44" spans="1:11">
      <c r="A44" t="s">
        <v>64</v>
      </c>
      <c r="B44" t="s">
        <v>540</v>
      </c>
      <c r="D44" s="3">
        <f>+assessment!H44</f>
        <v>1.1326453641539717E-2</v>
      </c>
      <c r="F44" s="16">
        <f>+assessment!J44</f>
        <v>551758.84482335311</v>
      </c>
      <c r="H44" s="16">
        <f t="shared" si="0"/>
        <v>-137939.71120583828</v>
      </c>
      <c r="J44" s="16">
        <f t="shared" si="2"/>
        <v>413819.13361751486</v>
      </c>
      <c r="K44" s="16"/>
    </row>
    <row r="45" spans="1:11">
      <c r="A45" t="s">
        <v>569</v>
      </c>
      <c r="B45" t="s">
        <v>570</v>
      </c>
      <c r="D45" s="3">
        <f>+assessment!H45</f>
        <v>1.1180572165603111E-5</v>
      </c>
      <c r="F45" s="16">
        <f>+assessment!J45</f>
        <v>544.65234907531897</v>
      </c>
      <c r="H45" s="16">
        <f t="shared" si="0"/>
        <v>-136.16308726882974</v>
      </c>
      <c r="J45" s="16">
        <f t="shared" si="2"/>
        <v>408.48926180648925</v>
      </c>
      <c r="K45" s="16"/>
    </row>
    <row r="46" spans="1:11">
      <c r="A46" t="s">
        <v>65</v>
      </c>
      <c r="B46" t="s">
        <v>66</v>
      </c>
      <c r="D46" s="3">
        <f>+assessment!H46</f>
        <v>2.9497971346729101E-4</v>
      </c>
      <c r="F46" s="16">
        <f>+assessment!J46</f>
        <v>14369.693383295471</v>
      </c>
      <c r="H46" s="16">
        <f t="shared" si="0"/>
        <v>-3592.4233458238677</v>
      </c>
      <c r="J46" s="16">
        <f t="shared" si="2"/>
        <v>10777.270037471604</v>
      </c>
      <c r="K46" s="16"/>
    </row>
    <row r="47" spans="1:11">
      <c r="A47" t="s">
        <v>67</v>
      </c>
      <c r="B47" t="s">
        <v>68</v>
      </c>
      <c r="D47" s="3">
        <f>+assessment!H47</f>
        <v>7.4367385435647189E-4</v>
      </c>
      <c r="F47" s="16">
        <f>+assessment!J47</f>
        <v>36227.458284045686</v>
      </c>
      <c r="H47" s="16">
        <f t="shared" si="0"/>
        <v>-9056.8645710114215</v>
      </c>
      <c r="J47" s="16">
        <f t="shared" si="2"/>
        <v>27170.593713034265</v>
      </c>
      <c r="K47" s="16"/>
    </row>
    <row r="48" spans="1:11">
      <c r="A48" t="s">
        <v>69</v>
      </c>
      <c r="B48" t="s">
        <v>70</v>
      </c>
      <c r="D48" s="3">
        <f>+assessment!H48</f>
        <v>1.5786938702325198E-5</v>
      </c>
      <c r="F48" s="16">
        <f>+assessment!J48</f>
        <v>769.0476946593426</v>
      </c>
      <c r="H48" s="16">
        <f t="shared" si="0"/>
        <v>-192.26192366483565</v>
      </c>
      <c r="J48" s="16">
        <f t="shared" si="2"/>
        <v>576.78577099450695</v>
      </c>
      <c r="K48" s="16"/>
    </row>
    <row r="49" spans="1:11">
      <c r="A49" t="s">
        <v>71</v>
      </c>
      <c r="B49" t="s">
        <v>72</v>
      </c>
      <c r="D49" s="3">
        <f>+assessment!H49</f>
        <v>1.8599277723509967E-5</v>
      </c>
      <c r="F49" s="16">
        <f>+assessment!J49</f>
        <v>906.04846989666612</v>
      </c>
      <c r="H49" s="16">
        <f t="shared" si="0"/>
        <v>-226.51211747416653</v>
      </c>
      <c r="J49" s="16">
        <f t="shared" si="2"/>
        <v>679.53635242249959</v>
      </c>
      <c r="K49" s="16"/>
    </row>
    <row r="50" spans="1:11">
      <c r="A50" t="s">
        <v>73</v>
      </c>
      <c r="B50" t="s">
        <v>74</v>
      </c>
      <c r="D50" s="3">
        <f>+assessment!H50</f>
        <v>1.1539778871306757E-5</v>
      </c>
      <c r="F50" s="16">
        <f>+assessment!J50</f>
        <v>562.15080739813982</v>
      </c>
      <c r="H50" s="16">
        <f t="shared" si="0"/>
        <v>-140.53770184953495</v>
      </c>
      <c r="J50" s="16">
        <f t="shared" si="2"/>
        <v>421.61310554860484</v>
      </c>
      <c r="K50" s="16"/>
    </row>
    <row r="51" spans="1:11">
      <c r="A51" t="s">
        <v>75</v>
      </c>
      <c r="B51" t="s">
        <v>76</v>
      </c>
      <c r="D51" s="3">
        <f>+assessment!H51</f>
        <v>6.441939814200444E-5</v>
      </c>
      <c r="F51" s="16">
        <f>+assessment!J51</f>
        <v>3138.1378344842792</v>
      </c>
      <c r="H51" s="16">
        <f t="shared" si="0"/>
        <v>-784.5344586210698</v>
      </c>
      <c r="J51" s="16">
        <f t="shared" si="2"/>
        <v>2353.6033758632093</v>
      </c>
      <c r="K51" s="16"/>
    </row>
    <row r="52" spans="1:11">
      <c r="A52" t="s">
        <v>77</v>
      </c>
      <c r="B52" t="s">
        <v>78</v>
      </c>
      <c r="D52" s="3">
        <f>+assessment!H52</f>
        <v>1.7451331709768929E-5</v>
      </c>
      <c r="F52" s="16">
        <f>+assessment!J52</f>
        <v>850.12722689273278</v>
      </c>
      <c r="H52" s="16">
        <f t="shared" si="0"/>
        <v>-212.53180672318319</v>
      </c>
      <c r="J52" s="16">
        <f t="shared" si="2"/>
        <v>637.59542016954958</v>
      </c>
      <c r="K52" s="16"/>
    </row>
    <row r="53" spans="1:11">
      <c r="A53" t="s">
        <v>79</v>
      </c>
      <c r="B53" t="s">
        <v>80</v>
      </c>
      <c r="D53" s="3">
        <f>+assessment!H53</f>
        <v>2.2758980172588083E-4</v>
      </c>
      <c r="F53" s="16">
        <f>+assessment!J53</f>
        <v>11086.849429489861</v>
      </c>
      <c r="H53" s="16">
        <f t="shared" si="0"/>
        <v>-2771.7123573724652</v>
      </c>
      <c r="J53" s="16">
        <f t="shared" si="2"/>
        <v>8315.1370721173953</v>
      </c>
      <c r="K53" s="16"/>
    </row>
    <row r="54" spans="1:11">
      <c r="A54" t="s">
        <v>81</v>
      </c>
      <c r="B54" t="s">
        <v>505</v>
      </c>
      <c r="D54" s="3">
        <f>+assessment!H54</f>
        <v>7.1962197798521184E-4</v>
      </c>
      <c r="F54" s="16">
        <f>+assessment!J54</f>
        <v>35055.790969417758</v>
      </c>
      <c r="H54" s="16">
        <f t="shared" si="0"/>
        <v>-8763.9477423544395</v>
      </c>
      <c r="J54" s="16">
        <f t="shared" si="2"/>
        <v>26291.84322706332</v>
      </c>
      <c r="K54" s="16"/>
    </row>
    <row r="55" spans="1:11">
      <c r="A55" t="s">
        <v>82</v>
      </c>
      <c r="B55" t="s">
        <v>83</v>
      </c>
      <c r="D55" s="3">
        <f>+assessment!H55</f>
        <v>6.9748206669381177E-6</v>
      </c>
      <c r="F55" s="16">
        <f>+assessment!J55</f>
        <v>339.77263456284015</v>
      </c>
      <c r="H55" s="16">
        <f t="shared" si="0"/>
        <v>-84.943158640710038</v>
      </c>
      <c r="J55" s="16">
        <f t="shared" si="2"/>
        <v>254.82947592213011</v>
      </c>
      <c r="K55" s="16"/>
    </row>
    <row r="56" spans="1:11">
      <c r="A56" t="s">
        <v>84</v>
      </c>
      <c r="B56" s="37" t="s">
        <v>573</v>
      </c>
      <c r="D56" s="3">
        <f>+assessment!H56</f>
        <v>6.271506358043015E-3</v>
      </c>
      <c r="F56" s="16">
        <f>+assessment!J56</f>
        <v>305511.25823932007</v>
      </c>
      <c r="H56" s="16">
        <f t="shared" si="0"/>
        <v>-76377.814559830018</v>
      </c>
      <c r="J56" s="16">
        <f t="shared" si="2"/>
        <v>229133.44367949007</v>
      </c>
      <c r="K56" s="16"/>
    </row>
    <row r="57" spans="1:11">
      <c r="A57" t="s">
        <v>85</v>
      </c>
      <c r="B57" t="s">
        <v>86</v>
      </c>
      <c r="D57" s="3">
        <f>+assessment!H57</f>
        <v>6.2621778642126327E-4</v>
      </c>
      <c r="F57" s="16">
        <f>+assessment!J57</f>
        <v>30505.682835838044</v>
      </c>
      <c r="H57" s="16">
        <f t="shared" si="0"/>
        <v>-7626.4207089595111</v>
      </c>
      <c r="J57" s="16">
        <f t="shared" si="2"/>
        <v>22879.262126878533</v>
      </c>
      <c r="K57" s="16"/>
    </row>
    <row r="58" spans="1:11">
      <c r="A58" t="s">
        <v>87</v>
      </c>
      <c r="B58" t="s">
        <v>88</v>
      </c>
      <c r="D58" s="3">
        <f>+assessment!H58</f>
        <v>5.1776000302520282E-2</v>
      </c>
      <c r="F58" s="16">
        <f>+assessment!J58</f>
        <v>2522225.1395370262</v>
      </c>
      <c r="H58" s="16">
        <f t="shared" si="0"/>
        <v>-630556.28488425654</v>
      </c>
      <c r="J58" s="16">
        <f t="shared" si="2"/>
        <v>1891668.8546527696</v>
      </c>
      <c r="K58" s="16"/>
    </row>
    <row r="59" spans="1:11">
      <c r="A59" t="s">
        <v>89</v>
      </c>
      <c r="B59" s="37" t="s">
        <v>583</v>
      </c>
      <c r="D59" s="3">
        <f>+assessment!H59</f>
        <v>1.0779972070314572E-4</v>
      </c>
      <c r="F59" s="16">
        <f>+assessment!J59</f>
        <v>5251.374459284164</v>
      </c>
      <c r="H59" s="16">
        <f t="shared" si="0"/>
        <v>-1312.843614821041</v>
      </c>
      <c r="J59" s="16">
        <f t="shared" si="2"/>
        <v>3938.5308444631228</v>
      </c>
      <c r="K59" s="16"/>
    </row>
    <row r="60" spans="1:11">
      <c r="A60" t="s">
        <v>90</v>
      </c>
      <c r="B60" t="s">
        <v>91</v>
      </c>
      <c r="D60" s="3">
        <f>+assessment!H60</f>
        <v>1.9522060069212266E-5</v>
      </c>
      <c r="F60" s="16">
        <f>+assessment!J60</f>
        <v>951.0010505721184</v>
      </c>
      <c r="H60" s="16">
        <f t="shared" si="0"/>
        <v>-237.7502626430296</v>
      </c>
      <c r="J60" s="16">
        <f t="shared" si="2"/>
        <v>713.2507879290888</v>
      </c>
      <c r="K60" s="16"/>
    </row>
    <row r="61" spans="1:11">
      <c r="A61" t="s">
        <v>92</v>
      </c>
      <c r="B61" t="s">
        <v>93</v>
      </c>
      <c r="D61" s="3">
        <f>+assessment!H61</f>
        <v>4.3381460086207444E-5</v>
      </c>
      <c r="F61" s="16">
        <f>+assessment!J61</f>
        <v>2113.2920383950245</v>
      </c>
      <c r="H61" s="16">
        <f t="shared" si="0"/>
        <v>-528.32300959875613</v>
      </c>
      <c r="J61" s="16">
        <f t="shared" si="2"/>
        <v>1584.9690287962685</v>
      </c>
      <c r="K61" s="16"/>
    </row>
    <row r="62" spans="1:11">
      <c r="A62" t="s">
        <v>497</v>
      </c>
      <c r="B62" t="s">
        <v>498</v>
      </c>
      <c r="D62" s="3">
        <f>+assessment!H62</f>
        <v>5.0193884144064216E-4</v>
      </c>
      <c r="F62" s="16">
        <f>+assessment!J62</f>
        <v>24451.536561236695</v>
      </c>
      <c r="H62" s="16">
        <f t="shared" si="0"/>
        <v>-6112.8841403091737</v>
      </c>
      <c r="J62" s="16">
        <f t="shared" si="2"/>
        <v>18338.652420927523</v>
      </c>
      <c r="K62" s="16"/>
    </row>
    <row r="63" spans="1:11">
      <c r="A63" t="s">
        <v>94</v>
      </c>
      <c r="B63" t="s">
        <v>499</v>
      </c>
      <c r="D63" s="3">
        <f>+assessment!H63</f>
        <v>9.3599968723704697E-5</v>
      </c>
      <c r="F63" s="16">
        <f>+assessment!J63</f>
        <v>4559.6452564010769</v>
      </c>
      <c r="H63" s="16">
        <f t="shared" si="0"/>
        <v>-1139.9113141002692</v>
      </c>
      <c r="J63" s="16">
        <f t="shared" si="2"/>
        <v>3419.7339423008079</v>
      </c>
      <c r="K63" s="16"/>
    </row>
    <row r="64" spans="1:11">
      <c r="A64" t="s">
        <v>95</v>
      </c>
      <c r="B64" t="s">
        <v>96</v>
      </c>
      <c r="D64" s="3">
        <f>+assessment!H64</f>
        <v>3.5482099176131386E-4</v>
      </c>
      <c r="F64" s="16">
        <f>+assessment!J64</f>
        <v>17284.811886334202</v>
      </c>
      <c r="H64" s="16">
        <f t="shared" si="0"/>
        <v>-4321.2029715835506</v>
      </c>
      <c r="J64" s="16">
        <f t="shared" si="2"/>
        <v>12963.608914750652</v>
      </c>
      <c r="K64" s="16"/>
    </row>
    <row r="65" spans="1:11">
      <c r="A65" t="s">
        <v>97</v>
      </c>
      <c r="B65" t="s">
        <v>98</v>
      </c>
      <c r="D65" s="3">
        <f>+assessment!H65</f>
        <v>8.5942339291760535E-4</v>
      </c>
      <c r="F65" s="16">
        <f>+assessment!J65</f>
        <v>41866.101561681986</v>
      </c>
      <c r="H65" s="16">
        <f t="shared" si="0"/>
        <v>-10466.525390420496</v>
      </c>
      <c r="J65" s="16">
        <f t="shared" si="2"/>
        <v>31399.576171261491</v>
      </c>
      <c r="K65" s="16"/>
    </row>
    <row r="66" spans="1:11">
      <c r="A66" t="s">
        <v>99</v>
      </c>
      <c r="B66" t="s">
        <v>100</v>
      </c>
      <c r="D66" s="3">
        <f>+assessment!H66</f>
        <v>3.5380293789535528E-3</v>
      </c>
      <c r="F66" s="16">
        <f>+assessment!J66</f>
        <v>172352.1823214847</v>
      </c>
      <c r="H66" s="16">
        <f t="shared" si="0"/>
        <v>-43088.045580371174</v>
      </c>
      <c r="J66" s="16">
        <f t="shared" si="2"/>
        <v>129264.13674111353</v>
      </c>
      <c r="K66" s="16"/>
    </row>
    <row r="67" spans="1:11">
      <c r="A67" t="s">
        <v>101</v>
      </c>
      <c r="B67" t="s">
        <v>541</v>
      </c>
      <c r="D67" s="3">
        <f>+assessment!H67</f>
        <v>1.3639398818640711E-3</v>
      </c>
      <c r="F67" s="16">
        <f>+assessment!J67</f>
        <v>66443.206094605688</v>
      </c>
      <c r="H67" s="16">
        <f t="shared" si="0"/>
        <v>-16610.801523651422</v>
      </c>
      <c r="J67" s="16">
        <f t="shared" si="2"/>
        <v>49832.40457095427</v>
      </c>
      <c r="K67" s="16"/>
    </row>
    <row r="68" spans="1:11">
      <c r="A68" t="s">
        <v>102</v>
      </c>
      <c r="B68" t="s">
        <v>103</v>
      </c>
      <c r="D68" s="3">
        <f>+assessment!H68</f>
        <v>3.3417249405703428E-5</v>
      </c>
      <c r="F68" s="16">
        <f>+assessment!J68</f>
        <v>1627.8937355680828</v>
      </c>
      <c r="H68" s="16">
        <f t="shared" si="0"/>
        <v>-406.97343389202069</v>
      </c>
      <c r="J68" s="16">
        <f t="shared" si="2"/>
        <v>1220.9203016760621</v>
      </c>
      <c r="K68" s="16"/>
    </row>
    <row r="69" spans="1:11">
      <c r="A69" t="s">
        <v>104</v>
      </c>
      <c r="B69" t="s">
        <v>105</v>
      </c>
      <c r="D69" s="3">
        <f>+assessment!H69</f>
        <v>6.0835232487035492E-5</v>
      </c>
      <c r="F69" s="16">
        <f>+assessment!J69</f>
        <v>2963.538161539132</v>
      </c>
      <c r="H69" s="16">
        <f t="shared" ref="H69:H132" si="3">-F69*0.25</f>
        <v>-740.88454038478301</v>
      </c>
      <c r="J69" s="16">
        <f t="shared" si="2"/>
        <v>2222.6536211543489</v>
      </c>
      <c r="K69" s="16"/>
    </row>
    <row r="70" spans="1:11">
      <c r="A70" t="s">
        <v>106</v>
      </c>
      <c r="B70" t="s">
        <v>107</v>
      </c>
      <c r="D70" s="3">
        <f>+assessment!H70</f>
        <v>2.2959836510221187E-3</v>
      </c>
      <c r="F70" s="16">
        <f>+assessment!J70</f>
        <v>111846.94937303042</v>
      </c>
      <c r="H70" s="16">
        <f t="shared" si="3"/>
        <v>-27961.737343257606</v>
      </c>
      <c r="J70" s="16">
        <f t="shared" si="2"/>
        <v>83885.212029772811</v>
      </c>
      <c r="K70" s="16"/>
    </row>
    <row r="71" spans="1:11">
      <c r="A71" t="s">
        <v>108</v>
      </c>
      <c r="B71" t="s">
        <v>109</v>
      </c>
      <c r="D71" s="3">
        <f>+assessment!H71</f>
        <v>3.4252332281937971E-5</v>
      </c>
      <c r="F71" s="16">
        <f>+assessment!J71</f>
        <v>1668.5741089404758</v>
      </c>
      <c r="H71" s="16">
        <f t="shared" si="3"/>
        <v>-417.14352723511894</v>
      </c>
      <c r="J71" s="16">
        <f t="shared" si="2"/>
        <v>1251.4305817053569</v>
      </c>
      <c r="K71" s="16"/>
    </row>
    <row r="72" spans="1:11">
      <c r="A72" t="s">
        <v>110</v>
      </c>
      <c r="B72" t="s">
        <v>111</v>
      </c>
      <c r="D72" s="3">
        <f>+assessment!H72</f>
        <v>4.5520330607068134E-5</v>
      </c>
      <c r="F72" s="16">
        <f>+assessment!J72</f>
        <v>2217.4853512505733</v>
      </c>
      <c r="H72" s="16">
        <f t="shared" si="3"/>
        <v>-554.37133781264333</v>
      </c>
      <c r="J72" s="16">
        <f t="shared" si="2"/>
        <v>1663.11401343793</v>
      </c>
      <c r="K72" s="16"/>
    </row>
    <row r="73" spans="1:11">
      <c r="A73" t="s">
        <v>112</v>
      </c>
      <c r="B73" t="s">
        <v>113</v>
      </c>
      <c r="D73" s="3">
        <f>+assessment!H73</f>
        <v>6.9040196268636383E-6</v>
      </c>
      <c r="F73" s="16">
        <f>+assessment!J73</f>
        <v>336.32362030646999</v>
      </c>
      <c r="H73" s="16">
        <f t="shared" si="3"/>
        <v>-84.080905076617498</v>
      </c>
      <c r="J73" s="16">
        <f t="shared" si="2"/>
        <v>252.24271522985248</v>
      </c>
      <c r="K73" s="16"/>
    </row>
    <row r="74" spans="1:11">
      <c r="A74" t="s">
        <v>114</v>
      </c>
      <c r="B74" t="s">
        <v>115</v>
      </c>
      <c r="D74" s="3">
        <f>+assessment!H74</f>
        <v>1.0230781081625113E-4</v>
      </c>
      <c r="F74" s="16">
        <f>+assessment!J74</f>
        <v>4983.8405999697507</v>
      </c>
      <c r="H74" s="16">
        <f t="shared" si="3"/>
        <v>-1245.9601499924377</v>
      </c>
      <c r="J74" s="16">
        <f t="shared" si="2"/>
        <v>3737.8804499773132</v>
      </c>
      <c r="K74" s="16"/>
    </row>
    <row r="75" spans="1:11">
      <c r="A75" t="s">
        <v>116</v>
      </c>
      <c r="B75" t="s">
        <v>117</v>
      </c>
      <c r="D75" s="3">
        <f>+assessment!H75</f>
        <v>4.0480070675314714E-5</v>
      </c>
      <c r="F75" s="16">
        <f>+assessment!J75</f>
        <v>1971.9532468896491</v>
      </c>
      <c r="H75" s="16">
        <f t="shared" si="3"/>
        <v>-492.98831172241228</v>
      </c>
      <c r="J75" s="16">
        <f t="shared" si="2"/>
        <v>1478.9649351672369</v>
      </c>
      <c r="K75" s="16"/>
    </row>
    <row r="76" spans="1:11">
      <c r="A76" t="s">
        <v>118</v>
      </c>
      <c r="B76" t="s">
        <v>119</v>
      </c>
      <c r="D76" s="3">
        <f>+assessment!H76</f>
        <v>4.2243219503396276E-4</v>
      </c>
      <c r="F76" s="16">
        <f>+assessment!J76</f>
        <v>20578.435874518593</v>
      </c>
      <c r="H76" s="16">
        <f t="shared" si="3"/>
        <v>-5144.6089686296482</v>
      </c>
      <c r="J76" s="16">
        <f t="shared" si="2"/>
        <v>15433.826905888945</v>
      </c>
      <c r="K76" s="16"/>
    </row>
    <row r="77" spans="1:11">
      <c r="A77" t="s">
        <v>120</v>
      </c>
      <c r="B77" t="s">
        <v>121</v>
      </c>
      <c r="D77" s="3">
        <f>+assessment!H77</f>
        <v>2.8784479188640747E-5</v>
      </c>
      <c r="F77" s="16">
        <f>+assessment!J77</f>
        <v>1402.2121564793033</v>
      </c>
      <c r="H77" s="16">
        <f t="shared" si="3"/>
        <v>-350.55303911982583</v>
      </c>
      <c r="J77" s="16">
        <f t="shared" si="2"/>
        <v>1051.6591173594775</v>
      </c>
      <c r="K77" s="16"/>
    </row>
    <row r="78" spans="1:11">
      <c r="A78" t="s">
        <v>122</v>
      </c>
      <c r="B78" t="s">
        <v>123</v>
      </c>
      <c r="D78" s="3">
        <f>+assessment!H78</f>
        <v>2.3523404855904992E-4</v>
      </c>
      <c r="F78" s="16">
        <f>+assessment!J78</f>
        <v>11459.232607464055</v>
      </c>
      <c r="H78" s="16">
        <f t="shared" si="3"/>
        <v>-2864.8081518660138</v>
      </c>
      <c r="J78" s="16">
        <f t="shared" si="2"/>
        <v>8594.4244555980404</v>
      </c>
      <c r="K78" s="16"/>
    </row>
    <row r="79" spans="1:11">
      <c r="A79" t="s">
        <v>124</v>
      </c>
      <c r="B79" t="s">
        <v>506</v>
      </c>
      <c r="D79" s="3">
        <f>+assessment!H79</f>
        <v>6.4212443063553241E-5</v>
      </c>
      <c r="F79" s="16">
        <f>+assessment!J79</f>
        <v>3128.0561885754687</v>
      </c>
      <c r="H79" s="16">
        <f t="shared" si="3"/>
        <v>-782.01404714386717</v>
      </c>
      <c r="J79" s="16">
        <f t="shared" si="2"/>
        <v>2346.0421414316015</v>
      </c>
      <c r="K79" s="16"/>
    </row>
    <row r="80" spans="1:11">
      <c r="A80" t="s">
        <v>125</v>
      </c>
      <c r="B80" t="s">
        <v>126</v>
      </c>
      <c r="D80" s="3">
        <f>+assessment!H80</f>
        <v>2.3296689328230485E-4</v>
      </c>
      <c r="F80" s="16">
        <f>+assessment!J80</f>
        <v>11348.790008560523</v>
      </c>
      <c r="H80" s="16">
        <f t="shared" si="3"/>
        <v>-2837.1975021401308</v>
      </c>
      <c r="J80" s="16">
        <f t="shared" si="2"/>
        <v>8511.592506420393</v>
      </c>
      <c r="K80" s="16"/>
    </row>
    <row r="81" spans="1:11">
      <c r="A81" t="s">
        <v>485</v>
      </c>
      <c r="B81" t="s">
        <v>542</v>
      </c>
      <c r="D81" s="3">
        <f>+assessment!H81</f>
        <v>1.0945261228116207E-5</v>
      </c>
      <c r="F81" s="16">
        <f>+assessment!J81</f>
        <v>533.1893708871678</v>
      </c>
      <c r="H81" s="16">
        <f t="shared" si="3"/>
        <v>-133.29734272179195</v>
      </c>
      <c r="J81" s="16">
        <f t="shared" si="2"/>
        <v>399.89202816537585</v>
      </c>
      <c r="K81" s="16"/>
    </row>
    <row r="82" spans="1:11">
      <c r="A82" t="s">
        <v>127</v>
      </c>
      <c r="B82" t="s">
        <v>500</v>
      </c>
      <c r="D82" s="3">
        <f>+assessment!H82</f>
        <v>2.2216358811092633E-4</v>
      </c>
      <c r="F82" s="16">
        <f>+assessment!J82</f>
        <v>10822.515909863585</v>
      </c>
      <c r="H82" s="16">
        <f t="shared" si="3"/>
        <v>-2705.6289774658962</v>
      </c>
      <c r="J82" s="16">
        <f t="shared" si="2"/>
        <v>8116.8869323976887</v>
      </c>
      <c r="K82" s="16"/>
    </row>
    <row r="83" spans="1:11">
      <c r="A83" t="s">
        <v>128</v>
      </c>
      <c r="B83" t="s">
        <v>129</v>
      </c>
      <c r="D83" s="3">
        <f>+assessment!H83</f>
        <v>5.6941086711518956E-5</v>
      </c>
      <c r="F83" s="16">
        <f>+assessment!J83</f>
        <v>2773.8380627551091</v>
      </c>
      <c r="H83" s="16">
        <f t="shared" si="3"/>
        <v>-693.45951568877729</v>
      </c>
      <c r="J83" s="16">
        <f t="shared" si="2"/>
        <v>2080.378547066332</v>
      </c>
      <c r="K83" s="16"/>
    </row>
    <row r="84" spans="1:11">
      <c r="A84" t="s">
        <v>130</v>
      </c>
      <c r="B84" t="s">
        <v>543</v>
      </c>
      <c r="D84" s="3">
        <f>+assessment!H84</f>
        <v>1.8213909548612858E-4</v>
      </c>
      <c r="F84" s="16">
        <f>+assessment!J84</f>
        <v>8872.755771852977</v>
      </c>
      <c r="H84" s="16">
        <f t="shared" si="3"/>
        <v>-2218.1889429632442</v>
      </c>
      <c r="J84" s="16">
        <f t="shared" si="2"/>
        <v>6654.5668288897323</v>
      </c>
      <c r="K84" s="16"/>
    </row>
    <row r="85" spans="1:11">
      <c r="A85" t="s">
        <v>131</v>
      </c>
      <c r="B85" t="s">
        <v>132</v>
      </c>
      <c r="D85" s="3">
        <f>+assessment!H85</f>
        <v>1.4023815337827867E-5</v>
      </c>
      <c r="F85" s="16">
        <f>+assessment!J85</f>
        <v>683.15859453463077</v>
      </c>
      <c r="H85" s="16">
        <f t="shared" si="3"/>
        <v>-170.78964863365769</v>
      </c>
      <c r="J85" s="16">
        <f t="shared" si="2"/>
        <v>512.36894590097313</v>
      </c>
      <c r="K85" s="16"/>
    </row>
    <row r="86" spans="1:11">
      <c r="A86" t="s">
        <v>133</v>
      </c>
      <c r="B86" t="s">
        <v>544</v>
      </c>
      <c r="D86" s="3">
        <f>+assessment!H86</f>
        <v>4.674717200413624E-6</v>
      </c>
      <c r="F86" s="16">
        <f>+assessment!J86</f>
        <v>227.72499177645935</v>
      </c>
      <c r="H86" s="16">
        <f t="shared" si="3"/>
        <v>-56.931247944114837</v>
      </c>
      <c r="J86" s="16">
        <f t="shared" si="2"/>
        <v>170.79374383234452</v>
      </c>
      <c r="K86" s="16"/>
    </row>
    <row r="87" spans="1:11">
      <c r="A87" t="s">
        <v>134</v>
      </c>
      <c r="B87" t="s">
        <v>135</v>
      </c>
      <c r="D87" s="3">
        <f>+assessment!H87</f>
        <v>2.1064613166761404E-5</v>
      </c>
      <c r="F87" s="16">
        <f>+assessment!J87</f>
        <v>1026.1452521129193</v>
      </c>
      <c r="H87" s="16">
        <f t="shared" si="3"/>
        <v>-256.53631302822981</v>
      </c>
      <c r="J87" s="16">
        <f t="shared" si="2"/>
        <v>769.60893908468938</v>
      </c>
      <c r="K87" s="16"/>
    </row>
    <row r="88" spans="1:11">
      <c r="A88" t="s">
        <v>136</v>
      </c>
      <c r="B88" t="s">
        <v>137</v>
      </c>
      <c r="D88" s="3">
        <f>+assessment!H88</f>
        <v>8.8521799783907665E-6</v>
      </c>
      <c r="F88" s="16">
        <f>+assessment!J88</f>
        <v>431.22664459882401</v>
      </c>
      <c r="H88" s="16">
        <f t="shared" si="3"/>
        <v>-107.806661149706</v>
      </c>
      <c r="J88" s="16">
        <f t="shared" ref="J88:J150" si="4">SUM(F88:H88)</f>
        <v>323.41998344911804</v>
      </c>
      <c r="K88" s="16"/>
    </row>
    <row r="89" spans="1:11">
      <c r="A89" t="s">
        <v>138</v>
      </c>
      <c r="B89" t="s">
        <v>139</v>
      </c>
      <c r="D89" s="3">
        <f>+assessment!H89</f>
        <v>1.1943568554240016E-4</v>
      </c>
      <c r="F89" s="16">
        <f>+assessment!J89</f>
        <v>5818.2108867574516</v>
      </c>
      <c r="H89" s="16">
        <f t="shared" si="3"/>
        <v>-1454.5527216893629</v>
      </c>
      <c r="J89" s="16">
        <f t="shared" si="4"/>
        <v>4363.6581650680891</v>
      </c>
      <c r="K89" s="16"/>
    </row>
    <row r="90" spans="1:11">
      <c r="A90" t="s">
        <v>140</v>
      </c>
      <c r="B90" t="s">
        <v>141</v>
      </c>
      <c r="D90" s="3">
        <f>+assessment!H90</f>
        <v>1.687131911794796E-5</v>
      </c>
      <c r="F90" s="16">
        <f>+assessment!J90</f>
        <v>821.8723919925626</v>
      </c>
      <c r="H90" s="16">
        <f t="shared" si="3"/>
        <v>-205.46809799814065</v>
      </c>
      <c r="J90" s="16">
        <f t="shared" si="4"/>
        <v>616.40429399442201</v>
      </c>
      <c r="K90" s="16"/>
    </row>
    <row r="91" spans="1:11">
      <c r="A91" t="s">
        <v>142</v>
      </c>
      <c r="B91" t="s">
        <v>143</v>
      </c>
      <c r="D91" s="3">
        <f>+assessment!H91</f>
        <v>3.3315811827446952E-2</v>
      </c>
      <c r="F91" s="16">
        <f>+assessment!J91</f>
        <v>1622952.2876293205</v>
      </c>
      <c r="H91" s="16">
        <f t="shared" si="3"/>
        <v>-405738.07190733013</v>
      </c>
      <c r="J91" s="16">
        <f t="shared" si="4"/>
        <v>1217214.2157219904</v>
      </c>
      <c r="K91" s="16"/>
    </row>
    <row r="92" spans="1:11">
      <c r="A92" t="s">
        <v>144</v>
      </c>
      <c r="B92" t="s">
        <v>490</v>
      </c>
      <c r="D92" s="3">
        <f>+assessment!H92</f>
        <v>3.3717537843268676E-2</v>
      </c>
      <c r="F92" s="16">
        <f>+assessment!J92</f>
        <v>1642522.0390661128</v>
      </c>
      <c r="H92" s="16">
        <f t="shared" si="3"/>
        <v>-410630.50976652821</v>
      </c>
      <c r="J92" s="16">
        <f t="shared" si="4"/>
        <v>1231891.5292995847</v>
      </c>
      <c r="K92" s="16"/>
    </row>
    <row r="93" spans="1:11">
      <c r="A93" t="s">
        <v>145</v>
      </c>
      <c r="B93" t="s">
        <v>146</v>
      </c>
      <c r="D93" s="3">
        <f>+assessment!H93</f>
        <v>3.0847963605300748E-5</v>
      </c>
      <c r="F93" s="16">
        <f>+assessment!J93</f>
        <v>1502.7330974622516</v>
      </c>
      <c r="H93" s="16">
        <f t="shared" si="3"/>
        <v>-375.68327436556291</v>
      </c>
      <c r="J93" s="16">
        <f t="shared" si="4"/>
        <v>1127.0498230966887</v>
      </c>
      <c r="K93" s="16"/>
    </row>
    <row r="94" spans="1:11">
      <c r="A94" t="s">
        <v>489</v>
      </c>
      <c r="B94" t="s">
        <v>494</v>
      </c>
      <c r="D94" s="3">
        <f>+assessment!H94</f>
        <v>8.0229852385968706E-2</v>
      </c>
      <c r="F94" s="16">
        <f>+assessment!J94</f>
        <v>3908331.0693542473</v>
      </c>
      <c r="H94" s="16">
        <f t="shared" si="3"/>
        <v>-977082.76733856183</v>
      </c>
      <c r="J94" s="16">
        <f t="shared" si="4"/>
        <v>2931248.3020156855</v>
      </c>
      <c r="K94" s="16"/>
    </row>
    <row r="95" spans="1:11">
      <c r="A95" t="s">
        <v>487</v>
      </c>
      <c r="B95" t="s">
        <v>495</v>
      </c>
      <c r="D95" s="3">
        <f>+assessment!H95</f>
        <v>8.4226772139345454E-3</v>
      </c>
      <c r="F95" s="16">
        <f>+assessment!J95</f>
        <v>410303.77176811988</v>
      </c>
      <c r="H95" s="16">
        <f t="shared" si="3"/>
        <v>-102575.94294202997</v>
      </c>
      <c r="J95" s="16">
        <f t="shared" si="4"/>
        <v>307727.82882608991</v>
      </c>
      <c r="K95" s="16"/>
    </row>
    <row r="96" spans="1:11">
      <c r="A96" t="s">
        <v>488</v>
      </c>
      <c r="B96" t="s">
        <v>496</v>
      </c>
      <c r="D96" s="3">
        <f>+assessment!H96</f>
        <v>0.16269045634600482</v>
      </c>
      <c r="F96" s="16">
        <f>+assessment!J96</f>
        <v>7925331.3612691397</v>
      </c>
      <c r="H96" s="16">
        <f t="shared" si="3"/>
        <v>-1981332.8403172849</v>
      </c>
      <c r="J96" s="16">
        <f t="shared" si="4"/>
        <v>5943998.520951855</v>
      </c>
      <c r="K96" s="16"/>
    </row>
    <row r="97" spans="1:11">
      <c r="A97" t="s">
        <v>513</v>
      </c>
      <c r="B97" t="s">
        <v>555</v>
      </c>
      <c r="D97" s="3">
        <f>+assessment!H97</f>
        <v>6.0327126521463466E-5</v>
      </c>
      <c r="F97" s="16">
        <f>+assessment!J97</f>
        <v>2938.7861986137127</v>
      </c>
      <c r="H97" s="16">
        <f t="shared" si="3"/>
        <v>-734.69654965342818</v>
      </c>
      <c r="J97" s="16">
        <f t="shared" si="4"/>
        <v>2204.0896489602846</v>
      </c>
      <c r="K97" s="16"/>
    </row>
    <row r="98" spans="1:11">
      <c r="A98" t="s">
        <v>147</v>
      </c>
      <c r="B98" t="s">
        <v>148</v>
      </c>
      <c r="D98" s="3">
        <f>+assessment!H98</f>
        <v>2.374867334553177E-3</v>
      </c>
      <c r="F98" s="16">
        <f>+assessment!J98</f>
        <v>115689.70293720701</v>
      </c>
      <c r="H98" s="16">
        <f t="shared" si="3"/>
        <v>-28922.425734301753</v>
      </c>
      <c r="J98" s="16">
        <f t="shared" si="4"/>
        <v>86767.277202905258</v>
      </c>
      <c r="K98" s="16"/>
    </row>
    <row r="99" spans="1:11">
      <c r="A99" t="s">
        <v>149</v>
      </c>
      <c r="B99" t="s">
        <v>150</v>
      </c>
      <c r="D99" s="3">
        <f>+assessment!H99</f>
        <v>8.389597291308551E-4</v>
      </c>
      <c r="F99" s="16">
        <f>+assessment!J99</f>
        <v>40869.231062833074</v>
      </c>
      <c r="H99" s="16">
        <f t="shared" si="3"/>
        <v>-10217.307765708269</v>
      </c>
      <c r="J99" s="16">
        <f t="shared" si="4"/>
        <v>30651.923297124806</v>
      </c>
      <c r="K99" s="16"/>
    </row>
    <row r="100" spans="1:11">
      <c r="A100" t="s">
        <v>151</v>
      </c>
      <c r="B100" t="s">
        <v>152</v>
      </c>
      <c r="D100" s="3">
        <f>+assessment!H100</f>
        <v>2.9857591745474218E-5</v>
      </c>
      <c r="F100" s="16">
        <f>+assessment!J100</f>
        <v>1454.4879493675865</v>
      </c>
      <c r="H100" s="16">
        <f t="shared" si="3"/>
        <v>-363.62198734189661</v>
      </c>
      <c r="J100" s="16">
        <f t="shared" si="4"/>
        <v>1090.8659620256899</v>
      </c>
      <c r="K100" s="16"/>
    </row>
    <row r="101" spans="1:11">
      <c r="A101" t="s">
        <v>153</v>
      </c>
      <c r="B101" t="s">
        <v>154</v>
      </c>
      <c r="D101" s="3">
        <f>+assessment!H101</f>
        <v>7.5577000635737189E-4</v>
      </c>
      <c r="F101" s="16">
        <f>+assessment!J101</f>
        <v>36816.712349444126</v>
      </c>
      <c r="H101" s="16">
        <f t="shared" si="3"/>
        <v>-9204.1780873610314</v>
      </c>
      <c r="J101" s="16">
        <f t="shared" si="4"/>
        <v>27612.534262083092</v>
      </c>
      <c r="K101" s="16"/>
    </row>
    <row r="102" spans="1:11">
      <c r="A102" t="s">
        <v>155</v>
      </c>
      <c r="B102" t="s">
        <v>482</v>
      </c>
      <c r="D102" s="3">
        <f>+assessment!H102</f>
        <v>5.6980812535070572E-3</v>
      </c>
      <c r="F102" s="16">
        <f>+assessment!J102</f>
        <v>277577.32734756212</v>
      </c>
      <c r="H102" s="16">
        <f t="shared" si="3"/>
        <v>-69394.331836890531</v>
      </c>
      <c r="J102" s="16">
        <f t="shared" si="4"/>
        <v>208182.99551067158</v>
      </c>
      <c r="K102" s="16"/>
    </row>
    <row r="103" spans="1:11">
      <c r="A103" t="s">
        <v>156</v>
      </c>
      <c r="B103" t="s">
        <v>545</v>
      </c>
      <c r="D103" s="3">
        <f>+assessment!H103</f>
        <v>9.7430312084225562E-5</v>
      </c>
      <c r="F103" s="16">
        <f>+assessment!J103</f>
        <v>4746.2372731755786</v>
      </c>
      <c r="H103" s="16">
        <f t="shared" si="3"/>
        <v>-1186.5593182938946</v>
      </c>
      <c r="J103" s="16">
        <f t="shared" si="4"/>
        <v>3559.6779548816839</v>
      </c>
      <c r="K103" s="16"/>
    </row>
    <row r="104" spans="1:11">
      <c r="A104" t="s">
        <v>516</v>
      </c>
      <c r="B104" t="s">
        <v>517</v>
      </c>
      <c r="D104" s="3">
        <f>+assessment!H104</f>
        <v>1.3155080998816218E-3</v>
      </c>
      <c r="F104" s="16">
        <f>+assessment!J104</f>
        <v>64083.891791550806</v>
      </c>
      <c r="H104" s="16">
        <f t="shared" si="3"/>
        <v>-16020.972947887702</v>
      </c>
      <c r="J104" s="16">
        <f t="shared" si="4"/>
        <v>48062.918843663108</v>
      </c>
      <c r="K104" s="16"/>
    </row>
    <row r="105" spans="1:11">
      <c r="A105" t="s">
        <v>562</v>
      </c>
      <c r="B105" t="s">
        <v>563</v>
      </c>
      <c r="D105" s="3">
        <f>+assessment!H105</f>
        <v>8.2328545379343282E-2</v>
      </c>
      <c r="F105" s="16">
        <f>+assessment!J105</f>
        <v>4010567.16710477</v>
      </c>
      <c r="H105" s="16">
        <f t="shared" si="3"/>
        <v>-1002641.7917761925</v>
      </c>
      <c r="J105" s="16">
        <f t="shared" si="4"/>
        <v>3007925.3753285776</v>
      </c>
      <c r="K105" s="16"/>
    </row>
    <row r="106" spans="1:11">
      <c r="A106" t="s">
        <v>157</v>
      </c>
      <c r="B106" t="s">
        <v>158</v>
      </c>
      <c r="D106" s="3">
        <f>+assessment!H106</f>
        <v>0.29475656353873247</v>
      </c>
      <c r="F106" s="16">
        <f>+assessment!J106</f>
        <v>14358822.818624433</v>
      </c>
      <c r="H106" s="16">
        <f t="shared" si="3"/>
        <v>-3589705.7046561083</v>
      </c>
      <c r="J106" s="16">
        <f t="shared" si="4"/>
        <v>10769117.113968324</v>
      </c>
      <c r="K106" s="16"/>
    </row>
    <row r="107" spans="1:11">
      <c r="A107" t="s">
        <v>521</v>
      </c>
      <c r="B107" t="s">
        <v>520</v>
      </c>
      <c r="D107" s="3">
        <f>+assessment!H107</f>
        <v>2.9513178536671029E-3</v>
      </c>
      <c r="F107" s="16">
        <f>+assessment!J107</f>
        <v>143771.01440416364</v>
      </c>
      <c r="H107" s="16">
        <f t="shared" si="3"/>
        <v>-35942.753601040909</v>
      </c>
      <c r="J107" s="16">
        <f t="shared" si="4"/>
        <v>107828.26080312273</v>
      </c>
      <c r="K107" s="16"/>
    </row>
    <row r="108" spans="1:11">
      <c r="A108" t="s">
        <v>159</v>
      </c>
      <c r="B108" t="s">
        <v>160</v>
      </c>
      <c r="D108" s="3">
        <f>+assessment!H108</f>
        <v>1.5640712595040623E-3</v>
      </c>
      <c r="F108" s="16">
        <f>+assessment!J108</f>
        <v>76192.441047951303</v>
      </c>
      <c r="H108" s="16">
        <f t="shared" si="3"/>
        <v>-19048.110261987826</v>
      </c>
      <c r="J108" s="16">
        <f t="shared" si="4"/>
        <v>57144.330785963481</v>
      </c>
      <c r="K108" s="16"/>
    </row>
    <row r="109" spans="1:11">
      <c r="A109" t="s">
        <v>161</v>
      </c>
      <c r="B109" t="s">
        <v>162</v>
      </c>
      <c r="D109" s="3">
        <f>+assessment!H109</f>
        <v>4.3727450970225392E-3</v>
      </c>
      <c r="F109" s="16">
        <f>+assessment!J109</f>
        <v>213014.66988674796</v>
      </c>
      <c r="H109" s="16">
        <f t="shared" si="3"/>
        <v>-53253.667471686989</v>
      </c>
      <c r="J109" s="16">
        <f t="shared" si="4"/>
        <v>159761.00241506097</v>
      </c>
      <c r="K109" s="16"/>
    </row>
    <row r="110" spans="1:11">
      <c r="A110" t="s">
        <v>163</v>
      </c>
      <c r="B110" t="s">
        <v>164</v>
      </c>
      <c r="D110" s="3">
        <f>+assessment!H110</f>
        <v>5.3450448017490042E-3</v>
      </c>
      <c r="F110" s="16">
        <f>+assessment!J110</f>
        <v>260379.44785524131</v>
      </c>
      <c r="H110" s="16">
        <f t="shared" si="3"/>
        <v>-65094.861963810326</v>
      </c>
      <c r="J110" s="16">
        <f t="shared" si="4"/>
        <v>195284.58589143096</v>
      </c>
      <c r="K110" s="16"/>
    </row>
    <row r="111" spans="1:11">
      <c r="A111" t="s">
        <v>165</v>
      </c>
      <c r="B111" t="s">
        <v>166</v>
      </c>
      <c r="D111" s="3">
        <f>+assessment!H111</f>
        <v>1.6892700505270888E-2</v>
      </c>
      <c r="F111" s="16">
        <f>+assessment!J111</f>
        <v>822913.96863635443</v>
      </c>
      <c r="H111" s="16">
        <f t="shared" si="3"/>
        <v>-205728.49215908861</v>
      </c>
      <c r="J111" s="16">
        <f t="shared" si="4"/>
        <v>617185.47647726582</v>
      </c>
      <c r="K111" s="16"/>
    </row>
    <row r="112" spans="1:11">
      <c r="A112" t="s">
        <v>167</v>
      </c>
      <c r="B112" t="s">
        <v>168</v>
      </c>
      <c r="D112" s="3">
        <f>+assessment!H112</f>
        <v>4.9243808617443945E-3</v>
      </c>
      <c r="F112" s="16">
        <f>+assessment!J112</f>
        <v>239887.15106566725</v>
      </c>
      <c r="H112" s="16">
        <f t="shared" si="3"/>
        <v>-59971.787766416812</v>
      </c>
      <c r="J112" s="16">
        <f t="shared" si="4"/>
        <v>179915.36329925043</v>
      </c>
      <c r="K112" s="16"/>
    </row>
    <row r="113" spans="1:11">
      <c r="A113" t="s">
        <v>169</v>
      </c>
      <c r="B113" t="s">
        <v>170</v>
      </c>
      <c r="D113" s="3">
        <f>+assessment!H113</f>
        <v>1.7286308511988591E-2</v>
      </c>
      <c r="F113" s="16">
        <f>+assessment!J113</f>
        <v>842088.2579570018</v>
      </c>
      <c r="H113" s="16">
        <f t="shared" si="3"/>
        <v>-210522.06448925045</v>
      </c>
      <c r="J113" s="16">
        <f t="shared" si="4"/>
        <v>631566.19346775138</v>
      </c>
      <c r="K113" s="16"/>
    </row>
    <row r="114" spans="1:11">
      <c r="A114" t="s">
        <v>171</v>
      </c>
      <c r="B114" t="s">
        <v>172</v>
      </c>
      <c r="D114" s="3">
        <f>+assessment!H114</f>
        <v>3.6134204173288312E-3</v>
      </c>
      <c r="F114" s="16">
        <f>+assessment!J114</f>
        <v>176024.79455832971</v>
      </c>
      <c r="H114" s="16">
        <f t="shared" si="3"/>
        <v>-44006.198639582428</v>
      </c>
      <c r="J114" s="16">
        <f t="shared" si="4"/>
        <v>132018.59591874728</v>
      </c>
      <c r="K114" s="16"/>
    </row>
    <row r="115" spans="1:11">
      <c r="A115" t="s">
        <v>173</v>
      </c>
      <c r="B115" t="s">
        <v>174</v>
      </c>
      <c r="D115" s="3">
        <f>+assessment!H115</f>
        <v>1.7687025173626107E-3</v>
      </c>
      <c r="F115" s="16">
        <f>+assessment!J115</f>
        <v>86160.883953742756</v>
      </c>
      <c r="H115" s="16">
        <f t="shared" si="3"/>
        <v>-21540.220988435689</v>
      </c>
      <c r="J115" s="16">
        <f t="shared" si="4"/>
        <v>64620.66296530707</v>
      </c>
      <c r="K115" s="16"/>
    </row>
    <row r="116" spans="1:11">
      <c r="A116" t="s">
        <v>175</v>
      </c>
      <c r="B116" t="s">
        <v>176</v>
      </c>
      <c r="D116" s="3">
        <f>+assessment!H116</f>
        <v>1.7712254663366277E-3</v>
      </c>
      <c r="F116" s="16">
        <f>+assessment!J116</f>
        <v>86283.787331579093</v>
      </c>
      <c r="H116" s="16">
        <f t="shared" si="3"/>
        <v>-21570.946832894773</v>
      </c>
      <c r="J116" s="16">
        <f t="shared" si="4"/>
        <v>64712.840498684323</v>
      </c>
      <c r="K116" s="16"/>
    </row>
    <row r="117" spans="1:11">
      <c r="A117" t="s">
        <v>177</v>
      </c>
      <c r="B117" s="37" t="s">
        <v>584</v>
      </c>
      <c r="D117" s="3">
        <f>+assessment!H117</f>
        <v>1.7442487355296587E-2</v>
      </c>
      <c r="F117" s="16">
        <f>+assessment!J117</f>
        <v>849696.38146120508</v>
      </c>
      <c r="H117" s="16">
        <f t="shared" si="3"/>
        <v>-212424.09536530127</v>
      </c>
      <c r="J117" s="16">
        <f t="shared" si="4"/>
        <v>637272.28609590384</v>
      </c>
      <c r="K117" s="16"/>
    </row>
    <row r="118" spans="1:11">
      <c r="A118" t="s">
        <v>178</v>
      </c>
      <c r="B118" t="s">
        <v>179</v>
      </c>
      <c r="D118" s="3">
        <f>+assessment!H118</f>
        <v>1.3050023588763018E-2</v>
      </c>
      <c r="F118" s="16">
        <f>+assessment!J118</f>
        <v>635721.13285712968</v>
      </c>
      <c r="H118" s="16">
        <f t="shared" si="3"/>
        <v>-158930.28321428242</v>
      </c>
      <c r="J118" s="16">
        <f t="shared" si="4"/>
        <v>476790.84964284726</v>
      </c>
      <c r="K118" s="16"/>
    </row>
    <row r="119" spans="1:11">
      <c r="A119" t="s">
        <v>180</v>
      </c>
      <c r="B119" t="s">
        <v>181</v>
      </c>
      <c r="D119" s="3">
        <f>+assessment!H119</f>
        <v>6.0165732932184867E-3</v>
      </c>
      <c r="F119" s="16">
        <f>+assessment!J119</f>
        <v>293092.40430617169</v>
      </c>
      <c r="H119" s="16">
        <f t="shared" si="3"/>
        <v>-73273.101076542924</v>
      </c>
      <c r="J119" s="16">
        <f t="shared" si="4"/>
        <v>219819.30322962877</v>
      </c>
      <c r="K119" s="16"/>
    </row>
    <row r="120" spans="1:11">
      <c r="A120" t="s">
        <v>182</v>
      </c>
      <c r="B120" s="37" t="s">
        <v>572</v>
      </c>
      <c r="D120" s="3">
        <f>+assessment!H120</f>
        <v>1.1536960190722615E-2</v>
      </c>
      <c r="F120" s="16">
        <f>+assessment!J120</f>
        <v>562013.49769889482</v>
      </c>
      <c r="H120" s="16">
        <f t="shared" si="3"/>
        <v>-140503.3744247237</v>
      </c>
      <c r="J120" s="16">
        <f t="shared" si="4"/>
        <v>421510.12327417114</v>
      </c>
      <c r="K120" s="16"/>
    </row>
    <row r="121" spans="1:11">
      <c r="A121" t="s">
        <v>183</v>
      </c>
      <c r="B121" t="s">
        <v>184</v>
      </c>
      <c r="D121" s="3">
        <f>+assessment!H121</f>
        <v>5.0087836802400199E-3</v>
      </c>
      <c r="F121" s="16">
        <f>+assessment!J121</f>
        <v>243998.76473635636</v>
      </c>
      <c r="H121" s="16">
        <f t="shared" si="3"/>
        <v>-60999.69118408909</v>
      </c>
      <c r="J121" s="16">
        <f t="shared" si="4"/>
        <v>182999.07355226728</v>
      </c>
      <c r="K121" s="16"/>
    </row>
    <row r="122" spans="1:11">
      <c r="A122" t="s">
        <v>185</v>
      </c>
      <c r="B122" t="s">
        <v>186</v>
      </c>
      <c r="D122" s="3">
        <f>+assessment!H122</f>
        <v>1.5636381182978858E-3</v>
      </c>
      <c r="F122" s="16">
        <f>+assessment!J122</f>
        <v>76171.340931433908</v>
      </c>
      <c r="H122" s="16">
        <f t="shared" si="3"/>
        <v>-19042.835232858477</v>
      </c>
      <c r="J122" s="16">
        <f t="shared" si="4"/>
        <v>57128.505698575435</v>
      </c>
      <c r="K122" s="16"/>
    </row>
    <row r="123" spans="1:11">
      <c r="A123" t="s">
        <v>187</v>
      </c>
      <c r="B123" t="s">
        <v>547</v>
      </c>
      <c r="D123" s="3">
        <f>+assessment!H123</f>
        <v>6.010391314595937E-5</v>
      </c>
      <c r="F123" s="16">
        <f>+assessment!J123</f>
        <v>2927.9125431770653</v>
      </c>
      <c r="H123" s="16">
        <f t="shared" si="3"/>
        <v>-731.97813579426634</v>
      </c>
      <c r="J123" s="16">
        <f t="shared" si="4"/>
        <v>2195.9344073827988</v>
      </c>
      <c r="K123" s="16"/>
    </row>
    <row r="124" spans="1:11">
      <c r="A124" t="s">
        <v>188</v>
      </c>
      <c r="B124" t="s">
        <v>189</v>
      </c>
      <c r="D124" s="3">
        <f>+assessment!H124</f>
        <v>3.0442092951333058E-3</v>
      </c>
      <c r="F124" s="16">
        <f>+assessment!J124</f>
        <v>148296.14433975052</v>
      </c>
      <c r="H124" s="16">
        <f t="shared" si="3"/>
        <v>-37074.03608493763</v>
      </c>
      <c r="J124" s="16">
        <f t="shared" si="4"/>
        <v>111222.10825481289</v>
      </c>
      <c r="K124" s="16"/>
    </row>
    <row r="125" spans="1:11">
      <c r="A125" t="s">
        <v>190</v>
      </c>
      <c r="B125" t="s">
        <v>191</v>
      </c>
      <c r="D125" s="3">
        <f>+assessment!H125</f>
        <v>4.9935980907987731E-3</v>
      </c>
      <c r="F125" s="16">
        <f>+assessment!J125</f>
        <v>243259.01127483734</v>
      </c>
      <c r="H125" s="16">
        <f t="shared" si="3"/>
        <v>-60814.752818709334</v>
      </c>
      <c r="J125" s="16">
        <f t="shared" si="4"/>
        <v>182444.25845612801</v>
      </c>
      <c r="K125" s="16"/>
    </row>
    <row r="126" spans="1:11">
      <c r="A126" t="s">
        <v>192</v>
      </c>
      <c r="B126" t="s">
        <v>548</v>
      </c>
      <c r="D126" s="3">
        <f>+assessment!H126</f>
        <v>1.1794515271227018E-3</v>
      </c>
      <c r="F126" s="16">
        <f>+assessment!J126</f>
        <v>57456.008096272541</v>
      </c>
      <c r="H126" s="16">
        <f t="shared" si="3"/>
        <v>-14364.002024068135</v>
      </c>
      <c r="J126" s="16">
        <f t="shared" si="4"/>
        <v>43092.006072204407</v>
      </c>
      <c r="K126" s="16"/>
    </row>
    <row r="127" spans="1:11">
      <c r="A127" t="s">
        <v>483</v>
      </c>
      <c r="B127" t="s">
        <v>484</v>
      </c>
      <c r="D127" s="3">
        <f>+assessment!H127</f>
        <v>8.7053944610975974E-4</v>
      </c>
      <c r="F127" s="16">
        <f>+assessment!J127</f>
        <v>42407.610922193904</v>
      </c>
      <c r="H127" s="16">
        <f t="shared" si="3"/>
        <v>-10601.902730548476</v>
      </c>
      <c r="J127" s="16">
        <f t="shared" si="4"/>
        <v>31805.708191645426</v>
      </c>
      <c r="K127" s="16"/>
    </row>
    <row r="128" spans="1:11">
      <c r="A128" t="s">
        <v>193</v>
      </c>
      <c r="B128" t="s">
        <v>507</v>
      </c>
      <c r="D128" s="3">
        <f>+assessment!H128</f>
        <v>1.844039720730353E-3</v>
      </c>
      <c r="F128" s="16">
        <f>+assessment!J128</f>
        <v>89830.873662609549</v>
      </c>
      <c r="H128" s="16">
        <f t="shared" si="3"/>
        <v>-22457.718415652387</v>
      </c>
      <c r="J128" s="16">
        <f t="shared" si="4"/>
        <v>67373.155246957162</v>
      </c>
      <c r="K128" s="16"/>
    </row>
    <row r="129" spans="1:11">
      <c r="A129" t="s">
        <v>194</v>
      </c>
      <c r="B129" t="s">
        <v>195</v>
      </c>
      <c r="D129" s="3">
        <f>+assessment!H129</f>
        <v>2.9713486568301228E-3</v>
      </c>
      <c r="F129" s="16">
        <f>+assessment!J129</f>
        <v>144746.79845483755</v>
      </c>
      <c r="H129" s="16">
        <f t="shared" si="3"/>
        <v>-36186.699613709388</v>
      </c>
      <c r="J129" s="16">
        <f t="shared" si="4"/>
        <v>108560.09884112817</v>
      </c>
      <c r="K129" s="16"/>
    </row>
    <row r="130" spans="1:11">
      <c r="A130" t="s">
        <v>559</v>
      </c>
      <c r="B130" t="s">
        <v>560</v>
      </c>
      <c r="D130" s="3">
        <f>+assessment!H130</f>
        <v>3.8473245833102666E-4</v>
      </c>
      <c r="F130" s="16">
        <f>+assessment!J130</f>
        <v>18741.924303317839</v>
      </c>
      <c r="H130" s="16">
        <f t="shared" si="3"/>
        <v>-4685.4810758294598</v>
      </c>
      <c r="J130" s="16">
        <f t="shared" si="4"/>
        <v>14056.44322748838</v>
      </c>
      <c r="K130" s="16"/>
    </row>
    <row r="131" spans="1:11">
      <c r="A131" t="s">
        <v>196</v>
      </c>
      <c r="B131" t="s">
        <v>197</v>
      </c>
      <c r="D131" s="3">
        <f>+assessment!H131</f>
        <v>5.4023116811092921E-4</v>
      </c>
      <c r="F131" s="16">
        <f>+assessment!J131</f>
        <v>26316.915663810225</v>
      </c>
      <c r="H131" s="16">
        <f t="shared" si="3"/>
        <v>-6579.2289159525562</v>
      </c>
      <c r="J131" s="16">
        <f t="shared" si="4"/>
        <v>19737.686747857668</v>
      </c>
      <c r="K131" s="16"/>
    </row>
    <row r="132" spans="1:11">
      <c r="A132" t="s">
        <v>198</v>
      </c>
      <c r="B132" t="s">
        <v>549</v>
      </c>
      <c r="D132" s="3">
        <f>+assessment!H132</f>
        <v>2.5785688144715181E-4</v>
      </c>
      <c r="F132" s="16">
        <f>+assessment!J132</f>
        <v>12561.285247770806</v>
      </c>
      <c r="H132" s="16">
        <f t="shared" si="3"/>
        <v>-3140.3213119427014</v>
      </c>
      <c r="J132" s="16">
        <f t="shared" si="4"/>
        <v>9420.9639358281038</v>
      </c>
      <c r="K132" s="16"/>
    </row>
    <row r="133" spans="1:11">
      <c r="A133" t="s">
        <v>199</v>
      </c>
      <c r="B133" t="s">
        <v>200</v>
      </c>
      <c r="D133" s="3">
        <f>+assessment!H133</f>
        <v>2.2055858439005943E-3</v>
      </c>
      <c r="F133" s="16">
        <f>+assessment!J133</f>
        <v>107443.29477729624</v>
      </c>
      <c r="H133" s="16">
        <f t="shared" ref="H133:H196" si="5">-F133*0.25</f>
        <v>-26860.823694324059</v>
      </c>
      <c r="J133" s="16">
        <f t="shared" si="4"/>
        <v>80582.471082972173</v>
      </c>
      <c r="K133" s="16"/>
    </row>
    <row r="134" spans="1:11">
      <c r="A134" t="s">
        <v>201</v>
      </c>
      <c r="B134" t="s">
        <v>550</v>
      </c>
      <c r="D134" s="3">
        <f>+assessment!H134</f>
        <v>5.1912340283775558E-4</v>
      </c>
      <c r="F134" s="16">
        <f>+assessment!J134</f>
        <v>25288.668292433922</v>
      </c>
      <c r="H134" s="16">
        <f t="shared" si="5"/>
        <v>-6322.1670731084805</v>
      </c>
      <c r="J134" s="16">
        <f t="shared" si="4"/>
        <v>18966.501219325441</v>
      </c>
      <c r="K134" s="16"/>
    </row>
    <row r="135" spans="1:11">
      <c r="A135" t="s">
        <v>202</v>
      </c>
      <c r="B135" t="s">
        <v>551</v>
      </c>
      <c r="D135" s="3">
        <f>+assessment!H135</f>
        <v>5.3095460042864846E-4</v>
      </c>
      <c r="F135" s="16">
        <f>+assessment!J135</f>
        <v>25865.015322336258</v>
      </c>
      <c r="H135" s="16">
        <f t="shared" si="5"/>
        <v>-6466.2538305840644</v>
      </c>
      <c r="J135" s="16">
        <f t="shared" si="4"/>
        <v>19398.761491752193</v>
      </c>
      <c r="K135" s="16"/>
    </row>
    <row r="136" spans="1:11">
      <c r="A136" t="s">
        <v>203</v>
      </c>
      <c r="B136" t="s">
        <v>508</v>
      </c>
      <c r="D136" s="3">
        <f>+assessment!H136</f>
        <v>5.1356815633098933E-4</v>
      </c>
      <c r="F136" s="16">
        <f>+assessment!J136</f>
        <v>25018.049041935174</v>
      </c>
      <c r="H136" s="16">
        <f t="shared" si="5"/>
        <v>-6254.5122604837934</v>
      </c>
      <c r="J136" s="16">
        <f t="shared" si="4"/>
        <v>18763.536781451381</v>
      </c>
      <c r="K136" s="16"/>
    </row>
    <row r="137" spans="1:11">
      <c r="A137" t="s">
        <v>204</v>
      </c>
      <c r="B137" t="s">
        <v>552</v>
      </c>
      <c r="D137" s="3">
        <f>+assessment!H137</f>
        <v>1.6928221606068085E-2</v>
      </c>
      <c r="F137" s="16">
        <f>+assessment!J137</f>
        <v>824644.34975678171</v>
      </c>
      <c r="H137" s="16">
        <f t="shared" si="5"/>
        <v>-206161.08743919543</v>
      </c>
      <c r="J137" s="16">
        <f t="shared" si="4"/>
        <v>618483.26231758622</v>
      </c>
      <c r="K137" s="16"/>
    </row>
    <row r="138" spans="1:11">
      <c r="A138" t="s">
        <v>205</v>
      </c>
      <c r="B138" t="s">
        <v>206</v>
      </c>
      <c r="D138" s="3">
        <f>+assessment!H138</f>
        <v>7.9145809157371398E-4</v>
      </c>
      <c r="F138" s="16">
        <f>+assessment!J138</f>
        <v>38555.227978087925</v>
      </c>
      <c r="H138" s="16">
        <f t="shared" si="5"/>
        <v>-9638.8069945219813</v>
      </c>
      <c r="J138" s="16">
        <f t="shared" si="4"/>
        <v>28916.420983565942</v>
      </c>
      <c r="K138" s="16"/>
    </row>
    <row r="139" spans="1:11">
      <c r="A139" t="s">
        <v>207</v>
      </c>
      <c r="B139" t="s">
        <v>208</v>
      </c>
      <c r="D139" s="3">
        <f>+assessment!H139</f>
        <v>8.0910763290150767E-4</v>
      </c>
      <c r="F139" s="16">
        <f>+assessment!J139</f>
        <v>39415.0108229998</v>
      </c>
      <c r="H139" s="16">
        <f t="shared" si="5"/>
        <v>-9853.7527057499501</v>
      </c>
      <c r="J139" s="16">
        <f t="shared" si="4"/>
        <v>29561.25811724985</v>
      </c>
      <c r="K139" s="16"/>
    </row>
    <row r="140" spans="1:11">
      <c r="A140" t="s">
        <v>209</v>
      </c>
      <c r="B140" t="s">
        <v>210</v>
      </c>
      <c r="D140" s="3">
        <f>+assessment!H140</f>
        <v>1.9814681064865214E-5</v>
      </c>
      <c r="F140" s="16">
        <f>+assessment!J140</f>
        <v>965.25584096303032</v>
      </c>
      <c r="H140" s="16">
        <f t="shared" si="5"/>
        <v>-241.31396024075758</v>
      </c>
      <c r="J140" s="16">
        <f t="shared" si="4"/>
        <v>723.9418807222728</v>
      </c>
      <c r="K140" s="16"/>
    </row>
    <row r="141" spans="1:11">
      <c r="A141" t="s">
        <v>211</v>
      </c>
      <c r="B141" t="s">
        <v>464</v>
      </c>
      <c r="D141" s="3">
        <f>+assessment!H141</f>
        <v>3.0716746839378618E-5</v>
      </c>
      <c r="F141" s="16">
        <f>+assessment!J141</f>
        <v>1496.3409809641869</v>
      </c>
      <c r="H141" s="16">
        <f t="shared" si="5"/>
        <v>-374.08524524104672</v>
      </c>
      <c r="J141" s="16">
        <f t="shared" si="4"/>
        <v>1122.2557357231401</v>
      </c>
      <c r="K141" s="16"/>
    </row>
    <row r="142" spans="1:11" hidden="1" outlineLevel="1">
      <c r="A142" t="s">
        <v>212</v>
      </c>
      <c r="B142" t="s">
        <v>213</v>
      </c>
      <c r="D142" s="3">
        <f>+assessment!H142</f>
        <v>3.2340712383798631E-5</v>
      </c>
      <c r="F142" s="16">
        <f>+assessment!J142</f>
        <v>1575.4511226890336</v>
      </c>
      <c r="H142" s="16">
        <f t="shared" si="5"/>
        <v>-393.8627806722584</v>
      </c>
      <c r="J142" s="16">
        <f t="shared" si="4"/>
        <v>1181.5883420167752</v>
      </c>
      <c r="K142" s="16"/>
    </row>
    <row r="143" spans="1:11" hidden="1" outlineLevel="1">
      <c r="A143" t="s">
        <v>214</v>
      </c>
      <c r="B143" t="s">
        <v>215</v>
      </c>
      <c r="D143" s="3">
        <f>+assessment!H143</f>
        <v>6.6873966614807549E-6</v>
      </c>
      <c r="F143" s="16">
        <f>+assessment!J143</f>
        <v>325.77101126178923</v>
      </c>
      <c r="H143" s="16">
        <f t="shared" si="5"/>
        <v>-81.442752815447307</v>
      </c>
      <c r="J143" s="16">
        <f t="shared" si="4"/>
        <v>244.32825844634192</v>
      </c>
      <c r="K143" s="16"/>
    </row>
    <row r="144" spans="1:11" hidden="1" outlineLevel="1">
      <c r="A144" t="s">
        <v>216</v>
      </c>
      <c r="B144" t="s">
        <v>217</v>
      </c>
      <c r="D144" s="3">
        <f>+assessment!H144</f>
        <v>5.2997782296153401E-5</v>
      </c>
      <c r="F144" s="16">
        <f>+assessment!J144</f>
        <v>2581.7432413867186</v>
      </c>
      <c r="H144" s="16">
        <f t="shared" si="5"/>
        <v>-645.43581034667966</v>
      </c>
      <c r="J144" s="16">
        <f t="shared" si="4"/>
        <v>1936.3074310400389</v>
      </c>
      <c r="K144" s="16"/>
    </row>
    <row r="145" spans="1:11" hidden="1" outlineLevel="1">
      <c r="A145" t="s">
        <v>511</v>
      </c>
      <c r="B145" t="s">
        <v>509</v>
      </c>
      <c r="D145" s="3">
        <f>+assessment!H145</f>
        <v>4.0369390253015016E-5</v>
      </c>
      <c r="F145" s="16">
        <f>+assessment!J145</f>
        <v>1966.5615414286679</v>
      </c>
      <c r="H145" s="16">
        <f t="shared" si="5"/>
        <v>-491.64038535716696</v>
      </c>
      <c r="J145" s="16">
        <f t="shared" si="4"/>
        <v>1474.9211560715009</v>
      </c>
      <c r="K145" s="16"/>
    </row>
    <row r="146" spans="1:11" hidden="1" outlineLevel="1">
      <c r="A146" t="s">
        <v>218</v>
      </c>
      <c r="B146" t="s">
        <v>219</v>
      </c>
      <c r="D146" s="3">
        <f>+assessment!H146</f>
        <v>6.3769911605764988E-5</v>
      </c>
      <c r="F146" s="16">
        <f>+assessment!J146</f>
        <v>3106.4986336977668</v>
      </c>
      <c r="H146" s="16">
        <f t="shared" si="5"/>
        <v>-776.62465842444169</v>
      </c>
      <c r="J146" s="16">
        <f t="shared" si="4"/>
        <v>2329.873975273325</v>
      </c>
      <c r="K146" s="16"/>
    </row>
    <row r="147" spans="1:11" hidden="1" outlineLevel="1">
      <c r="A147" t="s">
        <v>220</v>
      </c>
      <c r="B147" t="s">
        <v>221</v>
      </c>
      <c r="D147" s="3">
        <f>+assessment!H147</f>
        <v>4.0554999206104296E-6</v>
      </c>
      <c r="F147" s="16">
        <f>+assessment!J147</f>
        <v>197.56033284510258</v>
      </c>
      <c r="H147" s="16">
        <f t="shared" si="5"/>
        <v>-49.390083211275645</v>
      </c>
      <c r="J147" s="16">
        <f t="shared" si="4"/>
        <v>148.17024963382693</v>
      </c>
      <c r="K147" s="16"/>
    </row>
    <row r="148" spans="1:11" hidden="1" outlineLevel="1">
      <c r="A148" t="s">
        <v>222</v>
      </c>
      <c r="B148" t="s">
        <v>223</v>
      </c>
      <c r="D148" s="3">
        <f>+assessment!H148</f>
        <v>1.2836884462169251E-4</v>
      </c>
      <c r="F148" s="16">
        <f>+assessment!J148</f>
        <v>6253.3823614489374</v>
      </c>
      <c r="H148" s="16">
        <f t="shared" si="5"/>
        <v>-1563.3455903622344</v>
      </c>
      <c r="J148" s="16">
        <f t="shared" si="4"/>
        <v>4690.0367710867031</v>
      </c>
      <c r="K148" s="16"/>
    </row>
    <row r="149" spans="1:11" hidden="1" outlineLevel="1">
      <c r="A149" t="s">
        <v>224</v>
      </c>
      <c r="B149" t="s">
        <v>225</v>
      </c>
      <c r="D149" s="3">
        <f>+assessment!H149</f>
        <v>4.0902688808849477E-3</v>
      </c>
      <c r="F149" s="16">
        <f>+assessment!J149</f>
        <v>199254.07406048349</v>
      </c>
      <c r="H149" s="16">
        <f t="shared" si="5"/>
        <v>-49813.518515120872</v>
      </c>
      <c r="J149" s="16">
        <f t="shared" si="4"/>
        <v>149440.55554536261</v>
      </c>
      <c r="K149" s="16"/>
    </row>
    <row r="150" spans="1:11" hidden="1" outlineLevel="1">
      <c r="A150" t="s">
        <v>226</v>
      </c>
      <c r="B150" t="s">
        <v>227</v>
      </c>
      <c r="D150" s="3">
        <f>+assessment!H150</f>
        <v>5.1859406489808413E-4</v>
      </c>
      <c r="F150" s="16">
        <f>+assessment!J150</f>
        <v>25262.882031406629</v>
      </c>
      <c r="H150" s="16">
        <f t="shared" si="5"/>
        <v>-6315.7205078516572</v>
      </c>
      <c r="J150" s="16">
        <f t="shared" si="4"/>
        <v>18947.161523554973</v>
      </c>
      <c r="K150" s="16"/>
    </row>
    <row r="151" spans="1:11" hidden="1" outlineLevel="1">
      <c r="A151" t="s">
        <v>228</v>
      </c>
      <c r="B151" t="s">
        <v>229</v>
      </c>
      <c r="D151" s="3">
        <f>+assessment!H151</f>
        <v>1.8140731048408258E-4</v>
      </c>
      <c r="F151" s="16">
        <f>+assessment!J151</f>
        <v>8837.1074692009333</v>
      </c>
      <c r="H151" s="16">
        <f t="shared" si="5"/>
        <v>-2209.2768673002333</v>
      </c>
      <c r="J151" s="16">
        <f t="shared" ref="J151:J213" si="6">SUM(F151:H151)</f>
        <v>6627.8306019006995</v>
      </c>
    </row>
    <row r="152" spans="1:11" hidden="1" outlineLevel="1">
      <c r="A152" t="s">
        <v>230</v>
      </c>
      <c r="B152" t="s">
        <v>231</v>
      </c>
      <c r="D152" s="3">
        <f>+assessment!H152</f>
        <v>6.265213668494988E-5</v>
      </c>
      <c r="F152" s="16">
        <f>+assessment!J152</f>
        <v>3052.0471505945684</v>
      </c>
      <c r="H152" s="16">
        <f t="shared" si="5"/>
        <v>-763.0117876486421</v>
      </c>
      <c r="J152" s="16">
        <f t="shared" si="6"/>
        <v>2289.0353629459264</v>
      </c>
    </row>
    <row r="153" spans="1:11" hidden="1" outlineLevel="1">
      <c r="A153" t="s">
        <v>232</v>
      </c>
      <c r="B153" t="s">
        <v>233</v>
      </c>
      <c r="D153" s="3">
        <f>+assessment!H153</f>
        <v>2.8980403224058039E-5</v>
      </c>
      <c r="F153" s="16">
        <f>+assessment!J153</f>
        <v>1411.7564342273274</v>
      </c>
      <c r="H153" s="16">
        <f t="shared" si="5"/>
        <v>-352.93910855683185</v>
      </c>
      <c r="J153" s="16">
        <f t="shared" si="6"/>
        <v>1058.8173256704956</v>
      </c>
    </row>
    <row r="154" spans="1:11" hidden="1" outlineLevel="1">
      <c r="A154" t="s">
        <v>234</v>
      </c>
      <c r="B154" t="s">
        <v>235</v>
      </c>
      <c r="D154" s="3">
        <f>+assessment!H154</f>
        <v>4.9092725469203357E-5</v>
      </c>
      <c r="F154" s="16">
        <f>+assessment!J154</f>
        <v>2391.5116197337293</v>
      </c>
      <c r="H154" s="16">
        <f t="shared" si="5"/>
        <v>-597.87790493343232</v>
      </c>
      <c r="J154" s="16">
        <f t="shared" si="6"/>
        <v>1793.633714800297</v>
      </c>
    </row>
    <row r="155" spans="1:11" hidden="1" outlineLevel="1">
      <c r="A155" t="s">
        <v>236</v>
      </c>
      <c r="B155" t="s">
        <v>237</v>
      </c>
      <c r="D155" s="3">
        <f>+assessment!H155</f>
        <v>1.5379040335875024E-4</v>
      </c>
      <c r="F155" s="16">
        <f>+assessment!J155</f>
        <v>7491.7726225387469</v>
      </c>
      <c r="H155" s="16">
        <f t="shared" si="5"/>
        <v>-1872.9431556346867</v>
      </c>
      <c r="J155" s="16">
        <f t="shared" si="6"/>
        <v>5618.8294669040606</v>
      </c>
    </row>
    <row r="156" spans="1:11" hidden="1" outlineLevel="1">
      <c r="A156" t="s">
        <v>238</v>
      </c>
      <c r="B156" t="s">
        <v>239</v>
      </c>
      <c r="D156" s="3">
        <f>+assessment!H156</f>
        <v>2.3136304032995888E-4</v>
      </c>
      <c r="F156" s="16">
        <f>+assessment!J156</f>
        <v>11270.659635165675</v>
      </c>
      <c r="H156" s="16">
        <f t="shared" si="5"/>
        <v>-2817.6649087914188</v>
      </c>
      <c r="J156" s="16">
        <f t="shared" si="6"/>
        <v>8452.9947263742561</v>
      </c>
    </row>
    <row r="157" spans="1:11" hidden="1" outlineLevel="1">
      <c r="A157" t="s">
        <v>240</v>
      </c>
      <c r="B157" t="s">
        <v>241</v>
      </c>
      <c r="D157" s="3">
        <f>+assessment!H157</f>
        <v>4.9070821589735429E-5</v>
      </c>
      <c r="F157" s="16">
        <f>+assessment!J157</f>
        <v>2390.44459031615</v>
      </c>
      <c r="H157" s="16">
        <f t="shared" si="5"/>
        <v>-597.61114757903749</v>
      </c>
      <c r="J157" s="16">
        <f t="shared" si="6"/>
        <v>1792.8334427371124</v>
      </c>
    </row>
    <row r="158" spans="1:11" hidden="1" outlineLevel="1">
      <c r="A158" t="s">
        <v>242</v>
      </c>
      <c r="B158" t="s">
        <v>243</v>
      </c>
      <c r="D158" s="3">
        <f>+assessment!H158</f>
        <v>1.6078379112728804E-5</v>
      </c>
      <c r="F158" s="16">
        <f>+assessment!J158</f>
        <v>783.2449738138157</v>
      </c>
      <c r="H158" s="16">
        <f t="shared" si="5"/>
        <v>-195.81124345345393</v>
      </c>
      <c r="J158" s="16">
        <f t="shared" si="6"/>
        <v>587.43373036036178</v>
      </c>
    </row>
    <row r="159" spans="1:11" hidden="1" outlineLevel="1">
      <c r="A159" t="s">
        <v>244</v>
      </c>
      <c r="B159" t="s">
        <v>245</v>
      </c>
      <c r="D159" s="3">
        <f>+assessment!H159</f>
        <v>1.0736786244573908E-5</v>
      </c>
      <c r="F159" s="16">
        <f>+assessment!J159</f>
        <v>523.03368405576612</v>
      </c>
      <c r="H159" s="16">
        <f t="shared" si="5"/>
        <v>-130.75842101394153</v>
      </c>
      <c r="J159" s="16">
        <f t="shared" si="6"/>
        <v>392.27526304182459</v>
      </c>
    </row>
    <row r="160" spans="1:11" hidden="1" outlineLevel="1">
      <c r="A160" t="s">
        <v>246</v>
      </c>
      <c r="B160" t="s">
        <v>247</v>
      </c>
      <c r="D160" s="3">
        <f>+assessment!H160</f>
        <v>1.5442917565319062E-4</v>
      </c>
      <c r="F160" s="16">
        <f>+assessment!J160</f>
        <v>7522.889887875267</v>
      </c>
      <c r="H160" s="16">
        <f t="shared" si="5"/>
        <v>-1880.7224719688168</v>
      </c>
      <c r="J160" s="16">
        <f t="shared" si="6"/>
        <v>5642.1674159064505</v>
      </c>
    </row>
    <row r="161" spans="1:10" hidden="1" outlineLevel="1">
      <c r="A161" t="s">
        <v>248</v>
      </c>
      <c r="B161" t="s">
        <v>249</v>
      </c>
      <c r="D161" s="3">
        <f>+assessment!H161</f>
        <v>1.0911003656729019E-5</v>
      </c>
      <c r="F161" s="16">
        <f>+assessment!J161</f>
        <v>531.52054155953738</v>
      </c>
      <c r="H161" s="16">
        <f t="shared" si="5"/>
        <v>-132.88013538988434</v>
      </c>
      <c r="J161" s="16">
        <f t="shared" si="6"/>
        <v>398.64040616965303</v>
      </c>
    </row>
    <row r="162" spans="1:10" hidden="1" outlineLevel="1">
      <c r="A162" t="s">
        <v>250</v>
      </c>
      <c r="B162" t="s">
        <v>251</v>
      </c>
      <c r="D162" s="3">
        <f>+assessment!H162</f>
        <v>1.000268377330239E-5</v>
      </c>
      <c r="F162" s="16">
        <f>+assessment!J162</f>
        <v>487.27248780231298</v>
      </c>
      <c r="H162" s="16">
        <f t="shared" si="5"/>
        <v>-121.81812195057825</v>
      </c>
      <c r="J162" s="16">
        <f t="shared" si="6"/>
        <v>365.45436585173474</v>
      </c>
    </row>
    <row r="163" spans="1:10" hidden="1" outlineLevel="1">
      <c r="A163" t="s">
        <v>252</v>
      </c>
      <c r="B163" t="s">
        <v>253</v>
      </c>
      <c r="D163" s="3">
        <f>+assessment!H163</f>
        <v>1.2713682534905332E-5</v>
      </c>
      <c r="F163" s="16">
        <f>+assessment!J163</f>
        <v>619.33655589982197</v>
      </c>
      <c r="H163" s="16">
        <f t="shared" si="5"/>
        <v>-154.83413897495549</v>
      </c>
      <c r="J163" s="16">
        <f t="shared" si="6"/>
        <v>464.50241692486645</v>
      </c>
    </row>
    <row r="164" spans="1:10" hidden="1" outlineLevel="1">
      <c r="A164" t="s">
        <v>502</v>
      </c>
      <c r="B164" t="s">
        <v>503</v>
      </c>
      <c r="D164" s="3">
        <f>+assessment!H164</f>
        <v>1.9607047021460493E-6</v>
      </c>
      <c r="F164" s="16">
        <f>+assessment!J164</f>
        <v>95.514111983665515</v>
      </c>
      <c r="H164" s="16">
        <f t="shared" si="5"/>
        <v>-23.878527995916379</v>
      </c>
      <c r="J164" s="16">
        <f t="shared" si="6"/>
        <v>71.635583987749129</v>
      </c>
    </row>
    <row r="165" spans="1:10" hidden="1" outlineLevel="1">
      <c r="A165" t="s">
        <v>254</v>
      </c>
      <c r="B165" t="s">
        <v>255</v>
      </c>
      <c r="D165" s="3">
        <f>+assessment!H165</f>
        <v>1.369192924846851E-3</v>
      </c>
      <c r="F165" s="16">
        <f>+assessment!J165</f>
        <v>66699.103749751346</v>
      </c>
      <c r="H165" s="16">
        <f t="shared" si="5"/>
        <v>-16674.775937437837</v>
      </c>
      <c r="J165" s="16">
        <f t="shared" si="6"/>
        <v>50024.32781231351</v>
      </c>
    </row>
    <row r="166" spans="1:10" hidden="1" outlineLevel="1">
      <c r="A166" t="s">
        <v>256</v>
      </c>
      <c r="B166" t="s">
        <v>257</v>
      </c>
      <c r="D166" s="3">
        <f>+assessment!H166</f>
        <v>1.604467466319572E-5</v>
      </c>
      <c r="F166" s="16">
        <f>+assessment!J166</f>
        <v>781.60308936098238</v>
      </c>
      <c r="H166" s="16">
        <f t="shared" si="5"/>
        <v>-195.4007723402456</v>
      </c>
      <c r="J166" s="16">
        <f t="shared" si="6"/>
        <v>586.20231702073681</v>
      </c>
    </row>
    <row r="167" spans="1:10" hidden="1" outlineLevel="1">
      <c r="A167" t="s">
        <v>258</v>
      </c>
      <c r="B167" t="s">
        <v>259</v>
      </c>
      <c r="D167" s="3">
        <f>+assessment!H167</f>
        <v>1.3898739829048986E-5</v>
      </c>
      <c r="F167" s="16">
        <f>+assessment!J167</f>
        <v>677.06564431176241</v>
      </c>
      <c r="H167" s="16">
        <f t="shared" si="5"/>
        <v>-169.2664110779406</v>
      </c>
      <c r="J167" s="16">
        <f t="shared" si="6"/>
        <v>507.79923323382184</v>
      </c>
    </row>
    <row r="168" spans="1:10" hidden="1" outlineLevel="1">
      <c r="A168" t="s">
        <v>260</v>
      </c>
      <c r="B168" t="s">
        <v>261</v>
      </c>
      <c r="D168" s="3">
        <f>+assessment!H168</f>
        <v>1.2685313628846656E-4</v>
      </c>
      <c r="F168" s="16">
        <f>+assessment!J168</f>
        <v>6179.54588045521</v>
      </c>
      <c r="H168" s="16">
        <f t="shared" si="5"/>
        <v>-1544.8864701138025</v>
      </c>
      <c r="J168" s="16">
        <f t="shared" si="6"/>
        <v>4634.6594103414072</v>
      </c>
    </row>
    <row r="169" spans="1:10" hidden="1" outlineLevel="1">
      <c r="A169" t="s">
        <v>262</v>
      </c>
      <c r="B169" t="s">
        <v>263</v>
      </c>
      <c r="D169" s="3">
        <f>+assessment!H169</f>
        <v>8.7013047148009958E-6</v>
      </c>
      <c r="F169" s="16">
        <f>+assessment!J169</f>
        <v>423.8768806051408</v>
      </c>
      <c r="H169" s="16">
        <f t="shared" si="5"/>
        <v>-105.9692201512852</v>
      </c>
      <c r="J169" s="16">
        <f t="shared" si="6"/>
        <v>317.90766045385561</v>
      </c>
    </row>
    <row r="170" spans="1:10" hidden="1" outlineLevel="1">
      <c r="A170" t="s">
        <v>264</v>
      </c>
      <c r="B170" t="s">
        <v>265</v>
      </c>
      <c r="D170" s="3">
        <f>+assessment!H170</f>
        <v>5.842322679930705E-5</v>
      </c>
      <c r="F170" s="16">
        <f>+assessment!J170</f>
        <v>2846.0392943661336</v>
      </c>
      <c r="H170" s="16">
        <f t="shared" si="5"/>
        <v>-711.5098235915334</v>
      </c>
      <c r="J170" s="16">
        <f t="shared" si="6"/>
        <v>2134.5294707746002</v>
      </c>
    </row>
    <row r="171" spans="1:10" hidden="1" outlineLevel="1">
      <c r="A171" t="s">
        <v>266</v>
      </c>
      <c r="B171" t="s">
        <v>267</v>
      </c>
      <c r="D171" s="3">
        <f>+assessment!H171</f>
        <v>4.5932500601966977E-5</v>
      </c>
      <c r="F171" s="16">
        <f>+assessment!J171</f>
        <v>2237.5638725118247</v>
      </c>
      <c r="H171" s="16">
        <f t="shared" si="5"/>
        <v>-559.39096812795617</v>
      </c>
      <c r="J171" s="16">
        <f t="shared" si="6"/>
        <v>1678.1729043838686</v>
      </c>
    </row>
    <row r="172" spans="1:10" hidden="1" outlineLevel="1">
      <c r="A172" t="s">
        <v>268</v>
      </c>
      <c r="B172" t="s">
        <v>269</v>
      </c>
      <c r="D172" s="3">
        <f>+assessment!H172</f>
        <v>1.6459364108812463E-3</v>
      </c>
      <c r="F172" s="16">
        <f>+assessment!J172</f>
        <v>80180.434358540937</v>
      </c>
      <c r="H172" s="16">
        <f t="shared" si="5"/>
        <v>-20045.108589635234</v>
      </c>
      <c r="J172" s="16">
        <f t="shared" si="6"/>
        <v>60135.325768905706</v>
      </c>
    </row>
    <row r="173" spans="1:10" hidden="1" outlineLevel="1">
      <c r="A173" t="s">
        <v>270</v>
      </c>
      <c r="B173" t="s">
        <v>271</v>
      </c>
      <c r="D173" s="3">
        <f>+assessment!H173</f>
        <v>7.8121361467356928E-6</v>
      </c>
      <c r="F173" s="16">
        <f>+assessment!J173</f>
        <v>380.56176737590823</v>
      </c>
      <c r="H173" s="16">
        <f t="shared" si="5"/>
        <v>-95.140441843977058</v>
      </c>
      <c r="J173" s="16">
        <f t="shared" si="6"/>
        <v>285.42132553193119</v>
      </c>
    </row>
    <row r="174" spans="1:10" hidden="1" outlineLevel="1">
      <c r="A174" t="s">
        <v>272</v>
      </c>
      <c r="B174" t="s">
        <v>273</v>
      </c>
      <c r="D174" s="3">
        <f>+assessment!H174</f>
        <v>1.3890818108295251E-5</v>
      </c>
      <c r="F174" s="16">
        <f>+assessment!J174</f>
        <v>676.67974422066379</v>
      </c>
      <c r="H174" s="16">
        <f t="shared" si="5"/>
        <v>-169.16993605516595</v>
      </c>
      <c r="J174" s="16">
        <f t="shared" si="6"/>
        <v>507.50980816549782</v>
      </c>
    </row>
    <row r="175" spans="1:10" hidden="1" outlineLevel="1">
      <c r="A175" t="s">
        <v>274</v>
      </c>
      <c r="B175" t="s">
        <v>275</v>
      </c>
      <c r="D175" s="3">
        <f>+assessment!H175</f>
        <v>1.2454099883344484E-5</v>
      </c>
      <c r="F175" s="16">
        <f>+assessment!J175</f>
        <v>606.69120118472279</v>
      </c>
      <c r="H175" s="16">
        <f t="shared" si="5"/>
        <v>-151.6728002961807</v>
      </c>
      <c r="J175" s="16">
        <f t="shared" si="6"/>
        <v>455.01840088854209</v>
      </c>
    </row>
    <row r="176" spans="1:10" hidden="1" outlineLevel="1">
      <c r="A176" t="s">
        <v>276</v>
      </c>
      <c r="B176" t="s">
        <v>277</v>
      </c>
      <c r="D176" s="3">
        <f>+assessment!H176</f>
        <v>2.2964437574982825E-5</v>
      </c>
      <c r="F176" s="16">
        <f>+assessment!J176</f>
        <v>1118.6936308042889</v>
      </c>
      <c r="H176" s="16">
        <f t="shared" si="5"/>
        <v>-279.67340770107222</v>
      </c>
      <c r="J176" s="16">
        <f t="shared" si="6"/>
        <v>839.02022310321672</v>
      </c>
    </row>
    <row r="177" spans="1:10" hidden="1" outlineLevel="1">
      <c r="A177" t="s">
        <v>278</v>
      </c>
      <c r="B177" t="s">
        <v>279</v>
      </c>
      <c r="D177" s="3">
        <f>+assessment!H177</f>
        <v>3.8944246418720198E-6</v>
      </c>
      <c r="F177" s="16">
        <f>+assessment!J177</f>
        <v>189.71368352846591</v>
      </c>
      <c r="H177" s="16">
        <f t="shared" si="5"/>
        <v>-47.428420882116477</v>
      </c>
      <c r="J177" s="16">
        <f t="shared" si="6"/>
        <v>142.28526264634942</v>
      </c>
    </row>
    <row r="178" spans="1:10" hidden="1" outlineLevel="1">
      <c r="A178" t="s">
        <v>280</v>
      </c>
      <c r="B178" t="s">
        <v>281</v>
      </c>
      <c r="D178" s="3">
        <f>+assessment!H178</f>
        <v>2.5280804397068558E-4</v>
      </c>
      <c r="F178" s="16">
        <f>+assessment!J178</f>
        <v>12315.335295395673</v>
      </c>
      <c r="H178" s="16">
        <f t="shared" si="5"/>
        <v>-3078.8338238489182</v>
      </c>
      <c r="J178" s="16">
        <f t="shared" si="6"/>
        <v>9236.5014715467551</v>
      </c>
    </row>
    <row r="179" spans="1:10" hidden="1" outlineLevel="1">
      <c r="A179" t="s">
        <v>282</v>
      </c>
      <c r="B179" t="s">
        <v>283</v>
      </c>
      <c r="D179" s="3">
        <f>+assessment!H179</f>
        <v>8.0054484214295263E-5</v>
      </c>
      <c r="F179" s="16">
        <f>+assessment!J179</f>
        <v>3899.7881535499168</v>
      </c>
      <c r="H179" s="16">
        <f t="shared" si="5"/>
        <v>-974.94703838747921</v>
      </c>
      <c r="J179" s="16">
        <f t="shared" si="6"/>
        <v>2924.8411151624377</v>
      </c>
    </row>
    <row r="180" spans="1:10" hidden="1" outlineLevel="1">
      <c r="A180" t="s">
        <v>284</v>
      </c>
      <c r="B180" t="s">
        <v>285</v>
      </c>
      <c r="D180" s="3">
        <f>+assessment!H180</f>
        <v>7.7691177437608621E-6</v>
      </c>
      <c r="F180" s="16">
        <f>+assessment!J180</f>
        <v>378.46616136517179</v>
      </c>
      <c r="H180" s="16">
        <f t="shared" si="5"/>
        <v>-94.616540341292946</v>
      </c>
      <c r="J180" s="16">
        <f t="shared" si="6"/>
        <v>283.84962102387885</v>
      </c>
    </row>
    <row r="181" spans="1:10" hidden="1" outlineLevel="1">
      <c r="A181" t="s">
        <v>286</v>
      </c>
      <c r="B181" t="s">
        <v>287</v>
      </c>
      <c r="D181" s="3">
        <f>+assessment!H181</f>
        <v>2.7994906415646051E-4</v>
      </c>
      <c r="F181" s="16">
        <f>+assessment!J181</f>
        <v>13637.487702404045</v>
      </c>
      <c r="H181" s="16">
        <f t="shared" si="5"/>
        <v>-3409.3719256010113</v>
      </c>
      <c r="J181" s="16">
        <f t="shared" si="6"/>
        <v>10228.115776803033</v>
      </c>
    </row>
    <row r="182" spans="1:10" hidden="1" outlineLevel="1">
      <c r="A182" t="s">
        <v>288</v>
      </c>
      <c r="B182" t="s">
        <v>289</v>
      </c>
      <c r="D182" s="3">
        <f>+assessment!H182</f>
        <v>6.0959959248329454E-5</v>
      </c>
      <c r="F182" s="16">
        <f>+assessment!J182</f>
        <v>2969.6141228159895</v>
      </c>
      <c r="H182" s="16">
        <f t="shared" si="5"/>
        <v>-742.40353070399738</v>
      </c>
      <c r="J182" s="16">
        <f t="shared" si="6"/>
        <v>2227.2105921119919</v>
      </c>
    </row>
    <row r="183" spans="1:10" hidden="1" outlineLevel="1">
      <c r="A183" t="s">
        <v>290</v>
      </c>
      <c r="B183" t="s">
        <v>291</v>
      </c>
      <c r="D183" s="3">
        <f>+assessment!H183</f>
        <v>4.8602359929584103E-5</v>
      </c>
      <c r="F183" s="16">
        <f>+assessment!J183</f>
        <v>2367.6238670227476</v>
      </c>
      <c r="H183" s="16">
        <f t="shared" si="5"/>
        <v>-591.9059667556869</v>
      </c>
      <c r="J183" s="16">
        <f t="shared" si="6"/>
        <v>1775.7179002670607</v>
      </c>
    </row>
    <row r="184" spans="1:10" hidden="1" outlineLevel="1">
      <c r="A184" t="s">
        <v>292</v>
      </c>
      <c r="B184" t="s">
        <v>293</v>
      </c>
      <c r="D184" s="3">
        <f>+assessment!H184</f>
        <v>1.6568793502355607E-5</v>
      </c>
      <c r="F184" s="16">
        <f>+assessment!J184</f>
        <v>807.13510621261401</v>
      </c>
      <c r="H184" s="16">
        <f t="shared" si="5"/>
        <v>-201.7837765531535</v>
      </c>
      <c r="J184" s="16">
        <f t="shared" si="6"/>
        <v>605.35132965946048</v>
      </c>
    </row>
    <row r="185" spans="1:10" hidden="1" outlineLevel="1">
      <c r="A185" t="s">
        <v>294</v>
      </c>
      <c r="B185" t="s">
        <v>295</v>
      </c>
      <c r="D185" s="3">
        <f>+assessment!H185</f>
        <v>1.6796903551336981E-5</v>
      </c>
      <c r="F185" s="16">
        <f>+assessment!J185</f>
        <v>818.24729905795118</v>
      </c>
      <c r="H185" s="16">
        <f t="shared" si="5"/>
        <v>-204.5618247644878</v>
      </c>
      <c r="J185" s="16">
        <f t="shared" si="6"/>
        <v>613.68547429346336</v>
      </c>
    </row>
    <row r="186" spans="1:10" hidden="1" outlineLevel="1">
      <c r="A186" t="s">
        <v>296</v>
      </c>
      <c r="B186" t="s">
        <v>297</v>
      </c>
      <c r="D186" s="3">
        <f>+assessment!H186</f>
        <v>2.1799109293171165E-3</v>
      </c>
      <c r="F186" s="16">
        <f>+assessment!J186</f>
        <v>106192.56249516664</v>
      </c>
      <c r="H186" s="16">
        <f t="shared" si="5"/>
        <v>-26548.14062379166</v>
      </c>
      <c r="J186" s="16">
        <f t="shared" si="6"/>
        <v>79644.421871374972</v>
      </c>
    </row>
    <row r="187" spans="1:10" hidden="1" outlineLevel="1">
      <c r="A187" t="s">
        <v>298</v>
      </c>
      <c r="B187" t="s">
        <v>299</v>
      </c>
      <c r="D187" s="3">
        <f>+assessment!H187</f>
        <v>2.2161386779686482E-5</v>
      </c>
      <c r="F187" s="16">
        <f>+assessment!J187</f>
        <v>1079.5736738283338</v>
      </c>
      <c r="H187" s="16">
        <f t="shared" si="5"/>
        <v>-269.89341845708344</v>
      </c>
      <c r="J187" s="16">
        <f t="shared" si="6"/>
        <v>809.68025537125027</v>
      </c>
    </row>
    <row r="188" spans="1:10" hidden="1" outlineLevel="1">
      <c r="A188" t="s">
        <v>300</v>
      </c>
      <c r="B188" t="s">
        <v>301</v>
      </c>
      <c r="D188" s="3">
        <f>+assessment!H188</f>
        <v>4.0990879991353648E-6</v>
      </c>
      <c r="F188" s="16">
        <f>+assessment!J188</f>
        <v>199.68369013028001</v>
      </c>
      <c r="H188" s="16">
        <f t="shared" si="5"/>
        <v>-49.920922532570003</v>
      </c>
      <c r="J188" s="16">
        <f t="shared" si="6"/>
        <v>149.76276759771002</v>
      </c>
    </row>
    <row r="189" spans="1:10" hidden="1" outlineLevel="1">
      <c r="A189" t="s">
        <v>302</v>
      </c>
      <c r="B189" t="s">
        <v>303</v>
      </c>
      <c r="D189" s="3">
        <f>+assessment!H189</f>
        <v>1.8564288253383663E-5</v>
      </c>
      <c r="F189" s="16">
        <f>+assessment!J189</f>
        <v>904.34398672577618</v>
      </c>
      <c r="H189" s="16">
        <f t="shared" si="5"/>
        <v>-226.08599668144404</v>
      </c>
      <c r="J189" s="16">
        <f t="shared" si="6"/>
        <v>678.25799004433213</v>
      </c>
    </row>
    <row r="190" spans="1:10" hidden="1" outlineLevel="1">
      <c r="A190" t="s">
        <v>304</v>
      </c>
      <c r="B190" t="s">
        <v>305</v>
      </c>
      <c r="D190" s="3">
        <f>+assessment!H190</f>
        <v>6.6898858162583964E-4</v>
      </c>
      <c r="F190" s="16">
        <f>+assessment!J190</f>
        <v>32589.226838322938</v>
      </c>
      <c r="H190" s="16">
        <f t="shared" si="5"/>
        <v>-8147.3067095807346</v>
      </c>
      <c r="J190" s="16">
        <f t="shared" si="6"/>
        <v>24441.920128742204</v>
      </c>
    </row>
    <row r="191" spans="1:10" hidden="1" outlineLevel="1">
      <c r="A191" t="s">
        <v>306</v>
      </c>
      <c r="B191" t="s">
        <v>307</v>
      </c>
      <c r="D191" s="3">
        <f>+assessment!H191</f>
        <v>5.4306539751275303E-5</v>
      </c>
      <c r="F191" s="16">
        <f>+assessment!J191</f>
        <v>2645.4982810880815</v>
      </c>
      <c r="H191" s="16">
        <f t="shared" si="5"/>
        <v>-661.37457027202038</v>
      </c>
      <c r="J191" s="16">
        <f t="shared" si="6"/>
        <v>1984.1237108160612</v>
      </c>
    </row>
    <row r="192" spans="1:10" hidden="1" outlineLevel="1">
      <c r="A192" t="s">
        <v>308</v>
      </c>
      <c r="B192" t="s">
        <v>309</v>
      </c>
      <c r="D192" s="3">
        <f>+assessment!H192</f>
        <v>8.1759355715416406E-6</v>
      </c>
      <c r="F192" s="16">
        <f>+assessment!J192</f>
        <v>398.2839562208045</v>
      </c>
      <c r="H192" s="16">
        <f t="shared" si="5"/>
        <v>-99.570989055201125</v>
      </c>
      <c r="J192" s="16">
        <f t="shared" si="6"/>
        <v>298.71296716560335</v>
      </c>
    </row>
    <row r="193" spans="1:10" hidden="1" outlineLevel="1">
      <c r="A193" t="s">
        <v>310</v>
      </c>
      <c r="B193" t="s">
        <v>311</v>
      </c>
      <c r="D193" s="3">
        <f>+assessment!H193</f>
        <v>3.0652960079678644E-5</v>
      </c>
      <c r="F193" s="16">
        <f>+assessment!J193</f>
        <v>1493.2336615894794</v>
      </c>
      <c r="H193" s="16">
        <f t="shared" si="5"/>
        <v>-373.30841539736986</v>
      </c>
      <c r="J193" s="16">
        <f t="shared" si="6"/>
        <v>1119.9252461921096</v>
      </c>
    </row>
    <row r="194" spans="1:10" hidden="1" outlineLevel="1">
      <c r="A194" t="s">
        <v>312</v>
      </c>
      <c r="B194" t="s">
        <v>313</v>
      </c>
      <c r="D194" s="3">
        <f>+assessment!H194</f>
        <v>2.4810777460367083E-5</v>
      </c>
      <c r="F194" s="16">
        <f>+assessment!J194</f>
        <v>1208.6365550903777</v>
      </c>
      <c r="H194" s="16">
        <f t="shared" si="5"/>
        <v>-302.15913877259442</v>
      </c>
      <c r="J194" s="16">
        <f t="shared" si="6"/>
        <v>906.47741631778331</v>
      </c>
    </row>
    <row r="195" spans="1:10" hidden="1" outlineLevel="1">
      <c r="A195" t="s">
        <v>314</v>
      </c>
      <c r="B195" t="s">
        <v>315</v>
      </c>
      <c r="D195" s="3">
        <f>+assessment!H195</f>
        <v>3.0196953019545072E-5</v>
      </c>
      <c r="F195" s="16">
        <f>+assessment!J195</f>
        <v>1471.0196538608971</v>
      </c>
      <c r="H195" s="16">
        <f t="shared" si="5"/>
        <v>-367.75491346522426</v>
      </c>
      <c r="J195" s="16">
        <f t="shared" si="6"/>
        <v>1103.2647403956728</v>
      </c>
    </row>
    <row r="196" spans="1:10" hidden="1" outlineLevel="1">
      <c r="A196" t="s">
        <v>316</v>
      </c>
      <c r="B196" t="s">
        <v>317</v>
      </c>
      <c r="D196" s="3">
        <f>+assessment!H196</f>
        <v>3.007797449982301E-5</v>
      </c>
      <c r="F196" s="16">
        <f>+assessment!J196</f>
        <v>1465.2237134299155</v>
      </c>
      <c r="H196" s="16">
        <f t="shared" si="5"/>
        <v>-366.30592835747888</v>
      </c>
      <c r="J196" s="16">
        <f t="shared" si="6"/>
        <v>1098.9177850724366</v>
      </c>
    </row>
    <row r="197" spans="1:10" hidden="1" outlineLevel="1">
      <c r="A197" t="s">
        <v>318</v>
      </c>
      <c r="B197" t="s">
        <v>319</v>
      </c>
      <c r="D197" s="3">
        <f>+assessment!H197</f>
        <v>8.3611161062104496E-6</v>
      </c>
      <c r="F197" s="16">
        <f>+assessment!J197</f>
        <v>407.30487319325442</v>
      </c>
      <c r="H197" s="16">
        <f t="shared" ref="H197:H261" si="7">-F197*0.25</f>
        <v>-101.82621829831361</v>
      </c>
      <c r="J197" s="16">
        <f t="shared" si="6"/>
        <v>305.4786548949408</v>
      </c>
    </row>
    <row r="198" spans="1:10" hidden="1" outlineLevel="1">
      <c r="A198" t="s">
        <v>320</v>
      </c>
      <c r="B198" t="s">
        <v>321</v>
      </c>
      <c r="D198" s="3">
        <f>+assessment!H198</f>
        <v>2.8183675990820752E-5</v>
      </c>
      <c r="F198" s="16">
        <f>+assessment!J198</f>
        <v>1372.9445243601406</v>
      </c>
      <c r="H198" s="16">
        <f t="shared" si="7"/>
        <v>-343.23613109003514</v>
      </c>
      <c r="J198" s="16">
        <f t="shared" si="6"/>
        <v>1029.7083932701055</v>
      </c>
    </row>
    <row r="199" spans="1:10" hidden="1" outlineLevel="1">
      <c r="A199" t="s">
        <v>322</v>
      </c>
      <c r="B199" t="s">
        <v>323</v>
      </c>
      <c r="D199" s="3">
        <f>+assessment!H199</f>
        <v>2.0623046836318297E-5</v>
      </c>
      <c r="F199" s="16">
        <f>+assessment!J199</f>
        <v>1004.6347126176058</v>
      </c>
      <c r="H199" s="16">
        <f t="shared" si="7"/>
        <v>-251.15867815440146</v>
      </c>
      <c r="J199" s="16">
        <f t="shared" si="6"/>
        <v>753.47603446320431</v>
      </c>
    </row>
    <row r="200" spans="1:10" hidden="1" outlineLevel="1">
      <c r="A200" t="s">
        <v>324</v>
      </c>
      <c r="B200" t="s">
        <v>325</v>
      </c>
      <c r="D200" s="3">
        <f>+assessment!H200</f>
        <v>1.3506546314824184E-4</v>
      </c>
      <c r="F200" s="16">
        <f>+assessment!J200</f>
        <v>6579.6026082595035</v>
      </c>
      <c r="H200" s="16">
        <f t="shared" si="7"/>
        <v>-1644.9006520648759</v>
      </c>
      <c r="J200" s="16">
        <f t="shared" si="6"/>
        <v>4934.7019561946272</v>
      </c>
    </row>
    <row r="201" spans="1:10" hidden="1" outlineLevel="1">
      <c r="A201" t="s">
        <v>326</v>
      </c>
      <c r="B201" t="s">
        <v>327</v>
      </c>
      <c r="D201" s="3">
        <f>+assessment!H201</f>
        <v>3.8618833755400571E-5</v>
      </c>
      <c r="F201" s="16">
        <f>+assessment!J201</f>
        <v>1881.2846258564907</v>
      </c>
      <c r="H201" s="16">
        <f t="shared" si="7"/>
        <v>-470.32115646412268</v>
      </c>
      <c r="J201" s="16">
        <f t="shared" si="6"/>
        <v>1410.9634693923681</v>
      </c>
    </row>
    <row r="202" spans="1:10" hidden="1" outlineLevel="1">
      <c r="A202" t="s">
        <v>328</v>
      </c>
      <c r="B202" t="s">
        <v>329</v>
      </c>
      <c r="D202" s="3">
        <f>+assessment!H202</f>
        <v>1.2597438494336109E-4</v>
      </c>
      <c r="F202" s="16">
        <f>+assessment!J202</f>
        <v>6136.7382336482569</v>
      </c>
      <c r="H202" s="16">
        <f t="shared" si="7"/>
        <v>-1534.1845584120642</v>
      </c>
      <c r="J202" s="16">
        <f t="shared" si="6"/>
        <v>4602.5536752361932</v>
      </c>
    </row>
    <row r="203" spans="1:10" hidden="1" outlineLevel="1">
      <c r="A203" t="s">
        <v>330</v>
      </c>
      <c r="B203" t="s">
        <v>331</v>
      </c>
      <c r="D203" s="3">
        <f>+assessment!H203</f>
        <v>7.1380059789172346E-6</v>
      </c>
      <c r="F203" s="16">
        <f>+assessment!J203</f>
        <v>347.72207240802049</v>
      </c>
      <c r="H203" s="16">
        <f t="shared" si="7"/>
        <v>-86.930518102005124</v>
      </c>
      <c r="J203" s="16">
        <f t="shared" si="6"/>
        <v>260.79155430601537</v>
      </c>
    </row>
    <row r="204" spans="1:10" hidden="1" outlineLevel="1">
      <c r="A204" t="s">
        <v>332</v>
      </c>
      <c r="B204" t="s">
        <v>333</v>
      </c>
      <c r="D204" s="3">
        <f>+assessment!H204</f>
        <v>3.4967604040346556E-5</v>
      </c>
      <c r="F204" s="16">
        <f>+assessment!J204</f>
        <v>1703.4179825521492</v>
      </c>
      <c r="H204" s="16">
        <f t="shared" si="7"/>
        <v>-425.85449563803729</v>
      </c>
      <c r="J204" s="16">
        <f t="shared" si="6"/>
        <v>1277.5634869141118</v>
      </c>
    </row>
    <row r="205" spans="1:10" hidden="1" outlineLevel="1">
      <c r="A205" t="s">
        <v>512</v>
      </c>
      <c r="B205" t="s">
        <v>510</v>
      </c>
      <c r="D205" s="3">
        <f>+assessment!H205</f>
        <v>6.1726315251858982E-6</v>
      </c>
      <c r="F205" s="16">
        <f>+assessment!J205</f>
        <v>300.69465232842276</v>
      </c>
      <c r="H205" s="16">
        <f t="shared" si="7"/>
        <v>-75.173663082105691</v>
      </c>
      <c r="J205" s="16">
        <f t="shared" si="6"/>
        <v>225.52098924631707</v>
      </c>
    </row>
    <row r="206" spans="1:10" hidden="1" outlineLevel="1">
      <c r="A206" t="s">
        <v>334</v>
      </c>
      <c r="B206" t="s">
        <v>335</v>
      </c>
      <c r="D206" s="3">
        <f>+assessment!H206</f>
        <v>3.7382733166821053E-5</v>
      </c>
      <c r="F206" s="16">
        <f>+assessment!J206</f>
        <v>1821.069005466825</v>
      </c>
      <c r="H206" s="16">
        <f t="shared" si="7"/>
        <v>-455.26725136670626</v>
      </c>
      <c r="J206" s="16">
        <f t="shared" si="6"/>
        <v>1365.8017541001188</v>
      </c>
    </row>
    <row r="207" spans="1:10" hidden="1" outlineLevel="1">
      <c r="A207" t="s">
        <v>336</v>
      </c>
      <c r="B207" t="s">
        <v>337</v>
      </c>
      <c r="D207" s="3">
        <f>+assessment!H207</f>
        <v>4.9154960368453582E-5</v>
      </c>
      <c r="F207" s="16">
        <f>+assessment!J207</f>
        <v>2394.5433415069124</v>
      </c>
      <c r="H207" s="16">
        <f t="shared" si="7"/>
        <v>-598.6358353767281</v>
      </c>
      <c r="J207" s="16">
        <f t="shared" si="6"/>
        <v>1795.9075061301842</v>
      </c>
    </row>
    <row r="208" spans="1:10" hidden="1" outlineLevel="1">
      <c r="A208" t="s">
        <v>338</v>
      </c>
      <c r="B208" t="s">
        <v>339</v>
      </c>
      <c r="D208" s="3">
        <f>+assessment!H208</f>
        <v>1.8536152733719813E-5</v>
      </c>
      <c r="F208" s="16">
        <f>+assessment!J208</f>
        <v>902.97338809715541</v>
      </c>
      <c r="H208" s="16">
        <f t="shared" si="7"/>
        <v>-225.74334702428885</v>
      </c>
      <c r="J208" s="16">
        <f t="shared" si="6"/>
        <v>677.23004107286658</v>
      </c>
    </row>
    <row r="209" spans="1:10" hidden="1" outlineLevel="1">
      <c r="A209" t="s">
        <v>340</v>
      </c>
      <c r="B209" t="s">
        <v>341</v>
      </c>
      <c r="D209" s="3">
        <f>+assessment!H209</f>
        <v>3.8394136525191829E-6</v>
      </c>
      <c r="F209" s="16">
        <f>+assessment!J209</f>
        <v>187.03386856620867</v>
      </c>
      <c r="H209" s="16">
        <f t="shared" si="7"/>
        <v>-46.758467141552167</v>
      </c>
      <c r="J209" s="16">
        <f t="shared" si="6"/>
        <v>140.27540142465651</v>
      </c>
    </row>
    <row r="210" spans="1:10" hidden="1" outlineLevel="1">
      <c r="A210" t="s">
        <v>342</v>
      </c>
      <c r="B210" t="s">
        <v>343</v>
      </c>
      <c r="D210" s="3">
        <f>+assessment!H210</f>
        <v>6.4661508215300623E-5</v>
      </c>
      <c r="F210" s="16">
        <f>+assessment!J210</f>
        <v>3149.9320269640921</v>
      </c>
      <c r="H210" s="16">
        <f t="shared" si="7"/>
        <v>-787.48300674102302</v>
      </c>
      <c r="J210" s="16">
        <f t="shared" si="6"/>
        <v>2362.4490202230691</v>
      </c>
    </row>
    <row r="211" spans="1:10" hidden="1" outlineLevel="1">
      <c r="A211" t="s">
        <v>344</v>
      </c>
      <c r="B211" t="s">
        <v>345</v>
      </c>
      <c r="D211" s="3">
        <f>+assessment!H211</f>
        <v>6.6760918874925263E-5</v>
      </c>
      <c r="F211" s="16">
        <f>+assessment!J211</f>
        <v>3252.2030852339126</v>
      </c>
      <c r="H211" s="16">
        <f t="shared" si="7"/>
        <v>-813.05077130847815</v>
      </c>
      <c r="J211" s="16">
        <f t="shared" si="6"/>
        <v>2439.1523139254346</v>
      </c>
    </row>
    <row r="212" spans="1:10" hidden="1" outlineLevel="1">
      <c r="A212" t="s">
        <v>346</v>
      </c>
      <c r="B212" t="s">
        <v>347</v>
      </c>
      <c r="D212" s="3">
        <f>+assessment!H212</f>
        <v>3.3236278415085994E-5</v>
      </c>
      <c r="F212" s="16">
        <f>+assessment!J212</f>
        <v>1619.0778830612217</v>
      </c>
      <c r="H212" s="16">
        <f t="shared" si="7"/>
        <v>-404.76947076530541</v>
      </c>
      <c r="J212" s="16">
        <f t="shared" si="6"/>
        <v>1214.3084122959162</v>
      </c>
    </row>
    <row r="213" spans="1:10" hidden="1" outlineLevel="1">
      <c r="A213" t="s">
        <v>348</v>
      </c>
      <c r="B213" t="s">
        <v>349</v>
      </c>
      <c r="D213" s="3">
        <f>+assessment!H213</f>
        <v>4.0826908345685721E-4</v>
      </c>
      <c r="F213" s="16">
        <f>+assessment!J213</f>
        <v>19888.491578606947</v>
      </c>
      <c r="H213" s="16">
        <f t="shared" si="7"/>
        <v>-4972.1228946517367</v>
      </c>
      <c r="J213" s="16">
        <f t="shared" si="6"/>
        <v>14916.36868395521</v>
      </c>
    </row>
    <row r="214" spans="1:10" hidden="1" outlineLevel="1">
      <c r="A214" t="s">
        <v>491</v>
      </c>
      <c r="B214" t="s">
        <v>353</v>
      </c>
      <c r="D214" s="3">
        <f>+assessment!H214</f>
        <v>2.6491867599763805E-5</v>
      </c>
      <c r="F214" s="16">
        <f>+assessment!J214</f>
        <v>1290.529474331724</v>
      </c>
      <c r="H214" s="16">
        <f t="shared" si="7"/>
        <v>-322.63236858293101</v>
      </c>
      <c r="J214" s="16">
        <f t="shared" ref="J214:J262" si="8">SUM(F214:H214)</f>
        <v>967.89710574879302</v>
      </c>
    </row>
    <row r="215" spans="1:10" hidden="1" outlineLevel="1">
      <c r="A215" t="s">
        <v>492</v>
      </c>
      <c r="B215" t="s">
        <v>354</v>
      </c>
      <c r="D215" s="3">
        <f>+assessment!H215</f>
        <v>1.3358307849560015E-5</v>
      </c>
      <c r="F215" s="16">
        <f>+assessment!J215</f>
        <v>650.73894628734024</v>
      </c>
      <c r="H215" s="16">
        <f t="shared" si="7"/>
        <v>-162.68473657183506</v>
      </c>
      <c r="J215" s="16">
        <f t="shared" si="8"/>
        <v>488.05420971550518</v>
      </c>
    </row>
    <row r="216" spans="1:10" hidden="1" outlineLevel="1">
      <c r="A216" t="s">
        <v>493</v>
      </c>
      <c r="B216" t="s">
        <v>350</v>
      </c>
      <c r="D216" s="3">
        <f>+assessment!H216</f>
        <v>7.8779779267291916E-6</v>
      </c>
      <c r="F216" s="16">
        <f>+assessment!J216</f>
        <v>383.76919536882303</v>
      </c>
      <c r="H216" s="16">
        <f t="shared" si="7"/>
        <v>-95.942298842205759</v>
      </c>
      <c r="J216" s="16">
        <f t="shared" si="8"/>
        <v>287.82689652661725</v>
      </c>
    </row>
    <row r="217" spans="1:10" hidden="1" outlineLevel="1">
      <c r="A217" t="s">
        <v>352</v>
      </c>
      <c r="B217" t="s">
        <v>351</v>
      </c>
      <c r="D217" s="3">
        <f>+assessment!H217</f>
        <v>4.285342715428474E-4</v>
      </c>
      <c r="F217" s="16">
        <f>+assessment!J217</f>
        <v>20875.693497435786</v>
      </c>
      <c r="H217" s="16">
        <f t="shared" si="7"/>
        <v>-5218.9233743589466</v>
      </c>
      <c r="J217" s="16">
        <f t="shared" si="8"/>
        <v>15656.77012307684</v>
      </c>
    </row>
    <row r="218" spans="1:10" hidden="1" outlineLevel="1">
      <c r="A218" t="s">
        <v>355</v>
      </c>
      <c r="B218" t="s">
        <v>356</v>
      </c>
      <c r="D218" s="3">
        <f>+assessment!H218</f>
        <v>2.6793037993902414E-4</v>
      </c>
      <c r="F218" s="16">
        <f>+assessment!J218</f>
        <v>13052.00741616611</v>
      </c>
      <c r="H218" s="16">
        <f t="shared" si="7"/>
        <v>-3263.0018540415276</v>
      </c>
      <c r="J218" s="16">
        <f t="shared" si="8"/>
        <v>9789.0055621245829</v>
      </c>
    </row>
    <row r="219" spans="1:10" hidden="1" outlineLevel="1">
      <c r="A219" t="s">
        <v>357</v>
      </c>
      <c r="B219" t="s">
        <v>358</v>
      </c>
      <c r="D219" s="3">
        <f>+assessment!H219</f>
        <v>9.1671050167947044E-6</v>
      </c>
      <c r="F219" s="16">
        <f>+assessment!J219</f>
        <v>446.56795803151516</v>
      </c>
      <c r="H219" s="16">
        <f t="shared" si="7"/>
        <v>-111.64198950787879</v>
      </c>
      <c r="J219" s="16">
        <f t="shared" si="8"/>
        <v>334.92596852363636</v>
      </c>
    </row>
    <row r="220" spans="1:10" hidden="1" outlineLevel="1">
      <c r="A220" t="s">
        <v>359</v>
      </c>
      <c r="B220" t="s">
        <v>360</v>
      </c>
      <c r="D220" s="3">
        <f>+assessment!H220</f>
        <v>1.6703000865049035E-4</v>
      </c>
      <c r="F220" s="16">
        <f>+assessment!J220</f>
        <v>8136.7290716515008</v>
      </c>
      <c r="H220" s="16">
        <f t="shared" si="7"/>
        <v>-2034.1822679128752</v>
      </c>
      <c r="J220" s="16">
        <f t="shared" si="8"/>
        <v>6102.5468037386254</v>
      </c>
    </row>
    <row r="221" spans="1:10" hidden="1" outlineLevel="1">
      <c r="A221" t="s">
        <v>361</v>
      </c>
      <c r="B221" t="s">
        <v>362</v>
      </c>
      <c r="D221" s="3">
        <f>+assessment!H221</f>
        <v>4.6013068175433409E-4</v>
      </c>
      <c r="F221" s="16">
        <f>+assessment!J221</f>
        <v>22414.886553849938</v>
      </c>
      <c r="H221" s="16">
        <f t="shared" si="7"/>
        <v>-5603.7216384624844</v>
      </c>
      <c r="J221" s="16">
        <f t="shared" si="8"/>
        <v>16811.164915387453</v>
      </c>
    </row>
    <row r="222" spans="1:10" hidden="1" outlineLevel="1">
      <c r="A222" t="s">
        <v>363</v>
      </c>
      <c r="B222" t="s">
        <v>364</v>
      </c>
      <c r="D222" s="3">
        <f>+assessment!H222</f>
        <v>1.345011834083394E-5</v>
      </c>
      <c r="F222" s="16">
        <f>+assessment!J222</f>
        <v>655.2114186260942</v>
      </c>
      <c r="H222" s="16">
        <f t="shared" si="7"/>
        <v>-163.80285465652355</v>
      </c>
      <c r="J222" s="16">
        <f t="shared" si="8"/>
        <v>491.40856396957065</v>
      </c>
    </row>
    <row r="223" spans="1:10" hidden="1" outlineLevel="1">
      <c r="A223" t="s">
        <v>365</v>
      </c>
      <c r="B223" t="s">
        <v>366</v>
      </c>
      <c r="D223" s="3">
        <f>+assessment!H223</f>
        <v>1.9944769655571213E-5</v>
      </c>
      <c r="F223" s="16">
        <f>+assessment!J223</f>
        <v>971.59299933618581</v>
      </c>
      <c r="H223" s="16">
        <f t="shared" si="7"/>
        <v>-242.89824983404645</v>
      </c>
      <c r="J223" s="16">
        <f t="shared" si="8"/>
        <v>728.6947495021393</v>
      </c>
    </row>
    <row r="224" spans="1:10" hidden="1" outlineLevel="1">
      <c r="A224" t="s">
        <v>367</v>
      </c>
      <c r="B224" t="s">
        <v>368</v>
      </c>
      <c r="D224" s="3">
        <f>+assessment!H224</f>
        <v>4.5647834244104135E-5</v>
      </c>
      <c r="F224" s="16">
        <f>+assessment!J224</f>
        <v>2223.6965857382816</v>
      </c>
      <c r="H224" s="16">
        <f t="shared" si="7"/>
        <v>-555.92414643457039</v>
      </c>
      <c r="J224" s="16">
        <f t="shared" si="8"/>
        <v>1667.7724393037111</v>
      </c>
    </row>
    <row r="225" spans="1:10" hidden="1" outlineLevel="1">
      <c r="A225" t="s">
        <v>369</v>
      </c>
      <c r="B225" t="s">
        <v>370</v>
      </c>
      <c r="D225" s="3">
        <f>+assessment!H225</f>
        <v>2.3678109417680912E-5</v>
      </c>
      <c r="F225" s="16">
        <f>+assessment!J225</f>
        <v>1153.459565842056</v>
      </c>
      <c r="H225" s="16">
        <f t="shared" si="7"/>
        <v>-288.364891460514</v>
      </c>
      <c r="J225" s="16">
        <f t="shared" si="8"/>
        <v>865.09467438154206</v>
      </c>
    </row>
    <row r="226" spans="1:10" hidden="1" outlineLevel="1">
      <c r="A226" t="s">
        <v>371</v>
      </c>
      <c r="B226" t="s">
        <v>372</v>
      </c>
      <c r="D226" s="3">
        <f>+assessment!H226</f>
        <v>1.1736690374328362E-5</v>
      </c>
      <c r="F226" s="16">
        <f>+assessment!J226</f>
        <v>571.74318881584736</v>
      </c>
      <c r="H226" s="16">
        <f t="shared" si="7"/>
        <v>-142.93579720396184</v>
      </c>
      <c r="J226" s="16">
        <f t="shared" si="8"/>
        <v>428.80739161188552</v>
      </c>
    </row>
    <row r="227" spans="1:10" hidden="1" outlineLevel="1">
      <c r="A227" t="s">
        <v>373</v>
      </c>
      <c r="B227" t="s">
        <v>374</v>
      </c>
      <c r="D227" s="3">
        <f>+assessment!H227</f>
        <v>6.7101417315218925E-4</v>
      </c>
      <c r="F227" s="16">
        <f>+assessment!J227</f>
        <v>32687.901858416048</v>
      </c>
      <c r="H227" s="16">
        <f t="shared" si="7"/>
        <v>-8171.9754646040119</v>
      </c>
      <c r="J227" s="16">
        <f t="shared" si="8"/>
        <v>24515.926393812035</v>
      </c>
    </row>
    <row r="228" spans="1:10" hidden="1" outlineLevel="1">
      <c r="A228" t="s">
        <v>375</v>
      </c>
      <c r="B228" t="s">
        <v>376</v>
      </c>
      <c r="D228" s="3">
        <f>+assessment!H228</f>
        <v>2.9520518071095465E-5</v>
      </c>
      <c r="F228" s="16">
        <f>+assessment!J228</f>
        <v>1438.0676834060068</v>
      </c>
      <c r="H228" s="16">
        <f t="shared" si="7"/>
        <v>-359.51692085150171</v>
      </c>
      <c r="J228" s="16">
        <f t="shared" si="8"/>
        <v>1078.5507625545051</v>
      </c>
    </row>
    <row r="229" spans="1:10" hidden="1" outlineLevel="1">
      <c r="A229" t="s">
        <v>377</v>
      </c>
      <c r="B229" t="s">
        <v>378</v>
      </c>
      <c r="D229" s="3">
        <f>+assessment!H229</f>
        <v>1.4547181603666151E-5</v>
      </c>
      <c r="F229" s="16">
        <f>+assessment!J229</f>
        <v>708.65395039777354</v>
      </c>
      <c r="H229" s="16">
        <f t="shared" si="7"/>
        <v>-177.16348759944339</v>
      </c>
      <c r="J229" s="16">
        <f t="shared" si="8"/>
        <v>531.4904627983301</v>
      </c>
    </row>
    <row r="230" spans="1:10" hidden="1" outlineLevel="1">
      <c r="A230" t="s">
        <v>379</v>
      </c>
      <c r="B230" t="s">
        <v>380</v>
      </c>
      <c r="D230" s="3">
        <f>+assessment!H230</f>
        <v>1.6996368500076663E-5</v>
      </c>
      <c r="F230" s="16">
        <f>+assessment!J230</f>
        <v>827.9640694772221</v>
      </c>
      <c r="H230" s="16">
        <f t="shared" si="7"/>
        <v>-206.99101736930552</v>
      </c>
      <c r="J230" s="16">
        <f t="shared" si="8"/>
        <v>620.9730521079166</v>
      </c>
    </row>
    <row r="231" spans="1:10" hidden="1" outlineLevel="1">
      <c r="A231" t="s">
        <v>381</v>
      </c>
      <c r="B231" t="s">
        <v>382</v>
      </c>
      <c r="D231" s="3">
        <f>+assessment!H231</f>
        <v>4.3120617383472722E-5</v>
      </c>
      <c r="F231" s="16">
        <f>+assessment!J231</f>
        <v>2100.5853013265323</v>
      </c>
      <c r="H231" s="16">
        <f t="shared" si="7"/>
        <v>-525.14632533163308</v>
      </c>
      <c r="J231" s="16">
        <f t="shared" si="8"/>
        <v>1575.4389759948992</v>
      </c>
    </row>
    <row r="232" spans="1:10" hidden="1" outlineLevel="1">
      <c r="A232" t="s">
        <v>518</v>
      </c>
      <c r="B232" t="s">
        <v>519</v>
      </c>
      <c r="D232" s="3">
        <f>+assessment!H232</f>
        <v>6.1910962113331006E-6</v>
      </c>
      <c r="F232" s="16">
        <f>+assessment!J232</f>
        <v>301.59414428071767</v>
      </c>
      <c r="H232" s="16">
        <f t="shared" si="7"/>
        <v>-75.398536070179418</v>
      </c>
      <c r="J232" s="16">
        <f t="shared" si="8"/>
        <v>226.19560821053824</v>
      </c>
    </row>
    <row r="233" spans="1:10" hidden="1" outlineLevel="1">
      <c r="A233" t="s">
        <v>383</v>
      </c>
      <c r="B233" t="s">
        <v>384</v>
      </c>
      <c r="D233" s="3">
        <f>+assessment!H233</f>
        <v>7.731764806115127E-5</v>
      </c>
      <c r="F233" s="16">
        <f>+assessment!J233</f>
        <v>3766.4654382393337</v>
      </c>
      <c r="H233" s="16">
        <f t="shared" si="7"/>
        <v>-941.61635955983343</v>
      </c>
      <c r="J233" s="16">
        <f t="shared" si="8"/>
        <v>2824.8490786795001</v>
      </c>
    </row>
    <row r="234" spans="1:10" hidden="1" outlineLevel="1">
      <c r="A234" t="s">
        <v>385</v>
      </c>
      <c r="B234" t="s">
        <v>386</v>
      </c>
      <c r="D234" s="3">
        <f>+assessment!H234</f>
        <v>2.6005793944326331E-5</v>
      </c>
      <c r="F234" s="16">
        <f>+assessment!J234</f>
        <v>1266.8507972178531</v>
      </c>
      <c r="H234" s="16">
        <f t="shared" si="7"/>
        <v>-316.71269930446329</v>
      </c>
      <c r="J234" s="16">
        <f t="shared" si="8"/>
        <v>950.13809791338986</v>
      </c>
    </row>
    <row r="235" spans="1:10" hidden="1" outlineLevel="1">
      <c r="A235" t="s">
        <v>387</v>
      </c>
      <c r="B235" t="s">
        <v>388</v>
      </c>
      <c r="D235" s="3">
        <f>+assessment!H235</f>
        <v>1.1177867363653997E-4</v>
      </c>
      <c r="F235" s="16">
        <f>+assessment!J235</f>
        <v>5445.2058687982944</v>
      </c>
      <c r="H235" s="16">
        <f t="shared" si="7"/>
        <v>-1361.3014671995736</v>
      </c>
      <c r="J235" s="16">
        <f t="shared" si="8"/>
        <v>4083.9044015987211</v>
      </c>
    </row>
    <row r="236" spans="1:10" s="104" customFormat="1" hidden="1" outlineLevel="1">
      <c r="A236" s="106" t="s">
        <v>585</v>
      </c>
      <c r="B236" s="106" t="s">
        <v>586</v>
      </c>
      <c r="D236" s="3">
        <f>+assessment!H236</f>
        <v>3.8828439977000555E-6</v>
      </c>
      <c r="F236" s="16">
        <f>+assessment!J236</f>
        <v>189.14954200166011</v>
      </c>
      <c r="H236" s="16">
        <f t="shared" si="7"/>
        <v>-47.287385500415027</v>
      </c>
      <c r="J236" s="16">
        <f t="shared" si="8"/>
        <v>141.86215650124507</v>
      </c>
    </row>
    <row r="237" spans="1:10" hidden="1" outlineLevel="1">
      <c r="A237" t="s">
        <v>389</v>
      </c>
      <c r="B237" t="s">
        <v>390</v>
      </c>
      <c r="D237" s="3">
        <f>+assessment!H237</f>
        <v>1.3078506777504011E-5</v>
      </c>
      <c r="F237" s="16">
        <f>+assessment!J237</f>
        <v>637.10866789801639</v>
      </c>
      <c r="H237" s="16">
        <f t="shared" si="7"/>
        <v>-159.2771669745041</v>
      </c>
      <c r="J237" s="16">
        <f t="shared" si="8"/>
        <v>477.83150092351229</v>
      </c>
    </row>
    <row r="238" spans="1:10" hidden="1" outlineLevel="1">
      <c r="A238" t="s">
        <v>391</v>
      </c>
      <c r="B238" t="s">
        <v>392</v>
      </c>
      <c r="D238" s="3">
        <f>+assessment!H238</f>
        <v>1.8324396073835184E-5</v>
      </c>
      <c r="F238" s="16">
        <f>+assessment!J238</f>
        <v>892.65783711012011</v>
      </c>
      <c r="H238" s="16">
        <f t="shared" si="7"/>
        <v>-223.16445927753003</v>
      </c>
      <c r="J238" s="16">
        <f t="shared" si="8"/>
        <v>669.49337783259011</v>
      </c>
    </row>
    <row r="239" spans="1:10" hidden="1" outlineLevel="1">
      <c r="A239" t="s">
        <v>393</v>
      </c>
      <c r="B239" t="s">
        <v>394</v>
      </c>
      <c r="D239" s="3">
        <f>+assessment!H239</f>
        <v>1.8868610280229895E-5</v>
      </c>
      <c r="F239" s="16">
        <f>+assessment!J239</f>
        <v>919.16878319791817</v>
      </c>
      <c r="H239" s="16">
        <f t="shared" si="7"/>
        <v>-229.79219579947954</v>
      </c>
      <c r="J239" s="16">
        <f t="shared" si="8"/>
        <v>689.37658739843869</v>
      </c>
    </row>
    <row r="240" spans="1:10" hidden="1" outlineLevel="1">
      <c r="A240" t="s">
        <v>395</v>
      </c>
      <c r="B240" t="s">
        <v>396</v>
      </c>
      <c r="D240" s="3">
        <f>+assessment!H240</f>
        <v>2.210179402577446E-4</v>
      </c>
      <c r="F240" s="16">
        <f>+assessment!J240</f>
        <v>10766.706619855317</v>
      </c>
      <c r="H240" s="16">
        <f t="shared" si="7"/>
        <v>-2691.6766549638292</v>
      </c>
      <c r="J240" s="16">
        <f t="shared" si="8"/>
        <v>8075.0299648914879</v>
      </c>
    </row>
    <row r="241" spans="1:10" hidden="1" outlineLevel="1">
      <c r="A241" t="s">
        <v>397</v>
      </c>
      <c r="B241" t="s">
        <v>398</v>
      </c>
      <c r="D241" s="3">
        <f>+assessment!H241</f>
        <v>1.3560538325185087E-5</v>
      </c>
      <c r="F241" s="16">
        <f>+assessment!J241</f>
        <v>660.59043706727323</v>
      </c>
      <c r="H241" s="16">
        <f t="shared" si="7"/>
        <v>-165.14760926681831</v>
      </c>
      <c r="J241" s="16">
        <f t="shared" si="8"/>
        <v>495.44282780045489</v>
      </c>
    </row>
    <row r="242" spans="1:10" hidden="1" outlineLevel="1">
      <c r="A242" t="s">
        <v>399</v>
      </c>
      <c r="B242" t="s">
        <v>400</v>
      </c>
      <c r="D242" s="3">
        <f>+assessment!H242</f>
        <v>1.5546499779778278E-4</v>
      </c>
      <c r="F242" s="16">
        <f>+assessment!J242</f>
        <v>7573.349109095805</v>
      </c>
      <c r="H242" s="16">
        <f t="shared" si="7"/>
        <v>-1893.3372772739513</v>
      </c>
      <c r="J242" s="16">
        <f t="shared" si="8"/>
        <v>5680.0118318218538</v>
      </c>
    </row>
    <row r="243" spans="1:10" hidden="1" outlineLevel="1">
      <c r="A243" t="s">
        <v>401</v>
      </c>
      <c r="B243" t="s">
        <v>402</v>
      </c>
      <c r="D243" s="3">
        <f>+assessment!H243</f>
        <v>2.7678521163564119E-5</v>
      </c>
      <c r="F243" s="16">
        <f>+assessment!J243</f>
        <v>1348.336323703066</v>
      </c>
      <c r="H243" s="16">
        <f t="shared" si="7"/>
        <v>-337.0840809257665</v>
      </c>
      <c r="J243" s="16">
        <f t="shared" si="8"/>
        <v>1011.2522427772994</v>
      </c>
    </row>
    <row r="244" spans="1:10" hidden="1" outlineLevel="1">
      <c r="A244" t="s">
        <v>403</v>
      </c>
      <c r="B244" t="s">
        <v>404</v>
      </c>
      <c r="D244" s="3">
        <f>+assessment!H244</f>
        <v>7.5041290864887164E-4</v>
      </c>
      <c r="F244" s="16">
        <f>+assessment!J244</f>
        <v>36555.745754180149</v>
      </c>
      <c r="H244" s="16">
        <f t="shared" si="7"/>
        <v>-9138.9364385450372</v>
      </c>
      <c r="J244" s="16">
        <f t="shared" si="8"/>
        <v>27416.80931563511</v>
      </c>
    </row>
    <row r="245" spans="1:10" hidden="1" outlineLevel="1">
      <c r="A245" t="s">
        <v>405</v>
      </c>
      <c r="B245" t="s">
        <v>406</v>
      </c>
      <c r="D245" s="3">
        <f>+assessment!H245</f>
        <v>1.7585712992154484E-4</v>
      </c>
      <c r="F245" s="16">
        <f>+assessment!J245</f>
        <v>8566.7350019958722</v>
      </c>
      <c r="H245" s="16">
        <f t="shared" si="7"/>
        <v>-2141.683750498968</v>
      </c>
      <c r="J245" s="16">
        <f t="shared" si="8"/>
        <v>6425.0512514969041</v>
      </c>
    </row>
    <row r="246" spans="1:10" hidden="1" outlineLevel="1">
      <c r="A246" t="s">
        <v>407</v>
      </c>
      <c r="B246" t="s">
        <v>408</v>
      </c>
      <c r="D246" s="3">
        <f>+assessment!H246</f>
        <v>3.5681811356763634E-5</v>
      </c>
      <c r="F246" s="16">
        <f>+assessment!J246</f>
        <v>1738.2100027503711</v>
      </c>
      <c r="H246" s="16">
        <f t="shared" si="7"/>
        <v>-434.55250068759278</v>
      </c>
      <c r="J246" s="16">
        <f t="shared" si="8"/>
        <v>1303.6575020627783</v>
      </c>
    </row>
    <row r="247" spans="1:10" hidden="1" outlineLevel="1">
      <c r="A247" t="s">
        <v>409</v>
      </c>
      <c r="B247" t="s">
        <v>410</v>
      </c>
      <c r="D247" s="3">
        <f>+assessment!H247</f>
        <v>6.4196628811092845E-4</v>
      </c>
      <c r="F247" s="16">
        <f>+assessment!J247</f>
        <v>31272.858103136186</v>
      </c>
      <c r="H247" s="16">
        <f t="shared" si="7"/>
        <v>-7818.2145257840466</v>
      </c>
      <c r="J247" s="16">
        <f t="shared" si="8"/>
        <v>23454.643577352141</v>
      </c>
    </row>
    <row r="248" spans="1:10" hidden="1" outlineLevel="1">
      <c r="A248" t="s">
        <v>411</v>
      </c>
      <c r="B248" t="s">
        <v>412</v>
      </c>
      <c r="D248" s="3">
        <f>+assessment!H248</f>
        <v>4.5969537629681352E-4</v>
      </c>
      <c r="F248" s="16">
        <f>+assessment!J248</f>
        <v>22393.681007613824</v>
      </c>
      <c r="H248" s="16">
        <f t="shared" si="7"/>
        <v>-5598.4202519034561</v>
      </c>
      <c r="J248" s="16">
        <f t="shared" si="8"/>
        <v>16795.260755710369</v>
      </c>
    </row>
    <row r="249" spans="1:10" hidden="1" outlineLevel="1">
      <c r="A249" t="s">
        <v>413</v>
      </c>
      <c r="B249" t="s">
        <v>414</v>
      </c>
      <c r="D249" s="3">
        <f>+assessment!H249</f>
        <v>7.8041657203676131E-6</v>
      </c>
      <c r="F249" s="16">
        <f>+assessment!J249</f>
        <v>380.17349463098896</v>
      </c>
      <c r="H249" s="16">
        <f t="shared" si="7"/>
        <v>-95.043373657747239</v>
      </c>
      <c r="J249" s="16">
        <f t="shared" si="8"/>
        <v>285.13012097324173</v>
      </c>
    </row>
    <row r="250" spans="1:10" hidden="1" outlineLevel="1">
      <c r="A250" t="s">
        <v>415</v>
      </c>
      <c r="B250" t="s">
        <v>416</v>
      </c>
      <c r="D250" s="3">
        <f>+assessment!H250</f>
        <v>1.8553161491265967E-5</v>
      </c>
      <c r="F250" s="16">
        <f>+assessment!J250</f>
        <v>903.80195568879128</v>
      </c>
      <c r="H250" s="16">
        <f t="shared" si="7"/>
        <v>-225.95048892219782</v>
      </c>
      <c r="J250" s="16">
        <f t="shared" si="8"/>
        <v>677.85146676659349</v>
      </c>
    </row>
    <row r="251" spans="1:10" hidden="1" outlineLevel="1">
      <c r="A251" t="s">
        <v>417</v>
      </c>
      <c r="B251" t="s">
        <v>418</v>
      </c>
      <c r="D251" s="3">
        <f>+assessment!H251</f>
        <v>2.1877996345517339E-4</v>
      </c>
      <c r="F251" s="16">
        <f>+assessment!J251</f>
        <v>10657.685426248921</v>
      </c>
      <c r="H251" s="16">
        <f t="shared" si="7"/>
        <v>-2664.4213565622304</v>
      </c>
      <c r="J251" s="16">
        <f t="shared" si="8"/>
        <v>7993.2640696866911</v>
      </c>
    </row>
    <row r="252" spans="1:10" hidden="1" outlineLevel="1">
      <c r="A252" t="s">
        <v>419</v>
      </c>
      <c r="B252" t="s">
        <v>420</v>
      </c>
      <c r="D252" s="3">
        <f>+assessment!H252</f>
        <v>9.2491019571981323E-6</v>
      </c>
      <c r="F252" s="16">
        <f>+assessment!J252</f>
        <v>450.56237133579231</v>
      </c>
      <c r="H252" s="16">
        <f t="shared" si="7"/>
        <v>-112.64059283394808</v>
      </c>
      <c r="J252" s="16">
        <f t="shared" si="8"/>
        <v>337.92177850184424</v>
      </c>
    </row>
    <row r="253" spans="1:10" hidden="1" outlineLevel="1">
      <c r="A253" t="s">
        <v>421</v>
      </c>
      <c r="B253" t="s">
        <v>422</v>
      </c>
      <c r="D253" s="3">
        <f>+assessment!H253</f>
        <v>1.5681107669111997E-5</v>
      </c>
      <c r="F253" s="16">
        <f>+assessment!J253</f>
        <v>763.89222318696386</v>
      </c>
      <c r="H253" s="16">
        <f t="shared" si="7"/>
        <v>-190.97305579674097</v>
      </c>
      <c r="J253" s="16">
        <f t="shared" si="8"/>
        <v>572.91916739022292</v>
      </c>
    </row>
    <row r="254" spans="1:10" hidden="1" outlineLevel="1">
      <c r="A254" t="s">
        <v>423</v>
      </c>
      <c r="B254" t="s">
        <v>424</v>
      </c>
      <c r="D254" s="3">
        <f>+assessment!H254</f>
        <v>9.6279256436589592E-5</v>
      </c>
      <c r="F254" s="16">
        <f>+assessment!J254</f>
        <v>4690.164546921902</v>
      </c>
      <c r="H254" s="16">
        <f t="shared" si="7"/>
        <v>-1172.5411367304755</v>
      </c>
      <c r="J254" s="16">
        <f t="shared" si="8"/>
        <v>3517.6234101914265</v>
      </c>
    </row>
    <row r="255" spans="1:10" hidden="1" outlineLevel="1">
      <c r="A255" t="s">
        <v>425</v>
      </c>
      <c r="B255" t="s">
        <v>426</v>
      </c>
      <c r="D255" s="3">
        <f>+assessment!H255</f>
        <v>5.1347083749017353E-5</v>
      </c>
      <c r="F255" s="16">
        <f>+assessment!J255</f>
        <v>2501.3308234892875</v>
      </c>
      <c r="H255" s="16">
        <f t="shared" si="7"/>
        <v>-625.33270587232187</v>
      </c>
      <c r="J255" s="16">
        <f t="shared" si="8"/>
        <v>1875.9981176169656</v>
      </c>
    </row>
    <row r="256" spans="1:10" hidden="1" outlineLevel="1">
      <c r="A256" t="s">
        <v>427</v>
      </c>
      <c r="B256" t="s">
        <v>428</v>
      </c>
      <c r="D256" s="3">
        <f>+assessment!H256</f>
        <v>7.369309117240311E-5</v>
      </c>
      <c r="F256" s="16">
        <f>+assessment!J256</f>
        <v>3589.8981396634003</v>
      </c>
      <c r="H256" s="16">
        <f t="shared" si="7"/>
        <v>-897.47453491585009</v>
      </c>
      <c r="J256" s="16">
        <f t="shared" si="8"/>
        <v>2692.4236047475501</v>
      </c>
    </row>
    <row r="257" spans="1:10" hidden="1" outlineLevel="1">
      <c r="A257" t="s">
        <v>429</v>
      </c>
      <c r="B257" t="s">
        <v>430</v>
      </c>
      <c r="D257" s="3">
        <f>+assessment!H257</f>
        <v>3.3575526916744418E-6</v>
      </c>
      <c r="F257" s="16">
        <f>+assessment!J257</f>
        <v>163.56040939394981</v>
      </c>
      <c r="H257" s="16">
        <f t="shared" si="7"/>
        <v>-40.890102348487453</v>
      </c>
      <c r="J257" s="16">
        <f t="shared" si="8"/>
        <v>122.67030704546235</v>
      </c>
    </row>
    <row r="258" spans="1:10" hidden="1" outlineLevel="1">
      <c r="A258" t="s">
        <v>431</v>
      </c>
      <c r="B258" t="s">
        <v>432</v>
      </c>
      <c r="D258" s="3">
        <f>+assessment!H258</f>
        <v>3.9027999446777445E-5</v>
      </c>
      <c r="F258" s="16">
        <f>+assessment!J258</f>
        <v>1901.2167949502198</v>
      </c>
      <c r="H258" s="16">
        <f t="shared" si="7"/>
        <v>-475.30419873755494</v>
      </c>
      <c r="J258" s="16">
        <f t="shared" si="8"/>
        <v>1425.9125962126648</v>
      </c>
    </row>
    <row r="259" spans="1:10" hidden="1" outlineLevel="1">
      <c r="A259" t="s">
        <v>433</v>
      </c>
      <c r="B259" t="s">
        <v>434</v>
      </c>
      <c r="D259" s="3">
        <f>+assessment!H259</f>
        <v>6.4004356713736161E-6</v>
      </c>
      <c r="F259" s="16">
        <f>+assessment!J259</f>
        <v>311.79194337153683</v>
      </c>
      <c r="H259" s="16">
        <f t="shared" si="7"/>
        <v>-77.947985842884208</v>
      </c>
      <c r="J259" s="16">
        <f t="shared" si="8"/>
        <v>233.84395752865262</v>
      </c>
    </row>
    <row r="260" spans="1:10" hidden="1" outlineLevel="1">
      <c r="A260" t="s">
        <v>435</v>
      </c>
      <c r="B260" t="s">
        <v>436</v>
      </c>
      <c r="D260" s="3">
        <f>+assessment!H260</f>
        <v>2.1646477152266353E-4</v>
      </c>
      <c r="F260" s="16">
        <f>+assessment!J260</f>
        <v>10544.902761290048</v>
      </c>
      <c r="H260" s="16">
        <f t="shared" si="7"/>
        <v>-2636.225690322512</v>
      </c>
      <c r="J260" s="16">
        <f t="shared" si="8"/>
        <v>7908.6770709675366</v>
      </c>
    </row>
    <row r="261" spans="1:10" hidden="1" outlineLevel="1">
      <c r="A261" t="s">
        <v>437</v>
      </c>
      <c r="B261" t="s">
        <v>438</v>
      </c>
      <c r="D261" s="3">
        <f>+assessment!H261</f>
        <v>4.7539166212848627E-6</v>
      </c>
      <c r="F261" s="16">
        <f>+assessment!J261</f>
        <v>231.58312622467952</v>
      </c>
      <c r="H261" s="16">
        <f t="shared" si="7"/>
        <v>-57.895781556169879</v>
      </c>
      <c r="J261" s="16">
        <f t="shared" si="8"/>
        <v>173.68734466850964</v>
      </c>
    </row>
    <row r="262" spans="1:10" hidden="1" outlineLevel="1">
      <c r="A262" t="s">
        <v>439</v>
      </c>
      <c r="B262" t="s">
        <v>440</v>
      </c>
      <c r="D262" s="3">
        <f>+assessment!H262</f>
        <v>1.1641077906444068E-5</v>
      </c>
      <c r="F262" s="16">
        <f>+assessment!J262</f>
        <v>567.08550632314996</v>
      </c>
      <c r="H262" s="16">
        <f t="shared" ref="H262:H263" si="9">-F262*0.25</f>
        <v>-141.77137658078749</v>
      </c>
      <c r="J262" s="16">
        <f t="shared" si="8"/>
        <v>425.31412974236247</v>
      </c>
    </row>
    <row r="263" spans="1:10" hidden="1" outlineLevel="1">
      <c r="A263" t="s">
        <v>441</v>
      </c>
      <c r="B263" t="s">
        <v>442</v>
      </c>
      <c r="D263" s="24">
        <f>+assessment!H263</f>
        <v>1.0549760995870069E-5</v>
      </c>
      <c r="F263" s="20">
        <f>+assessment!J263</f>
        <v>513.92290336098881</v>
      </c>
      <c r="H263" s="20">
        <f t="shared" si="9"/>
        <v>-128.4807258402472</v>
      </c>
      <c r="J263" s="20">
        <f>SUM(F263:H263)</f>
        <v>385.44217752074161</v>
      </c>
    </row>
    <row r="264" spans="1:10" collapsed="1">
      <c r="B264" t="s">
        <v>486</v>
      </c>
      <c r="D264" s="3">
        <f>SUBTOTAL(9,D142:D263)</f>
        <v>1.9989583035598255E-2</v>
      </c>
      <c r="F264" s="16">
        <f>SUBTOTAL(9,F142:F263)</f>
        <v>973776.04617316497</v>
      </c>
      <c r="H264" s="16">
        <f>SUBTOTAL(9,H142:H263)</f>
        <v>-243444.01154329124</v>
      </c>
      <c r="J264" s="16">
        <f>SUBTOTAL(9,J142:J263)</f>
        <v>730332.034629873</v>
      </c>
    </row>
    <row r="265" spans="1:10">
      <c r="D265" s="7"/>
      <c r="F265" s="20"/>
      <c r="H265" s="20"/>
      <c r="J265" s="20"/>
    </row>
    <row r="266" spans="1:10">
      <c r="D266" s="8">
        <f>SUBTOTAL(9,D4:D265)</f>
        <v>1</v>
      </c>
      <c r="F266" s="16">
        <f>SUBTOTAL(9,F4:F265)</f>
        <v>48714175.000000015</v>
      </c>
      <c r="H266" s="16">
        <f>SUBTOTAL(9,H4:H265)</f>
        <v>-12178543.750000004</v>
      </c>
      <c r="J266" s="16">
        <f>SUBTOTAL(9,J4:J265)</f>
        <v>36535631.250000015</v>
      </c>
    </row>
    <row r="267" spans="1:10">
      <c r="F267" s="16"/>
    </row>
    <row r="268" spans="1:10">
      <c r="F268" s="16"/>
    </row>
    <row r="269" spans="1:10">
      <c r="D269" s="36" t="s">
        <v>582</v>
      </c>
      <c r="F269" s="16">
        <v>39000000</v>
      </c>
      <c r="H269" s="16">
        <f>+$H$266*(F269/$F$274)</f>
        <v>-9750000.0000000037</v>
      </c>
      <c r="J269" s="16">
        <f>SUM(F269:H269)</f>
        <v>29249999.999999996</v>
      </c>
    </row>
    <row r="270" spans="1:10">
      <c r="D270" s="9" t="s">
        <v>514</v>
      </c>
      <c r="F270" s="16">
        <v>-2800000</v>
      </c>
      <c r="H270" s="16">
        <f>+$H$266*(F270/$F$274)</f>
        <v>700000.00000000023</v>
      </c>
      <c r="J270" s="16">
        <f>SUM(F270:H270)</f>
        <v>-2100000</v>
      </c>
    </row>
    <row r="271" spans="1:10">
      <c r="D271" s="36" t="s">
        <v>578</v>
      </c>
      <c r="F271" s="16">
        <f>10762366+1761505+390304</f>
        <v>12914175</v>
      </c>
      <c r="H271" s="16">
        <f>+$H$266*(F271/$F$274)</f>
        <v>-3228543.7500000014</v>
      </c>
      <c r="J271" s="16">
        <f>SUM(F271:H271)</f>
        <v>9685631.2499999981</v>
      </c>
    </row>
    <row r="272" spans="1:10">
      <c r="D272" s="9" t="s">
        <v>514</v>
      </c>
      <c r="F272" s="16">
        <v>-400000</v>
      </c>
      <c r="H272" s="16">
        <f t="shared" ref="H272" si="10">+$H$266*(F272/$F$274)</f>
        <v>100000.00000000004</v>
      </c>
      <c r="J272" s="16">
        <f>SUM(F272:H272)</f>
        <v>-299999.99999999994</v>
      </c>
    </row>
    <row r="273" spans="6:10">
      <c r="F273" s="16"/>
      <c r="H273" s="16"/>
    </row>
    <row r="274" spans="6:10" ht="13.5" thickBot="1">
      <c r="F274" s="17">
        <f>SUM(F269:F273)</f>
        <v>48714175</v>
      </c>
      <c r="H274" s="17">
        <f>SUM(H269:H273)</f>
        <v>-12178543.750000006</v>
      </c>
      <c r="J274" s="17">
        <f>SUM(J269:J273)</f>
        <v>36535631.249999993</v>
      </c>
    </row>
    <row r="275" spans="6:10" ht="13.5" thickTop="1"/>
    <row r="277" spans="6:10">
      <c r="F277" s="16"/>
    </row>
    <row r="278" spans="6:10">
      <c r="F278" s="16"/>
    </row>
    <row r="279" spans="6:10">
      <c r="F279" s="16"/>
    </row>
    <row r="280" spans="6:10">
      <c r="F280" s="16"/>
    </row>
    <row r="281" spans="6:10">
      <c r="F281" s="16"/>
    </row>
    <row r="283" spans="6:10">
      <c r="F283" s="16"/>
    </row>
  </sheetData>
  <phoneticPr fontId="9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2014  Assessment Initial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6"/>
  <sheetViews>
    <sheetView workbookViewId="0">
      <pane xSplit="2" ySplit="3" topLeftCell="F243" activePane="bottomRight" state="frozen"/>
      <selection activeCell="D52" sqref="D52"/>
      <selection pane="topRight" activeCell="D52" sqref="D52"/>
      <selection pane="bottomLeft" activeCell="D52" sqref="D52"/>
      <selection pane="bottomRight" activeCell="J280" sqref="J280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41" customWidth="1"/>
    <col min="16" max="16" width="12.85546875" bestFit="1" customWidth="1"/>
    <col min="17" max="17" width="1.5703125" customWidth="1"/>
    <col min="18" max="18" width="10" style="41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459</v>
      </c>
      <c r="H1" s="1" t="s">
        <v>0</v>
      </c>
      <c r="J1" s="1"/>
      <c r="O1" s="1" t="s">
        <v>567</v>
      </c>
      <c r="R1" s="1" t="s">
        <v>567</v>
      </c>
    </row>
    <row r="2" spans="1:24">
      <c r="A2" s="19" t="s">
        <v>463</v>
      </c>
      <c r="B2" s="19"/>
      <c r="C2" s="1" t="s">
        <v>515</v>
      </c>
      <c r="D2" s="1" t="s">
        <v>472</v>
      </c>
      <c r="E2" s="1" t="s">
        <v>471</v>
      </c>
      <c r="F2" s="1" t="s">
        <v>460</v>
      </c>
      <c r="H2" s="1" t="s">
        <v>3</v>
      </c>
      <c r="J2" s="1" t="s">
        <v>3</v>
      </c>
      <c r="L2" s="1" t="s">
        <v>4</v>
      </c>
      <c r="O2" s="1" t="s">
        <v>579</v>
      </c>
      <c r="R2" s="1" t="s">
        <v>579</v>
      </c>
    </row>
    <row r="3" spans="1:24">
      <c r="A3" s="11" t="s">
        <v>461</v>
      </c>
      <c r="B3" s="11" t="s">
        <v>462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469</v>
      </c>
      <c r="Q3" s="11"/>
      <c r="R3" s="11" t="s">
        <v>5</v>
      </c>
      <c r="S3" s="11" t="s">
        <v>469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38"/>
      <c r="R4" s="38"/>
    </row>
    <row r="5" spans="1:24">
      <c r="A5" t="s">
        <v>7</v>
      </c>
      <c r="B5" t="s">
        <v>522</v>
      </c>
      <c r="C5" s="3">
        <f>+payroll!G5</f>
        <v>3.0182181252488851E-3</v>
      </c>
      <c r="D5" s="3">
        <f>+IFR!T5</f>
        <v>2.948275404199356E-3</v>
      </c>
      <c r="E5" s="3">
        <f>+claims!R5</f>
        <v>1.3589483170497956E-4</v>
      </c>
      <c r="F5" s="3">
        <f>+costs!L5</f>
        <v>1.5513573298116899E-4</v>
      </c>
      <c r="H5" s="3">
        <f>(C5*$C$3)+(D5*$D$3)+(E5*$E$3)+(F5*$F$3)</f>
        <v>8.5927735572547846E-4</v>
      </c>
      <c r="J5" s="16">
        <f t="shared" ref="J5:J37" si="0">(+H5*$J$274)</f>
        <v>41858.987480348209</v>
      </c>
      <c r="L5" s="6">
        <f>+J5/payroll!F5</f>
        <v>1.6473203108205619E-3</v>
      </c>
      <c r="O5" s="50">
        <v>37483.423765092797</v>
      </c>
      <c r="P5" s="16">
        <f t="shared" ref="P5:P65" si="1">+J5-O5</f>
        <v>4375.5637152554118</v>
      </c>
      <c r="R5" s="131">
        <v>8.1118510530181595E-4</v>
      </c>
      <c r="S5" s="3">
        <f t="shared" ref="S5:S54" si="2">+H5-R5</f>
        <v>4.8092250423662506E-5</v>
      </c>
    </row>
    <row r="6" spans="1:24">
      <c r="A6" t="s">
        <v>8</v>
      </c>
      <c r="B6" t="s">
        <v>523</v>
      </c>
      <c r="C6" s="3">
        <f>+payroll!G6</f>
        <v>3.2965236933892865E-3</v>
      </c>
      <c r="D6" s="3">
        <f>+IFR!T6</f>
        <v>4.3347576306662951E-3</v>
      </c>
      <c r="E6" s="3">
        <f>+claims!R6</f>
        <v>4.5298277234993187E-5</v>
      </c>
      <c r="F6" s="3">
        <f>+costs!L6</f>
        <v>0</v>
      </c>
      <c r="H6" s="3">
        <f t="shared" ref="H6:H55" si="3">(C6*$C$3)+(D6*$D$3)+(E6*$E$3)+(F6*$F$3)</f>
        <v>9.6070490709219665E-4</v>
      </c>
      <c r="J6" s="16">
        <f t="shared" si="0"/>
        <v>46799.946967448006</v>
      </c>
      <c r="L6" s="6">
        <f>+J6/payroll!F6</f>
        <v>1.6862777759686517E-3</v>
      </c>
      <c r="O6" s="50">
        <v>42684.433001984347</v>
      </c>
      <c r="P6" s="16">
        <f t="shared" si="1"/>
        <v>4115.5139654636587</v>
      </c>
      <c r="R6" s="131">
        <v>9.2374102473819907E-4</v>
      </c>
      <c r="S6" s="3">
        <f t="shared" si="2"/>
        <v>3.6963882353997584E-5</v>
      </c>
    </row>
    <row r="7" spans="1:24">
      <c r="A7" t="s">
        <v>9</v>
      </c>
      <c r="B7" t="s">
        <v>10</v>
      </c>
      <c r="C7" s="3">
        <f>+payroll!G7</f>
        <v>3.0372576913684289E-3</v>
      </c>
      <c r="D7" s="3">
        <f>+IFR!T7</f>
        <v>2.4380316111322678E-3</v>
      </c>
      <c r="E7" s="3">
        <f>+claims!R7</f>
        <v>4.5298277234993187E-5</v>
      </c>
      <c r="F7" s="3">
        <f>+costs!L7</f>
        <v>7.9854526498222832E-6</v>
      </c>
      <c r="H7" s="3">
        <f t="shared" si="3"/>
        <v>6.9599717598772945E-4</v>
      </c>
      <c r="J7" s="16">
        <f t="shared" si="0"/>
        <v>33904.928230572048</v>
      </c>
      <c r="L7" s="6">
        <f>+J7/payroll!F7</f>
        <v>1.3259316758546676E-3</v>
      </c>
      <c r="O7" s="50">
        <v>34152.197208171718</v>
      </c>
      <c r="P7" s="16">
        <f t="shared" si="1"/>
        <v>-247.2689775996696</v>
      </c>
      <c r="R7" s="131">
        <v>7.3909346868145077E-4</v>
      </c>
      <c r="S7" s="3">
        <f t="shared" si="2"/>
        <v>-4.309629269372132E-5</v>
      </c>
    </row>
    <row r="8" spans="1:24">
      <c r="A8" t="s">
        <v>11</v>
      </c>
      <c r="B8" t="s">
        <v>12</v>
      </c>
      <c r="C8" s="3">
        <f>+payroll!G8</f>
        <v>1.4800861091937879E-3</v>
      </c>
      <c r="D8" s="3">
        <f>+IFR!T8</f>
        <v>8.1340114839590532E-4</v>
      </c>
      <c r="E8" s="3">
        <f>+claims!R8</f>
        <v>0</v>
      </c>
      <c r="F8" s="3">
        <f>+costs!L8</f>
        <v>0</v>
      </c>
      <c r="H8" s="3">
        <f t="shared" si="3"/>
        <v>2.8668590719871167E-4</v>
      </c>
      <c r="J8" s="16">
        <f t="shared" si="0"/>
        <v>13965.6674533118</v>
      </c>
      <c r="L8" s="6">
        <f>+J8/payroll!F8</f>
        <v>1.120765285595767E-3</v>
      </c>
      <c r="O8" s="50">
        <v>13133.05954009469</v>
      </c>
      <c r="P8" s="16">
        <f t="shared" si="1"/>
        <v>832.60791321711076</v>
      </c>
      <c r="R8" s="131">
        <v>2.8421475990909542E-4</v>
      </c>
      <c r="S8" s="3">
        <f t="shared" si="2"/>
        <v>2.471147289616251E-6</v>
      </c>
    </row>
    <row r="9" spans="1:24">
      <c r="A9" t="s">
        <v>13</v>
      </c>
      <c r="B9" t="s">
        <v>14</v>
      </c>
      <c r="C9" s="3">
        <f>+payroll!G9</f>
        <v>1.3049079620657984E-4</v>
      </c>
      <c r="D9" s="3">
        <f>+IFR!T9</f>
        <v>1.3559358048786341E-4</v>
      </c>
      <c r="E9" s="3">
        <f>+claims!R9</f>
        <v>0</v>
      </c>
      <c r="F9" s="3">
        <f>+costs!L9</f>
        <v>0</v>
      </c>
      <c r="H9" s="3">
        <f t="shared" si="3"/>
        <v>3.3260547086805407E-5</v>
      </c>
      <c r="J9" s="16">
        <f t="shared" si="0"/>
        <v>1620.2601113823787</v>
      </c>
      <c r="L9" s="6">
        <f>+J9/payroll!F9</f>
        <v>1.4748396890126567E-3</v>
      </c>
      <c r="O9" s="50">
        <v>1567.3860916229619</v>
      </c>
      <c r="P9" s="16">
        <f t="shared" si="1"/>
        <v>52.874019759416797</v>
      </c>
      <c r="R9" s="131">
        <v>3.3920067167552309E-5</v>
      </c>
      <c r="S9" s="3">
        <f t="shared" si="2"/>
        <v>-6.5952008074690284E-7</v>
      </c>
    </row>
    <row r="10" spans="1:24">
      <c r="A10" t="s">
        <v>15</v>
      </c>
      <c r="B10" t="s">
        <v>16</v>
      </c>
      <c r="C10" s="3">
        <f>+payroll!G10</f>
        <v>2.3056386979631763E-4</v>
      </c>
      <c r="D10" s="3">
        <f>+IFR!T10</f>
        <v>1.5474134960304035E-4</v>
      </c>
      <c r="E10" s="3">
        <f>+claims!R10</f>
        <v>0</v>
      </c>
      <c r="F10" s="3">
        <f>+costs!L10</f>
        <v>0</v>
      </c>
      <c r="H10" s="3">
        <f t="shared" si="3"/>
        <v>4.8163152424919752E-5</v>
      </c>
      <c r="J10" s="16">
        <f t="shared" si="0"/>
        <v>2346.2282357792151</v>
      </c>
      <c r="L10" s="6">
        <f>+J10/payroll!F10</f>
        <v>1.2087012220319507E-3</v>
      </c>
      <c r="O10" s="50">
        <v>2304.5088018772785</v>
      </c>
      <c r="P10" s="16">
        <f t="shared" si="1"/>
        <v>41.719433901936554</v>
      </c>
      <c r="R10" s="131">
        <v>4.9872264252997169E-5</v>
      </c>
      <c r="S10" s="3">
        <f t="shared" si="2"/>
        <v>-1.7091118280774175E-6</v>
      </c>
    </row>
    <row r="11" spans="1:24">
      <c r="A11" t="s">
        <v>17</v>
      </c>
      <c r="B11" t="s">
        <v>18</v>
      </c>
      <c r="C11" s="3">
        <f>+payroll!G11</f>
        <v>6.0190024340143176E-4</v>
      </c>
      <c r="D11" s="3">
        <f>+IFR!T11</f>
        <v>3.9231278623112417E-4</v>
      </c>
      <c r="E11" s="3">
        <f>+claims!R11</f>
        <v>9.0596554469986375E-5</v>
      </c>
      <c r="F11" s="3">
        <f>+costs!L11</f>
        <v>3.2926671992610627E-6</v>
      </c>
      <c r="H11" s="3">
        <f t="shared" si="3"/>
        <v>1.3984171219412407E-4</v>
      </c>
      <c r="J11" s="16">
        <f t="shared" si="0"/>
        <v>6812.2736401241937</v>
      </c>
      <c r="L11" s="6">
        <f>+J11/payroll!F11</f>
        <v>1.3443350524544821E-3</v>
      </c>
      <c r="O11" s="50">
        <v>6561.2915241273895</v>
      </c>
      <c r="P11" s="16">
        <f t="shared" si="1"/>
        <v>250.98211599680417</v>
      </c>
      <c r="R11" s="131">
        <v>1.4199401818976322E-4</v>
      </c>
      <c r="S11" s="3">
        <f t="shared" si="2"/>
        <v>-2.1523059956391486E-6</v>
      </c>
      <c r="V11" t="s">
        <v>587</v>
      </c>
    </row>
    <row r="12" spans="1:24">
      <c r="A12" t="s">
        <v>19</v>
      </c>
      <c r="B12" t="s">
        <v>20</v>
      </c>
      <c r="C12" s="3">
        <f>+payroll!G12</f>
        <v>1.337565280270118E-4</v>
      </c>
      <c r="D12" s="3">
        <f>+IFR!T12</f>
        <v>1.1076955107147029E-4</v>
      </c>
      <c r="E12" s="3">
        <f>+claims!R12</f>
        <v>0</v>
      </c>
      <c r="F12" s="3">
        <f>+costs!L12</f>
        <v>0</v>
      </c>
      <c r="H12" s="3">
        <f t="shared" si="3"/>
        <v>3.0565759887310264E-5</v>
      </c>
      <c r="J12" s="16">
        <f t="shared" si="0"/>
        <v>1488.9857761584126</v>
      </c>
      <c r="L12" s="6">
        <f>+J12/payroll!F12</f>
        <v>1.3222559163821991E-3</v>
      </c>
      <c r="O12" s="50">
        <v>1746.6859592438777</v>
      </c>
      <c r="P12" s="16">
        <f t="shared" si="1"/>
        <v>-257.70018308546514</v>
      </c>
      <c r="R12" s="131">
        <v>3.7800325889599022E-5</v>
      </c>
      <c r="S12" s="3">
        <f t="shared" si="2"/>
        <v>-7.2345660022887581E-6</v>
      </c>
    </row>
    <row r="13" spans="1:24">
      <c r="A13" t="s">
        <v>21</v>
      </c>
      <c r="B13" t="s">
        <v>22</v>
      </c>
      <c r="C13" s="3">
        <f>+payroll!G13</f>
        <v>6.0185974844563744E-4</v>
      </c>
      <c r="D13" s="3">
        <f>+IFR!T13</f>
        <v>3.6686490479886246E-4</v>
      </c>
      <c r="E13" s="3">
        <f>+claims!R13</f>
        <v>0</v>
      </c>
      <c r="F13" s="3">
        <f>+costs!L13</f>
        <v>0</v>
      </c>
      <c r="H13" s="3">
        <f t="shared" si="3"/>
        <v>1.2109058165556249E-4</v>
      </c>
      <c r="J13" s="16">
        <f t="shared" si="0"/>
        <v>5898.8277856208615</v>
      </c>
      <c r="L13" s="6">
        <f>+J13/payroll!F13</f>
        <v>1.1641538396950941E-3</v>
      </c>
      <c r="O13" s="50">
        <v>5469.0967420587358</v>
      </c>
      <c r="P13" s="16">
        <f t="shared" si="1"/>
        <v>429.73104356212571</v>
      </c>
      <c r="R13" s="131">
        <v>1.1835764642034299E-4</v>
      </c>
      <c r="S13" s="3">
        <f t="shared" si="2"/>
        <v>2.7329352352195092E-6</v>
      </c>
    </row>
    <row r="14" spans="1:24">
      <c r="A14" t="s">
        <v>23</v>
      </c>
      <c r="B14" t="s">
        <v>24</v>
      </c>
      <c r="C14" s="3">
        <f>+payroll!G14</f>
        <v>1.6248399396843122E-3</v>
      </c>
      <c r="D14" s="3">
        <f>+IFR!T14</f>
        <v>1.0620312343700834E-3</v>
      </c>
      <c r="E14" s="3">
        <f>+claims!R14</f>
        <v>1.8119310893997275E-4</v>
      </c>
      <c r="F14" s="3">
        <f>+costs!L14</f>
        <v>2.4521666724209901E-4</v>
      </c>
      <c r="H14" s="3">
        <f t="shared" si="3"/>
        <v>5.1016786344305475E-4</v>
      </c>
      <c r="J14" s="16">
        <f t="shared" si="0"/>
        <v>24852.406579141072</v>
      </c>
      <c r="L14" s="6">
        <f>+J14/payroll!F14</f>
        <v>1.8167610948696591E-3</v>
      </c>
      <c r="O14" s="50">
        <v>17335.444578143135</v>
      </c>
      <c r="P14" s="16">
        <f t="shared" si="1"/>
        <v>7516.9620009979371</v>
      </c>
      <c r="R14" s="131">
        <v>3.7515928437333935E-4</v>
      </c>
      <c r="S14" s="3">
        <f t="shared" si="2"/>
        <v>1.350085790697154E-4</v>
      </c>
    </row>
    <row r="15" spans="1:24">
      <c r="A15" t="s">
        <v>25</v>
      </c>
      <c r="B15" t="s">
        <v>26</v>
      </c>
      <c r="C15" s="3">
        <f>+payroll!G15</f>
        <v>4.2917211236644397E-5</v>
      </c>
      <c r="D15" s="3">
        <f>+IFR!T15</f>
        <v>2.1577666053621101E-5</v>
      </c>
      <c r="E15" s="3">
        <f>+claims!R15</f>
        <v>0</v>
      </c>
      <c r="F15" s="3">
        <f>+costs!L15</f>
        <v>0</v>
      </c>
      <c r="H15" s="3">
        <f t="shared" si="3"/>
        <v>8.0618596612831868E-6</v>
      </c>
      <c r="J15" s="16">
        <f t="shared" si="0"/>
        <v>392.7268423651899</v>
      </c>
      <c r="L15" s="6">
        <f>+J15/payroll!F15</f>
        <v>1.0869236760830971E-3</v>
      </c>
      <c r="O15" s="50">
        <v>378.93568780694437</v>
      </c>
      <c r="P15" s="16">
        <f t="shared" si="1"/>
        <v>13.791154558245523</v>
      </c>
      <c r="R15" s="131">
        <v>8.2006112286506936E-6</v>
      </c>
      <c r="S15" s="3">
        <f t="shared" si="2"/>
        <v>-1.3875156736750686E-7</v>
      </c>
    </row>
    <row r="16" spans="1:24">
      <c r="A16" t="s">
        <v>556</v>
      </c>
      <c r="B16" t="s">
        <v>557</v>
      </c>
      <c r="C16" s="3">
        <f>+payroll!G16</f>
        <v>6.9928332617790284E-5</v>
      </c>
      <c r="D16" s="3">
        <f>+IFR!T16</f>
        <v>4.6504580619494812E-5</v>
      </c>
      <c r="E16" s="3">
        <f>+claims!R16</f>
        <v>1.3589483170497956E-4</v>
      </c>
      <c r="F16" s="3">
        <f>+costs!L16</f>
        <v>1.5817723138722206E-6</v>
      </c>
      <c r="H16" s="3">
        <f>(C16*$C$3)+(D16*$D$3)+(E16*$E$3)+(F16*$F$3)</f>
        <v>3.5887402298730899E-5</v>
      </c>
      <c r="J16" s="16">
        <f>(+H16*$J$274)</f>
        <v>1748.2251958757793</v>
      </c>
      <c r="L16" s="6">
        <f>+J16/payroll!F16</f>
        <v>2.9695056713577783E-3</v>
      </c>
      <c r="O16" s="50">
        <v>1591.1349312976877</v>
      </c>
      <c r="P16" s="16">
        <f>+J16-O16</f>
        <v>157.09026457809159</v>
      </c>
      <c r="R16" s="131">
        <v>3.4434019818544642E-5</v>
      </c>
      <c r="S16" s="3">
        <f>+H16-R16</f>
        <v>1.4533824801862569E-6</v>
      </c>
    </row>
    <row r="17" spans="1:19">
      <c r="A17" t="s">
        <v>27</v>
      </c>
      <c r="B17" t="s">
        <v>524</v>
      </c>
      <c r="C17" s="3">
        <f>+payroll!G17</f>
        <v>4.1644746533084354E-4</v>
      </c>
      <c r="D17" s="3">
        <f>+IFR!T17</f>
        <v>2.3678110027795462E-4</v>
      </c>
      <c r="E17" s="3">
        <f>+claims!R17</f>
        <v>4.5298277234993187E-5</v>
      </c>
      <c r="F17" s="3">
        <f>+costs!L17</f>
        <v>6.826596301974845E-8</v>
      </c>
      <c r="H17" s="3">
        <f t="shared" si="3"/>
        <v>8.8489271864160591E-5</v>
      </c>
      <c r="J17" s="16">
        <f t="shared" si="0"/>
        <v>4310.6818752132949</v>
      </c>
      <c r="L17" s="6">
        <f>+J17/payroll!F17</f>
        <v>1.2294920000357535E-3</v>
      </c>
      <c r="O17" s="50">
        <v>3776.4801596123716</v>
      </c>
      <c r="P17" s="16">
        <f t="shared" si="1"/>
        <v>534.20171560092331</v>
      </c>
      <c r="R17" s="131">
        <v>8.1727445047275995E-5</v>
      </c>
      <c r="S17" s="3">
        <f t="shared" si="2"/>
        <v>6.7618268168845964E-6</v>
      </c>
    </row>
    <row r="18" spans="1:19">
      <c r="A18" t="s">
        <v>28</v>
      </c>
      <c r="B18" t="s">
        <v>525</v>
      </c>
      <c r="C18" s="3">
        <f>+payroll!G18</f>
        <v>3.1457623761440597E-4</v>
      </c>
      <c r="D18" s="3">
        <f>+IFR!T18</f>
        <v>2.0145703885288054E-4</v>
      </c>
      <c r="E18" s="3">
        <f>+claims!R18</f>
        <v>0</v>
      </c>
      <c r="F18" s="3">
        <f>+costs!L18</f>
        <v>0</v>
      </c>
      <c r="H18" s="3">
        <f t="shared" si="3"/>
        <v>6.4504159558410813E-5</v>
      </c>
      <c r="J18" s="16">
        <f t="shared" si="0"/>
        <v>3142.2669169563469</v>
      </c>
      <c r="L18" s="6">
        <f>+J18/payroll!F18</f>
        <v>1.1864709685573565E-3</v>
      </c>
      <c r="O18" s="50">
        <v>3014.4871165078357</v>
      </c>
      <c r="P18" s="16">
        <f t="shared" si="1"/>
        <v>127.7798004485112</v>
      </c>
      <c r="R18" s="131">
        <v>6.5237024887588273E-5</v>
      </c>
      <c r="S18" s="3">
        <f t="shared" si="2"/>
        <v>-7.3286532917745946E-7</v>
      </c>
    </row>
    <row r="19" spans="1:19">
      <c r="A19" t="s">
        <v>29</v>
      </c>
      <c r="B19" t="s">
        <v>526</v>
      </c>
      <c r="C19" s="3">
        <f>+payroll!G19</f>
        <v>3.0771487834266775E-4</v>
      </c>
      <c r="D19" s="3">
        <f>+IFR!T19</f>
        <v>1.7454430922393858E-4</v>
      </c>
      <c r="E19" s="3">
        <f>+claims!R19</f>
        <v>0</v>
      </c>
      <c r="F19" s="3">
        <f>+costs!L19</f>
        <v>0</v>
      </c>
      <c r="H19" s="3">
        <f t="shared" si="3"/>
        <v>6.0282398445825789E-5</v>
      </c>
      <c r="J19" s="16">
        <f t="shared" si="0"/>
        <v>2936.6073073096854</v>
      </c>
      <c r="L19" s="6">
        <f>+J19/payroll!F19</f>
        <v>1.133541270383599E-3</v>
      </c>
      <c r="O19" s="50">
        <v>2793.4084639831385</v>
      </c>
      <c r="P19" s="16">
        <f t="shared" si="1"/>
        <v>143.19884332654692</v>
      </c>
      <c r="R19" s="131">
        <v>6.0452624424276266E-5</v>
      </c>
      <c r="S19" s="3">
        <f t="shared" si="2"/>
        <v>-1.7022597845047719E-7</v>
      </c>
    </row>
    <row r="20" spans="1:19">
      <c r="A20" t="s">
        <v>30</v>
      </c>
      <c r="B20" t="s">
        <v>527</v>
      </c>
      <c r="C20" s="3">
        <f>+payroll!G20</f>
        <v>3.1543387938757871E-4</v>
      </c>
      <c r="D20" s="3">
        <f>+IFR!T20</f>
        <v>1.8080896187115897E-4</v>
      </c>
      <c r="E20" s="3">
        <f>+claims!R20</f>
        <v>0</v>
      </c>
      <c r="F20" s="3">
        <f>+costs!L20</f>
        <v>0</v>
      </c>
      <c r="H20" s="3">
        <f t="shared" si="3"/>
        <v>6.2030355157342203E-5</v>
      </c>
      <c r="J20" s="16">
        <f t="shared" si="0"/>
        <v>3021.7575764469207</v>
      </c>
      <c r="L20" s="6">
        <f>+J20/payroll!F20</f>
        <v>1.1378663111085261E-3</v>
      </c>
      <c r="O20" s="50">
        <v>3549.1514919945002</v>
      </c>
      <c r="P20" s="16">
        <f t="shared" si="1"/>
        <v>-527.39391554757958</v>
      </c>
      <c r="R20" s="131">
        <v>7.6807786951596483E-5</v>
      </c>
      <c r="S20" s="3">
        <f t="shared" si="2"/>
        <v>-1.477743179425428E-5</v>
      </c>
    </row>
    <row r="21" spans="1:19">
      <c r="A21" t="s">
        <v>31</v>
      </c>
      <c r="B21" t="s">
        <v>528</v>
      </c>
      <c r="C21" s="3">
        <f>+payroll!G21</f>
        <v>5.6147417927555638E-4</v>
      </c>
      <c r="D21" s="3">
        <f>+IFR!T21</f>
        <v>3.1012292626390311E-4</v>
      </c>
      <c r="E21" s="3">
        <f>+claims!R21</f>
        <v>0</v>
      </c>
      <c r="F21" s="3">
        <f>+costs!L21</f>
        <v>0</v>
      </c>
      <c r="H21" s="3">
        <f t="shared" si="3"/>
        <v>1.0894963819243244E-4</v>
      </c>
      <c r="J21" s="16">
        <f t="shared" si="0"/>
        <v>5307.3917410928379</v>
      </c>
      <c r="L21" s="6">
        <f>+J21/payroll!F21</f>
        <v>1.1227713244282519E-3</v>
      </c>
      <c r="O21" s="50">
        <v>5093.0597927845056</v>
      </c>
      <c r="P21" s="16">
        <f t="shared" si="1"/>
        <v>214.33194830833236</v>
      </c>
      <c r="R21" s="131">
        <v>1.1021976728192605E-4</v>
      </c>
      <c r="S21" s="3">
        <f t="shared" si="2"/>
        <v>-1.2701290894936041E-6</v>
      </c>
    </row>
    <row r="22" spans="1:19">
      <c r="A22" t="s">
        <v>32</v>
      </c>
      <c r="B22" t="s">
        <v>529</v>
      </c>
      <c r="C22" s="3">
        <f>+payroll!G22</f>
        <v>1.4828427851560806E-4</v>
      </c>
      <c r="D22" s="3">
        <f>+IFR!T22</f>
        <v>8.3319733330825541E-5</v>
      </c>
      <c r="E22" s="3">
        <f>+claims!R22</f>
        <v>0</v>
      </c>
      <c r="F22" s="3">
        <f>+costs!L22</f>
        <v>0</v>
      </c>
      <c r="H22" s="3">
        <f t="shared" si="3"/>
        <v>2.8950501480804201E-5</v>
      </c>
      <c r="J22" s="16">
        <f t="shared" si="0"/>
        <v>1410.299795473655</v>
      </c>
      <c r="L22" s="6">
        <f>+J22/payroll!F22</f>
        <v>1.1296822146305643E-3</v>
      </c>
      <c r="O22" s="50">
        <v>1311.2987200280854</v>
      </c>
      <c r="P22" s="16">
        <f t="shared" si="1"/>
        <v>99.001075445569541</v>
      </c>
      <c r="R22" s="131">
        <v>2.8378037101261728E-5</v>
      </c>
      <c r="S22" s="3">
        <f t="shared" si="2"/>
        <v>5.7246437954247345E-7</v>
      </c>
    </row>
    <row r="23" spans="1:19">
      <c r="A23" t="s">
        <v>33</v>
      </c>
      <c r="B23" t="s">
        <v>530</v>
      </c>
      <c r="C23" s="3">
        <f>+payroll!G23</f>
        <v>1.872553092063838E-4</v>
      </c>
      <c r="D23" s="3">
        <f>+IFR!T23</f>
        <v>1.0894728374595409E-4</v>
      </c>
      <c r="E23" s="3">
        <f>+claims!R23</f>
        <v>0</v>
      </c>
      <c r="F23" s="3">
        <f>+costs!L23</f>
        <v>0</v>
      </c>
      <c r="H23" s="3">
        <f t="shared" si="3"/>
        <v>3.7025324119042239E-5</v>
      </c>
      <c r="J23" s="16">
        <f t="shared" si="0"/>
        <v>1803.6581185667444</v>
      </c>
      <c r="L23" s="6">
        <f>+J23/payroll!F23</f>
        <v>1.1440896002404672E-3</v>
      </c>
      <c r="O23" s="50">
        <v>1692.6506360791113</v>
      </c>
      <c r="P23" s="16">
        <f t="shared" si="1"/>
        <v>111.00748248763307</v>
      </c>
      <c r="R23" s="131">
        <v>3.6630938333485517E-5</v>
      </c>
      <c r="S23" s="3">
        <f t="shared" si="2"/>
        <v>3.9438578555672213E-7</v>
      </c>
    </row>
    <row r="24" spans="1:19">
      <c r="A24" t="s">
        <v>34</v>
      </c>
      <c r="B24" t="s">
        <v>531</v>
      </c>
      <c r="C24" s="3">
        <f>+payroll!G24</f>
        <v>1.4971816491924508E-4</v>
      </c>
      <c r="D24" s="3">
        <f>+IFR!T24</f>
        <v>8.8979096844929255E-5</v>
      </c>
      <c r="E24" s="3">
        <f>+claims!R24</f>
        <v>0</v>
      </c>
      <c r="F24" s="3">
        <f>+costs!L24</f>
        <v>0</v>
      </c>
      <c r="H24" s="3">
        <f t="shared" si="3"/>
        <v>2.9837157720521792E-5</v>
      </c>
      <c r="J24" s="16">
        <f t="shared" si="0"/>
        <v>1453.4925227000997</v>
      </c>
      <c r="L24" s="6">
        <f>+J24/payroll!F24</f>
        <v>1.1531299801975316E-3</v>
      </c>
      <c r="O24" s="50">
        <v>1384.7762880550542</v>
      </c>
      <c r="P24" s="16">
        <f t="shared" si="1"/>
        <v>68.716234645045461</v>
      </c>
      <c r="R24" s="131">
        <v>2.996817756257107E-5</v>
      </c>
      <c r="S24" s="3">
        <f t="shared" si="2"/>
        <v>-1.310198420492777E-7</v>
      </c>
    </row>
    <row r="25" spans="1:19">
      <c r="A25" t="s">
        <v>35</v>
      </c>
      <c r="B25" t="s">
        <v>532</v>
      </c>
      <c r="C25" s="3">
        <f>+payroll!G25</f>
        <v>1.9394551059543784E-4</v>
      </c>
      <c r="D25" s="3">
        <f>+IFR!T25</f>
        <v>1.0962027595640117E-4</v>
      </c>
      <c r="E25" s="3">
        <f>+claims!R25</f>
        <v>4.5298277234993187E-5</v>
      </c>
      <c r="F25" s="3">
        <f>+costs!L25</f>
        <v>3.155028032601855E-5</v>
      </c>
      <c r="H25" s="3">
        <f t="shared" si="3"/>
        <v>6.3670633099839987E-5</v>
      </c>
      <c r="J25" s="16">
        <f t="shared" si="0"/>
        <v>3101.6623631863977</v>
      </c>
      <c r="L25" s="6">
        <f>+J25/payroll!F25</f>
        <v>1.8995675674996486E-3</v>
      </c>
      <c r="O25" s="50">
        <v>1762.8764293560735</v>
      </c>
      <c r="P25" s="16">
        <f t="shared" si="1"/>
        <v>1338.7859338303242</v>
      </c>
      <c r="R25" s="131">
        <v>3.8150706588148715E-5</v>
      </c>
      <c r="S25" s="3">
        <f t="shared" si="2"/>
        <v>2.5519926511691272E-5</v>
      </c>
    </row>
    <row r="26" spans="1:19">
      <c r="A26" t="s">
        <v>36</v>
      </c>
      <c r="B26" t="s">
        <v>533</v>
      </c>
      <c r="C26" s="3">
        <f>+payroll!G26</f>
        <v>1.4433900643173582E-4</v>
      </c>
      <c r="D26" s="3">
        <f>+IFR!T26</f>
        <v>8.3980546692854471E-5</v>
      </c>
      <c r="E26" s="3">
        <f>+claims!R26</f>
        <v>0</v>
      </c>
      <c r="F26" s="3">
        <f>+costs!L26</f>
        <v>0</v>
      </c>
      <c r="H26" s="3">
        <f t="shared" si="3"/>
        <v>2.8539944140573786E-5</v>
      </c>
      <c r="J26" s="16">
        <f t="shared" si="0"/>
        <v>1390.2998333541359</v>
      </c>
      <c r="L26" s="6">
        <f>+J26/payroll!F26</f>
        <v>1.1441019245693801E-3</v>
      </c>
      <c r="O26" s="50">
        <v>1310.7602293294822</v>
      </c>
      <c r="P26" s="16">
        <f t="shared" si="1"/>
        <v>79.539604024653727</v>
      </c>
      <c r="R26" s="131">
        <v>2.8366383533092823E-5</v>
      </c>
      <c r="S26" s="3">
        <f t="shared" si="2"/>
        <v>1.7356060748096252E-7</v>
      </c>
    </row>
    <row r="27" spans="1:19">
      <c r="A27" t="s">
        <v>37</v>
      </c>
      <c r="B27" t="s">
        <v>534</v>
      </c>
      <c r="C27" s="3">
        <f>+payroll!G27</f>
        <v>1.4151258022625929E-4</v>
      </c>
      <c r="D27" s="3">
        <f>+IFR!T27</f>
        <v>9.3848275052621602E-5</v>
      </c>
      <c r="E27" s="3">
        <f>+claims!R27</f>
        <v>4.5298277234993187E-5</v>
      </c>
      <c r="F27" s="3">
        <f>+costs!L27</f>
        <v>6.5768427787318644E-8</v>
      </c>
      <c r="H27" s="3">
        <f t="shared" si="3"/>
        <v>3.6254309551781481E-5</v>
      </c>
      <c r="J27" s="16">
        <f t="shared" si="0"/>
        <v>1766.0987800096545</v>
      </c>
      <c r="L27" s="6">
        <f>+J27/payroll!F27</f>
        <v>1.4823811977733863E-3</v>
      </c>
      <c r="O27" s="50">
        <v>1285.8963066260801</v>
      </c>
      <c r="P27" s="16">
        <f t="shared" si="1"/>
        <v>480.20247338357444</v>
      </c>
      <c r="R27" s="131">
        <v>2.7828299181920014E-5</v>
      </c>
      <c r="S27" s="3">
        <f t="shared" si="2"/>
        <v>8.4260103698614674E-6</v>
      </c>
    </row>
    <row r="28" spans="1:19">
      <c r="A28" t="s">
        <v>38</v>
      </c>
      <c r="B28" t="s">
        <v>535</v>
      </c>
      <c r="C28" s="3">
        <f>+payroll!G28</f>
        <v>1.5190794376873458E-4</v>
      </c>
      <c r="D28" s="3">
        <f>+IFR!T28</f>
        <v>7.9705686141644041E-5</v>
      </c>
      <c r="E28" s="3">
        <f>+claims!R28</f>
        <v>4.5298277234993187E-5</v>
      </c>
      <c r="F28" s="3">
        <f>+costs!L28</f>
        <v>9.7412199182204467E-6</v>
      </c>
      <c r="H28" s="3">
        <f t="shared" si="3"/>
        <v>4.1591177274978567E-5</v>
      </c>
      <c r="J28" s="16">
        <f t="shared" si="0"/>
        <v>2026.0798882293291</v>
      </c>
      <c r="L28" s="6">
        <f>+J28/payroll!F28</f>
        <v>1.5842219902518823E-3</v>
      </c>
      <c r="O28" s="50">
        <v>2329.2032848327904</v>
      </c>
      <c r="P28" s="16">
        <f t="shared" si="1"/>
        <v>-303.12339660346129</v>
      </c>
      <c r="R28" s="131">
        <v>5.0406681729964572E-5</v>
      </c>
      <c r="S28" s="3">
        <f t="shared" si="2"/>
        <v>-8.8155044549860056E-6</v>
      </c>
    </row>
    <row r="29" spans="1:19">
      <c r="A29" t="s">
        <v>39</v>
      </c>
      <c r="B29" t="s">
        <v>536</v>
      </c>
      <c r="C29" s="3">
        <f>+payroll!G29</f>
        <v>2.6567627200104979E-4</v>
      </c>
      <c r="D29" s="3">
        <f>+IFR!T29</f>
        <v>1.7300640219865035E-4</v>
      </c>
      <c r="E29" s="3">
        <f>+claims!R29</f>
        <v>0</v>
      </c>
      <c r="F29" s="3">
        <f>+costs!L29</f>
        <v>0</v>
      </c>
      <c r="H29" s="3">
        <f t="shared" si="3"/>
        <v>5.4835334274962514E-5</v>
      </c>
      <c r="J29" s="16">
        <f t="shared" si="0"/>
        <v>2671.258070054022</v>
      </c>
      <c r="L29" s="6">
        <f>+J29/payroll!F29</f>
        <v>1.1942714095549865E-3</v>
      </c>
      <c r="O29" s="50">
        <v>2416.3801283587154</v>
      </c>
      <c r="P29" s="16">
        <f t="shared" si="1"/>
        <v>254.87794169530662</v>
      </c>
      <c r="R29" s="131">
        <v>5.2293290526392436E-5</v>
      </c>
      <c r="S29" s="3">
        <f t="shared" si="2"/>
        <v>2.542043748570078E-6</v>
      </c>
    </row>
    <row r="30" spans="1:19">
      <c r="A30" t="s">
        <v>40</v>
      </c>
      <c r="B30" t="s">
        <v>537</v>
      </c>
      <c r="C30" s="3">
        <f>+payroll!G30</f>
        <v>4.1859010531670207E-4</v>
      </c>
      <c r="D30" s="3">
        <f>+IFR!T30</f>
        <v>2.259324444547339E-4</v>
      </c>
      <c r="E30" s="3">
        <f>+claims!R30</f>
        <v>4.5298277234993187E-5</v>
      </c>
      <c r="F30" s="3">
        <f>+costs!L30</f>
        <v>9.7560336321957336E-4</v>
      </c>
      <c r="H30" s="3">
        <f t="shared" si="3"/>
        <v>6.7272207823842241E-4</v>
      </c>
      <c r="J30" s="16">
        <f t="shared" si="0"/>
        <v>32771.101045670199</v>
      </c>
      <c r="L30" s="6">
        <f>+J30/payroll!F30</f>
        <v>9.2991238479896102E-3</v>
      </c>
      <c r="O30" s="50">
        <v>9171.5045674233861</v>
      </c>
      <c r="P30" s="16">
        <f t="shared" si="1"/>
        <v>23599.596478246815</v>
      </c>
      <c r="R30" s="131">
        <v>1.9848207957006E-4</v>
      </c>
      <c r="S30" s="3">
        <f t="shared" si="2"/>
        <v>4.7423999866836241E-4</v>
      </c>
    </row>
    <row r="31" spans="1:19">
      <c r="A31" t="s">
        <v>41</v>
      </c>
      <c r="B31" t="s">
        <v>538</v>
      </c>
      <c r="C31" s="3">
        <f>+payroll!G31</f>
        <v>9.34954158144519E-3</v>
      </c>
      <c r="D31" s="3">
        <f>+IFR!T31</f>
        <v>3.2741684903063993E-3</v>
      </c>
      <c r="E31" s="3">
        <f>+claims!R31</f>
        <v>1.3589483170497956E-4</v>
      </c>
      <c r="F31" s="3">
        <f>+costs!L31</f>
        <v>1.2342078516220585E-2</v>
      </c>
      <c r="H31" s="3">
        <f t="shared" si="3"/>
        <v>9.0035950934570456E-3</v>
      </c>
      <c r="J31" s="16">
        <f t="shared" si="0"/>
        <v>438602.70701180788</v>
      </c>
      <c r="L31" s="6">
        <f>+J31/payroll!F31</f>
        <v>5.5721262422337254E-3</v>
      </c>
      <c r="O31" s="50">
        <v>384434.27247549378</v>
      </c>
      <c r="P31" s="16">
        <f t="shared" si="1"/>
        <v>54168.434536314104</v>
      </c>
      <c r="R31" s="131">
        <v>8.3196070282692443E-3</v>
      </c>
      <c r="S31" s="3">
        <f t="shared" si="2"/>
        <v>6.8398806518780129E-4</v>
      </c>
    </row>
    <row r="32" spans="1:19">
      <c r="A32" t="s">
        <v>42</v>
      </c>
      <c r="B32" t="s">
        <v>43</v>
      </c>
      <c r="C32" s="3">
        <f>+payroll!G32</f>
        <v>9.4657492883120357E-5</v>
      </c>
      <c r="D32" s="3">
        <f>+IFR!T32</f>
        <v>7.2183617311902913E-5</v>
      </c>
      <c r="E32" s="3">
        <f>+claims!R32</f>
        <v>0</v>
      </c>
      <c r="F32" s="3">
        <f>+costs!L32</f>
        <v>0</v>
      </c>
      <c r="H32" s="3">
        <f t="shared" si="3"/>
        <v>2.085513877437791E-5</v>
      </c>
      <c r="J32" s="16">
        <f t="shared" si="0"/>
        <v>1015.940879904331</v>
      </c>
      <c r="L32" s="6">
        <f>+J32/payroll!F32</f>
        <v>1.2748332891011239E-3</v>
      </c>
      <c r="O32" s="50">
        <v>969.38493844079278</v>
      </c>
      <c r="P32" s="16">
        <f t="shared" si="1"/>
        <v>46.555941463538261</v>
      </c>
      <c r="R32" s="131">
        <v>2.097862319875363E-5</v>
      </c>
      <c r="S32" s="3">
        <f t="shared" si="2"/>
        <v>-1.234844243757201E-7</v>
      </c>
    </row>
    <row r="33" spans="1:19">
      <c r="A33" t="s">
        <v>44</v>
      </c>
      <c r="B33" t="s">
        <v>45</v>
      </c>
      <c r="C33" s="3">
        <f>+payroll!G33</f>
        <v>5.8813698991320406E-5</v>
      </c>
      <c r="D33" s="3">
        <f>+IFR!T33</f>
        <v>5.3065695808579185E-5</v>
      </c>
      <c r="E33" s="3">
        <f>+claims!R33</f>
        <v>0</v>
      </c>
      <c r="F33" s="3">
        <f>+costs!L33</f>
        <v>0</v>
      </c>
      <c r="H33" s="3">
        <f t="shared" si="3"/>
        <v>1.3984924349987449E-5</v>
      </c>
      <c r="J33" s="16">
        <f t="shared" si="0"/>
        <v>681.26405214704982</v>
      </c>
      <c r="L33" s="6">
        <f>+J33/payroll!F33</f>
        <v>1.3758685255175174E-3</v>
      </c>
      <c r="O33" s="50">
        <v>670.5878210392367</v>
      </c>
      <c r="P33" s="16">
        <f t="shared" si="1"/>
        <v>10.676231107813123</v>
      </c>
      <c r="R33" s="131">
        <v>1.4512304309042669E-5</v>
      </c>
      <c r="S33" s="3">
        <f t="shared" si="2"/>
        <v>-5.2737995905521984E-7</v>
      </c>
    </row>
    <row r="34" spans="1:19">
      <c r="A34" t="s">
        <v>46</v>
      </c>
      <c r="B34" t="s">
        <v>47</v>
      </c>
      <c r="C34" s="3">
        <f>+payroll!G34</f>
        <v>1.9734346926731229E-3</v>
      </c>
      <c r="D34" s="3">
        <f>+IFR!T34</f>
        <v>1.3742127458077407E-3</v>
      </c>
      <c r="E34" s="3">
        <f>+claims!R34</f>
        <v>1.8119310893997275E-4</v>
      </c>
      <c r="F34" s="3">
        <f>+costs!L34</f>
        <v>2.3227410666295E-5</v>
      </c>
      <c r="H34" s="3">
        <f t="shared" si="3"/>
        <v>4.5957134255088087E-4</v>
      </c>
      <c r="J34" s="16">
        <f t="shared" si="0"/>
        <v>22387.638806008556</v>
      </c>
      <c r="L34" s="6">
        <f>+J34/payroll!F34</f>
        <v>1.3474898101867485E-3</v>
      </c>
      <c r="O34" s="50">
        <v>21153.647338508737</v>
      </c>
      <c r="P34" s="16">
        <f t="shared" si="1"/>
        <v>1233.9914674998181</v>
      </c>
      <c r="R34" s="131">
        <v>4.5778965527118812E-4</v>
      </c>
      <c r="S34" s="3">
        <f t="shared" si="2"/>
        <v>1.7816872796927539E-6</v>
      </c>
    </row>
    <row r="35" spans="1:19">
      <c r="A35" t="s">
        <v>48</v>
      </c>
      <c r="B35" t="s">
        <v>49</v>
      </c>
      <c r="C35" s="3">
        <f>+payroll!G35</f>
        <v>2.3568849981827171E-2</v>
      </c>
      <c r="D35" s="3">
        <f>+IFR!T35</f>
        <v>2.1766056871840578E-2</v>
      </c>
      <c r="E35" s="3">
        <f>+claims!R35</f>
        <v>3.940950119444407E-3</v>
      </c>
      <c r="F35" s="3">
        <f>+costs!L35</f>
        <v>1.0660654796327934E-2</v>
      </c>
      <c r="H35" s="3">
        <f t="shared" si="3"/>
        <v>1.2654398752421889E-2</v>
      </c>
      <c r="J35" s="16">
        <f t="shared" si="0"/>
        <v>616448.59534526162</v>
      </c>
      <c r="L35" s="6">
        <f>+J35/payroll!F35</f>
        <v>3.1066936674023337E-3</v>
      </c>
      <c r="O35" s="50">
        <v>592511.39199613093</v>
      </c>
      <c r="P35" s="16">
        <f t="shared" si="1"/>
        <v>23937.203349130694</v>
      </c>
      <c r="R35" s="131">
        <v>1.2822639119655595E-2</v>
      </c>
      <c r="S35" s="3">
        <f t="shared" si="2"/>
        <v>-1.6824036723370531E-4</v>
      </c>
    </row>
    <row r="36" spans="1:19">
      <c r="A36" t="s">
        <v>50</v>
      </c>
      <c r="B36" t="s">
        <v>504</v>
      </c>
      <c r="C36" s="3">
        <f>+payroll!G36</f>
        <v>1.5619334919095686E-3</v>
      </c>
      <c r="D36" s="3">
        <f>+IFR!T36</f>
        <v>1.4221226967719536E-3</v>
      </c>
      <c r="E36" s="3">
        <f>+claims!R36</f>
        <v>9.5126382193485692E-4</v>
      </c>
      <c r="F36" s="3">
        <f>+costs!L36</f>
        <v>1.1174088349023457E-3</v>
      </c>
      <c r="H36" s="3">
        <f t="shared" si="3"/>
        <v>1.1861418978168262E-3</v>
      </c>
      <c r="J36" s="16">
        <f t="shared" si="0"/>
        <v>57781.92398508099</v>
      </c>
      <c r="L36" s="6">
        <f>+J36/payroll!F36</f>
        <v>4.3940947574032628E-3</v>
      </c>
      <c r="O36" s="50">
        <v>51067.235264337833</v>
      </c>
      <c r="P36" s="16">
        <f t="shared" si="1"/>
        <v>6714.6887207431573</v>
      </c>
      <c r="R36" s="131">
        <v>1.1051546644987205E-3</v>
      </c>
      <c r="S36" s="3">
        <f t="shared" si="2"/>
        <v>8.0987233318105751E-5</v>
      </c>
    </row>
    <row r="37" spans="1:19">
      <c r="A37" t="s">
        <v>51</v>
      </c>
      <c r="B37" t="s">
        <v>52</v>
      </c>
      <c r="C37" s="3">
        <f>+payroll!G37</f>
        <v>1.8153662860975125E-2</v>
      </c>
      <c r="D37" s="3">
        <f>+IFR!T37</f>
        <v>1.4342018233506205E-2</v>
      </c>
      <c r="E37" s="3">
        <f>+claims!R37</f>
        <v>2.6273000796296045E-3</v>
      </c>
      <c r="F37" s="3">
        <f>+costs!L37</f>
        <v>1.2255795001029396E-3</v>
      </c>
      <c r="H37" s="3">
        <f t="shared" si="3"/>
        <v>5.1914028488163708E-3</v>
      </c>
      <c r="J37" s="16">
        <f t="shared" si="0"/>
        <v>252894.90687273923</v>
      </c>
      <c r="L37" s="6">
        <f>+J37/payroll!F37</f>
        <v>1.6546866927265676E-3</v>
      </c>
      <c r="O37" s="50">
        <v>251006.83233791855</v>
      </c>
      <c r="P37" s="16">
        <f t="shared" si="1"/>
        <v>1888.0745348206838</v>
      </c>
      <c r="R37" s="131">
        <v>5.4320812580394137E-3</v>
      </c>
      <c r="S37" s="3">
        <f t="shared" si="2"/>
        <v>-2.4067840922304285E-4</v>
      </c>
    </row>
    <row r="38" spans="1:19">
      <c r="A38" t="s">
        <v>53</v>
      </c>
      <c r="B38" t="s">
        <v>54</v>
      </c>
      <c r="C38" s="3">
        <f>+payroll!G38</f>
        <v>4.8767054040110783E-3</v>
      </c>
      <c r="D38" s="3">
        <f>+IFR!T38</f>
        <v>3.20263804108117E-3</v>
      </c>
      <c r="E38" s="3">
        <f>+claims!R38</f>
        <v>5.8887760405491136E-4</v>
      </c>
      <c r="F38" s="3">
        <f>+costs!L38</f>
        <v>5.0580116827638518E-4</v>
      </c>
      <c r="H38" s="3">
        <f t="shared" si="3"/>
        <v>1.4017302722105988E-3</v>
      </c>
      <c r="J38" s="16">
        <f t="shared" ref="J38:J65" si="4">(+H38*$J$274)</f>
        <v>68284.13378326474</v>
      </c>
      <c r="L38" s="6">
        <f>+J38/payroll!F38</f>
        <v>1.6631569704261644E-3</v>
      </c>
      <c r="O38" s="50">
        <v>67657.971157836131</v>
      </c>
      <c r="P38" s="16">
        <f t="shared" si="1"/>
        <v>626.16262542860932</v>
      </c>
      <c r="R38" s="131">
        <v>1.464197582433427E-3</v>
      </c>
      <c r="S38" s="3">
        <f t="shared" si="2"/>
        <v>-6.246731022282819E-5</v>
      </c>
    </row>
    <row r="39" spans="1:19">
      <c r="A39" t="s">
        <v>55</v>
      </c>
      <c r="B39" t="s">
        <v>56</v>
      </c>
      <c r="C39" s="3">
        <f>+payroll!G39</f>
        <v>7.1576786381783342E-4</v>
      </c>
      <c r="D39" s="3">
        <f>+IFR!T39</f>
        <v>8.1743317763168107E-4</v>
      </c>
      <c r="E39" s="3">
        <f>+claims!R39</f>
        <v>1.3589483170497956E-4</v>
      </c>
      <c r="F39" s="3">
        <f>+costs!L39</f>
        <v>1.693653567167635E-5</v>
      </c>
      <c r="H39" s="3">
        <f t="shared" si="3"/>
        <v>2.2219627633994203E-4</v>
      </c>
      <c r="J39" s="16">
        <f t="shared" si="4"/>
        <v>10824.108289972295</v>
      </c>
      <c r="L39" s="6">
        <f>+J39/payroll!F39</f>
        <v>1.7962214970300139E-3</v>
      </c>
      <c r="O39" s="50">
        <v>12852.52405152067</v>
      </c>
      <c r="P39" s="16">
        <f t="shared" si="1"/>
        <v>-2028.4157615483746</v>
      </c>
      <c r="R39" s="131">
        <v>2.7814364401354752E-4</v>
      </c>
      <c r="S39" s="3">
        <f t="shared" si="2"/>
        <v>-5.5947367673605495E-5</v>
      </c>
    </row>
    <row r="40" spans="1:19">
      <c r="A40" t="s">
        <v>57</v>
      </c>
      <c r="B40" t="s">
        <v>58</v>
      </c>
      <c r="C40" s="3">
        <f>+payroll!G40</f>
        <v>1.1228035961515033E-3</v>
      </c>
      <c r="D40" s="3">
        <f>+IFR!T40</f>
        <v>1.0300695723214626E-3</v>
      </c>
      <c r="E40" s="3">
        <f>+claims!R40</f>
        <v>2.2649138617496592E-4</v>
      </c>
      <c r="F40" s="3">
        <f>+costs!L40</f>
        <v>4.6454654830241178E-5</v>
      </c>
      <c r="H40" s="3">
        <f t="shared" si="3"/>
        <v>3.3095564688351037E-4</v>
      </c>
      <c r="J40" s="16">
        <f t="shared" si="4"/>
        <v>16122.231299521529</v>
      </c>
      <c r="L40" s="6">
        <f>+J40/payroll!F40</f>
        <v>1.7055376442764395E-3</v>
      </c>
      <c r="O40" s="50">
        <v>16119.991156910181</v>
      </c>
      <c r="P40" s="16">
        <f t="shared" si="1"/>
        <v>2.2401426113483467</v>
      </c>
      <c r="R40" s="131">
        <v>3.4885545157323905E-4</v>
      </c>
      <c r="S40" s="3">
        <f t="shared" si="2"/>
        <v>-1.7899804689728682E-5</v>
      </c>
    </row>
    <row r="41" spans="1:19">
      <c r="A41" t="s">
        <v>59</v>
      </c>
      <c r="B41" t="s">
        <v>60</v>
      </c>
      <c r="C41" s="3">
        <f>+payroll!G41</f>
        <v>1.5505424461004105E-3</v>
      </c>
      <c r="D41" s="3">
        <f>+IFR!T41</f>
        <v>9.7677773625052806E-4</v>
      </c>
      <c r="E41" s="3">
        <f>+claims!R41</f>
        <v>0</v>
      </c>
      <c r="F41" s="3">
        <f>+costs!L41</f>
        <v>0</v>
      </c>
      <c r="H41" s="3">
        <f t="shared" si="3"/>
        <v>3.1591502279386733E-4</v>
      </c>
      <c r="J41" s="16">
        <f t="shared" si="4"/>
        <v>15389.539705509442</v>
      </c>
      <c r="L41" s="6">
        <f>+J41/payroll!F41</f>
        <v>1.1789134644748448E-3</v>
      </c>
      <c r="O41" s="50">
        <v>14583.965683086086</v>
      </c>
      <c r="P41" s="16">
        <f t="shared" si="1"/>
        <v>805.57402242335593</v>
      </c>
      <c r="R41" s="131">
        <v>3.1561406483282517E-4</v>
      </c>
      <c r="S41" s="3">
        <f t="shared" si="2"/>
        <v>3.0095796104215051E-7</v>
      </c>
    </row>
    <row r="42" spans="1:19">
      <c r="A42" t="s">
        <v>61</v>
      </c>
      <c r="B42" t="s">
        <v>539</v>
      </c>
      <c r="C42" s="3">
        <f>+payroll!G42</f>
        <v>6.4361504490542958E-4</v>
      </c>
      <c r="D42" s="3">
        <f>+IFR!T42</f>
        <v>5.0644281510590211E-4</v>
      </c>
      <c r="E42" s="3">
        <f>+claims!R42</f>
        <v>9.0596554469986375E-5</v>
      </c>
      <c r="F42" s="3">
        <f>+costs!L42</f>
        <v>5.8589679017571192E-6</v>
      </c>
      <c r="H42" s="3">
        <f t="shared" si="3"/>
        <v>1.6086209641296868E-4</v>
      </c>
      <c r="J42" s="16">
        <f t="shared" si="4"/>
        <v>7836.2643155282285</v>
      </c>
      <c r="L42" s="6">
        <f>+J42/payroll!F42</f>
        <v>1.4461816468501352E-3</v>
      </c>
      <c r="O42" s="50">
        <v>6906.8619180677279</v>
      </c>
      <c r="P42" s="16">
        <f t="shared" si="1"/>
        <v>929.40239746050065</v>
      </c>
      <c r="R42" s="131">
        <v>1.4947256545786892E-4</v>
      </c>
      <c r="S42" s="3">
        <f t="shared" si="2"/>
        <v>1.1389530955099761E-5</v>
      </c>
    </row>
    <row r="43" spans="1:19">
      <c r="A43" t="s">
        <v>62</v>
      </c>
      <c r="B43" t="s">
        <v>63</v>
      </c>
      <c r="C43" s="3">
        <f>+payroll!G43</f>
        <v>1.7010776277739412E-3</v>
      </c>
      <c r="D43" s="3">
        <f>+IFR!T43</f>
        <v>1.001814327116365E-3</v>
      </c>
      <c r="E43" s="3">
        <f>+claims!R43</f>
        <v>4.5298277234993187E-5</v>
      </c>
      <c r="F43" s="3">
        <f>+costs!L43</f>
        <v>9.2886915094564894E-5</v>
      </c>
      <c r="H43" s="3">
        <f t="shared" si="3"/>
        <v>4.0038838500327617E-4</v>
      </c>
      <c r="J43" s="16">
        <f t="shared" si="4"/>
        <v>19504.58985501697</v>
      </c>
      <c r="L43" s="6">
        <f>+J43/payroll!F43</f>
        <v>1.3619232889753223E-3</v>
      </c>
      <c r="O43" s="50">
        <v>21479.597252261483</v>
      </c>
      <c r="P43" s="16">
        <f t="shared" si="1"/>
        <v>-1975.0073972445134</v>
      </c>
      <c r="R43" s="131">
        <v>4.6484359241331415E-4</v>
      </c>
      <c r="S43" s="3">
        <f t="shared" si="2"/>
        <v>-6.4455207410037975E-5</v>
      </c>
    </row>
    <row r="44" spans="1:19">
      <c r="A44" t="s">
        <v>64</v>
      </c>
      <c r="B44" t="s">
        <v>540</v>
      </c>
      <c r="C44" s="3">
        <f>+payroll!G44</f>
        <v>1.6267575871491545E-2</v>
      </c>
      <c r="D44" s="3">
        <f>+IFR!T44</f>
        <v>1.8370624305656509E-2</v>
      </c>
      <c r="E44" s="3">
        <f>+claims!R44</f>
        <v>7.2024260803639165E-3</v>
      </c>
      <c r="F44" s="3">
        <f>+costs!L44</f>
        <v>9.860524512236039E-3</v>
      </c>
      <c r="H44" s="3">
        <f t="shared" si="3"/>
        <v>1.1326453641539717E-2</v>
      </c>
      <c r="J44" s="16">
        <f t="shared" si="4"/>
        <v>551758.84482335311</v>
      </c>
      <c r="L44" s="6">
        <f>+J44/payroll!F44</f>
        <v>4.0287138326919655E-3</v>
      </c>
      <c r="O44" s="50">
        <v>521720.0971247452</v>
      </c>
      <c r="P44" s="16">
        <f t="shared" si="1"/>
        <v>30038.747698607913</v>
      </c>
      <c r="R44" s="131">
        <v>1.1290632749464432E-2</v>
      </c>
      <c r="S44" s="3">
        <f t="shared" si="2"/>
        <v>3.5820892075285812E-5</v>
      </c>
    </row>
    <row r="45" spans="1:19">
      <c r="A45" t="s">
        <v>569</v>
      </c>
      <c r="B45" t="s">
        <v>570</v>
      </c>
      <c r="C45" s="3">
        <f>+payroll!G45</f>
        <v>4.7362485045322231E-5</v>
      </c>
      <c r="D45" s="3">
        <f>+IFR!T45</f>
        <v>4.2082092279502658E-5</v>
      </c>
      <c r="E45" s="3">
        <f>+claims!R45</f>
        <v>0</v>
      </c>
      <c r="F45" s="3">
        <f>+costs!L45</f>
        <v>0</v>
      </c>
      <c r="H45" s="3">
        <f t="shared" si="3"/>
        <v>1.1180572165603111E-5</v>
      </c>
      <c r="J45" s="16">
        <f t="shared" si="4"/>
        <v>544.65234907531897</v>
      </c>
      <c r="L45" s="6">
        <f>+J45/payroll!F45</f>
        <v>1.3659187192009892E-3</v>
      </c>
      <c r="O45" s="50">
        <v>540.6749264012019</v>
      </c>
      <c r="P45" s="16">
        <f t="shared" si="1"/>
        <v>3.9774226741170651</v>
      </c>
      <c r="R45" s="131">
        <v>1.1700837411636182E-5</v>
      </c>
      <c r="S45" s="3">
        <f t="shared" si="2"/>
        <v>-5.2026524603307097E-7</v>
      </c>
    </row>
    <row r="46" spans="1:19">
      <c r="A46" t="s">
        <v>65</v>
      </c>
      <c r="B46" t="s">
        <v>66</v>
      </c>
      <c r="C46" s="3">
        <f>+payroll!G46</f>
        <v>5.8349496034028889E-4</v>
      </c>
      <c r="D46" s="3">
        <f>+IFR!T46</f>
        <v>5.3581746467326261E-4</v>
      </c>
      <c r="E46" s="3">
        <f>+claims!R46</f>
        <v>1.3589483170497956E-4</v>
      </c>
      <c r="F46" s="3">
        <f>+costs!L46</f>
        <v>2.244690593080836E-4</v>
      </c>
      <c r="H46" s="3">
        <f t="shared" si="3"/>
        <v>2.9497971346729101E-4</v>
      </c>
      <c r="J46" s="16">
        <f t="shared" si="4"/>
        <v>14369.693383295471</v>
      </c>
      <c r="L46" s="6">
        <f>+J46/payroll!F46</f>
        <v>2.9251648688063646E-3</v>
      </c>
      <c r="O46" s="50">
        <v>8024.3283018301909</v>
      </c>
      <c r="P46" s="16">
        <f t="shared" si="1"/>
        <v>6345.3650814652801</v>
      </c>
      <c r="R46" s="131">
        <v>1.7365584422835743E-4</v>
      </c>
      <c r="S46" s="3">
        <f t="shared" si="2"/>
        <v>1.2132386923893358E-4</v>
      </c>
    </row>
    <row r="47" spans="1:19">
      <c r="A47" t="s">
        <v>67</v>
      </c>
      <c r="B47" t="s">
        <v>68</v>
      </c>
      <c r="C47" s="3">
        <f>+payroll!G47</f>
        <v>2.3370112204731414E-3</v>
      </c>
      <c r="D47" s="3">
        <f>+IFR!T47</f>
        <v>1.7096719615596733E-3</v>
      </c>
      <c r="E47" s="3">
        <f>+claims!R47</f>
        <v>4.0768449511493864E-4</v>
      </c>
      <c r="F47" s="3">
        <f>+costs!L47</f>
        <v>2.9447630389188215E-4</v>
      </c>
      <c r="H47" s="3">
        <f t="shared" si="3"/>
        <v>7.4367385435647189E-4</v>
      </c>
      <c r="J47" s="16">
        <f t="shared" si="4"/>
        <v>36227.458284045686</v>
      </c>
      <c r="L47" s="6">
        <f>+J47/payroll!F47</f>
        <v>1.8412680803201774E-3</v>
      </c>
      <c r="O47" s="50">
        <v>40395.492723217612</v>
      </c>
      <c r="P47" s="16">
        <f t="shared" si="1"/>
        <v>-4168.0344391719264</v>
      </c>
      <c r="R47" s="131">
        <v>8.7420568152363123E-4</v>
      </c>
      <c r="S47" s="3">
        <f t="shared" si="2"/>
        <v>-1.3053182716715934E-4</v>
      </c>
    </row>
    <row r="48" spans="1:19">
      <c r="A48" t="s">
        <v>69</v>
      </c>
      <c r="B48" t="s">
        <v>70</v>
      </c>
      <c r="C48" s="3">
        <f>+payroll!G48</f>
        <v>6.6364534000605741E-5</v>
      </c>
      <c r="D48" s="3">
        <f>+IFR!T48</f>
        <v>5.9930975617995846E-5</v>
      </c>
      <c r="E48" s="3">
        <f>+claims!R48</f>
        <v>0</v>
      </c>
      <c r="F48" s="3">
        <f>+costs!L48</f>
        <v>0</v>
      </c>
      <c r="H48" s="3">
        <f t="shared" si="3"/>
        <v>1.5786938702325198E-5</v>
      </c>
      <c r="J48" s="16">
        <f t="shared" si="4"/>
        <v>769.0476946593426</v>
      </c>
      <c r="L48" s="6">
        <f>+J48/payroll!F48</f>
        <v>1.3764396748741053E-3</v>
      </c>
      <c r="O48" s="50">
        <v>692.67020804770254</v>
      </c>
      <c r="P48" s="16">
        <f t="shared" si="1"/>
        <v>76.377486611640052</v>
      </c>
      <c r="R48" s="131">
        <v>1.4990192976391664E-5</v>
      </c>
      <c r="S48" s="3">
        <f t="shared" si="2"/>
        <v>7.9674572593353459E-7</v>
      </c>
    </row>
    <row r="49" spans="1:19">
      <c r="A49" t="s">
        <v>71</v>
      </c>
      <c r="B49" t="s">
        <v>72</v>
      </c>
      <c r="C49" s="3">
        <f>+payroll!G49</f>
        <v>8.963189180903547E-5</v>
      </c>
      <c r="D49" s="3">
        <f>+IFR!T49</f>
        <v>5.9162329979044259E-5</v>
      </c>
      <c r="E49" s="3">
        <f>+claims!R49</f>
        <v>0</v>
      </c>
      <c r="F49" s="3">
        <f>+costs!L49</f>
        <v>0</v>
      </c>
      <c r="H49" s="3">
        <f t="shared" si="3"/>
        <v>1.8599277723509967E-5</v>
      </c>
      <c r="J49" s="16">
        <f t="shared" si="4"/>
        <v>906.04846989666612</v>
      </c>
      <c r="L49" s="6">
        <f>+J49/payroll!F49</f>
        <v>1.2006842817314399E-3</v>
      </c>
      <c r="O49" s="50">
        <v>895.62880828573111</v>
      </c>
      <c r="P49" s="16">
        <f t="shared" si="1"/>
        <v>10.419661610935009</v>
      </c>
      <c r="R49" s="131">
        <v>1.9382454327376252E-5</v>
      </c>
      <c r="S49" s="3">
        <f t="shared" si="2"/>
        <v>-7.8317660386628549E-7</v>
      </c>
    </row>
    <row r="50" spans="1:19">
      <c r="A50" t="s">
        <v>73</v>
      </c>
      <c r="B50" t="s">
        <v>74</v>
      </c>
      <c r="C50" s="3">
        <f>+payroll!G50</f>
        <v>5.3124610448484278E-5</v>
      </c>
      <c r="D50" s="3">
        <f>+IFR!T50</f>
        <v>3.9193620521969774E-5</v>
      </c>
      <c r="E50" s="3">
        <f>+claims!R50</f>
        <v>0</v>
      </c>
      <c r="F50" s="3">
        <f>+costs!L50</f>
        <v>0</v>
      </c>
      <c r="H50" s="3">
        <f t="shared" si="3"/>
        <v>1.1539778871306757E-5</v>
      </c>
      <c r="J50" s="16">
        <f t="shared" si="4"/>
        <v>562.15080739813982</v>
      </c>
      <c r="L50" s="6">
        <f>+J50/payroll!F50</f>
        <v>1.2568893235653169E-3</v>
      </c>
      <c r="O50" s="50">
        <v>587.82465155099192</v>
      </c>
      <c r="P50" s="16">
        <f t="shared" si="1"/>
        <v>-25.673844152852098</v>
      </c>
      <c r="R50" s="131">
        <v>1.2721212578010461E-5</v>
      </c>
      <c r="S50" s="3">
        <f t="shared" si="2"/>
        <v>-1.1814337067037034E-6</v>
      </c>
    </row>
    <row r="51" spans="1:19">
      <c r="A51" t="s">
        <v>75</v>
      </c>
      <c r="B51" t="s">
        <v>76</v>
      </c>
      <c r="C51" s="3">
        <f>+payroll!G51</f>
        <v>2.0667412604009918E-4</v>
      </c>
      <c r="D51" s="3">
        <f>+IFR!T51</f>
        <v>1.7385933452088785E-4</v>
      </c>
      <c r="E51" s="3">
        <f>+claims!R51</f>
        <v>4.5298277234993187E-5</v>
      </c>
      <c r="F51" s="3">
        <f>+costs!L51</f>
        <v>1.6763289977720135E-5</v>
      </c>
      <c r="H51" s="3">
        <f t="shared" si="3"/>
        <v>6.441939814200444E-5</v>
      </c>
      <c r="J51" s="16">
        <f t="shared" si="4"/>
        <v>3138.1378344842792</v>
      </c>
      <c r="L51" s="6">
        <f>+J51/payroll!F51</f>
        <v>1.8035403456267043E-3</v>
      </c>
      <c r="O51" s="50">
        <v>2965.1438273414265</v>
      </c>
      <c r="P51" s="16">
        <f t="shared" si="1"/>
        <v>172.99400714285275</v>
      </c>
      <c r="R51" s="131">
        <v>6.4169178431799272E-5</v>
      </c>
      <c r="S51" s="3">
        <f t="shared" si="2"/>
        <v>2.5021971020516777E-7</v>
      </c>
    </row>
    <row r="52" spans="1:19">
      <c r="A52" t="s">
        <v>77</v>
      </c>
      <c r="B52" t="s">
        <v>78</v>
      </c>
      <c r="C52" s="3">
        <f>+payroll!G52</f>
        <v>8.5438534571354784E-5</v>
      </c>
      <c r="D52" s="3">
        <f>+IFR!T52</f>
        <v>5.4172119106796653E-5</v>
      </c>
      <c r="E52" s="3">
        <f>+claims!R52</f>
        <v>0</v>
      </c>
      <c r="F52" s="3">
        <f>+costs!L52</f>
        <v>0</v>
      </c>
      <c r="H52" s="3">
        <f t="shared" si="3"/>
        <v>1.7451331709768929E-5</v>
      </c>
      <c r="J52" s="16">
        <f t="shared" si="4"/>
        <v>850.12722689273278</v>
      </c>
      <c r="L52" s="6">
        <f>+J52/payroll!F52</f>
        <v>1.181871041566416E-3</v>
      </c>
      <c r="O52" s="50">
        <v>803.81212890017071</v>
      </c>
      <c r="P52" s="16">
        <f t="shared" si="1"/>
        <v>46.315097992562073</v>
      </c>
      <c r="R52" s="131">
        <v>1.7395434059361135E-5</v>
      </c>
      <c r="S52" s="3">
        <f t="shared" si="2"/>
        <v>5.5897650407793335E-8</v>
      </c>
    </row>
    <row r="53" spans="1:19">
      <c r="A53" t="s">
        <v>79</v>
      </c>
      <c r="B53" t="s">
        <v>80</v>
      </c>
      <c r="C53" s="3">
        <f>+payroll!G53</f>
        <v>9.4139043163682194E-4</v>
      </c>
      <c r="D53" s="3">
        <f>+IFR!T53</f>
        <v>5.7554378072294883E-4</v>
      </c>
      <c r="E53" s="3">
        <f>+claims!R53</f>
        <v>0</v>
      </c>
      <c r="F53" s="3">
        <f>+costs!L53</f>
        <v>6.3288375301515825E-5</v>
      </c>
      <c r="H53" s="3">
        <f t="shared" si="3"/>
        <v>2.2758980172588083E-4</v>
      </c>
      <c r="J53" s="16">
        <f t="shared" si="4"/>
        <v>11086.849429489861</v>
      </c>
      <c r="L53" s="6">
        <f>+J53/payroll!F53</f>
        <v>1.3988731247224202E-3</v>
      </c>
      <c r="O53" s="50">
        <v>11091.298332271042</v>
      </c>
      <c r="P53" s="16">
        <f t="shared" si="1"/>
        <v>-4.4489027811814594</v>
      </c>
      <c r="R53" s="131">
        <v>2.40028660721646E-4</v>
      </c>
      <c r="S53" s="3">
        <f t="shared" si="2"/>
        <v>-1.2438858995765176E-5</v>
      </c>
    </row>
    <row r="54" spans="1:19">
      <c r="A54" t="s">
        <v>81</v>
      </c>
      <c r="B54" t="s">
        <v>505</v>
      </c>
      <c r="C54" s="3">
        <f>+payroll!G54</f>
        <v>2.2248766818563541E-3</v>
      </c>
      <c r="D54" s="3">
        <f>+IFR!T54</f>
        <v>1.6363666056035105E-3</v>
      </c>
      <c r="E54" s="3">
        <f>+claims!R54</f>
        <v>4.0768449511493864E-4</v>
      </c>
      <c r="F54" s="3">
        <f>+costs!L54</f>
        <v>2.9302315464248014E-4</v>
      </c>
      <c r="H54" s="3">
        <f t="shared" si="3"/>
        <v>7.1962197798521184E-4</v>
      </c>
      <c r="J54" s="16">
        <f t="shared" si="4"/>
        <v>35055.790969417758</v>
      </c>
      <c r="L54" s="6">
        <f>+J54/payroll!F54</f>
        <v>1.871517029206205E-3</v>
      </c>
      <c r="O54" s="50">
        <v>33085.359159956213</v>
      </c>
      <c r="P54" s="16">
        <f t="shared" si="1"/>
        <v>1970.4318094615446</v>
      </c>
      <c r="R54" s="131">
        <v>7.1600584627253949E-4</v>
      </c>
      <c r="S54" s="3">
        <f t="shared" si="2"/>
        <v>3.6161317126723585E-6</v>
      </c>
    </row>
    <row r="55" spans="1:19">
      <c r="A55" t="s">
        <v>82</v>
      </c>
      <c r="B55" t="s">
        <v>83</v>
      </c>
      <c r="C55" s="3">
        <f>+payroll!G55</f>
        <v>2.9853941079305771E-5</v>
      </c>
      <c r="D55" s="3">
        <f>+IFR!T55</f>
        <v>2.5944624256199174E-5</v>
      </c>
      <c r="E55" s="3">
        <f>+claims!R55</f>
        <v>0</v>
      </c>
      <c r="F55" s="3">
        <f>+costs!L55</f>
        <v>0</v>
      </c>
      <c r="H55" s="3">
        <f t="shared" si="3"/>
        <v>6.9748206669381177E-6</v>
      </c>
      <c r="J55" s="16">
        <f t="shared" si="4"/>
        <v>339.77263456284015</v>
      </c>
      <c r="L55" s="6">
        <f>+J55/payroll!F55</f>
        <v>1.3518443282095186E-3</v>
      </c>
      <c r="O55" s="50">
        <v>286.53399994345614</v>
      </c>
      <c r="P55" s="16">
        <f t="shared" si="1"/>
        <v>53.238634619384015</v>
      </c>
      <c r="R55" s="131">
        <v>6.2009306933466453E-6</v>
      </c>
      <c r="S55" s="3">
        <f t="shared" ref="S55:S102" si="5">+H55-R55</f>
        <v>7.7388997359147237E-7</v>
      </c>
    </row>
    <row r="56" spans="1:19">
      <c r="A56" t="s">
        <v>84</v>
      </c>
      <c r="B56" s="37" t="s">
        <v>573</v>
      </c>
      <c r="C56" s="3">
        <f>+payroll!G56</f>
        <v>3.1463532917725824E-3</v>
      </c>
      <c r="D56" s="3">
        <f>+IFR!T56</f>
        <v>3.255435476197496E-3</v>
      </c>
      <c r="E56" s="3">
        <f>+claims!R56</f>
        <v>5.4357932681991829E-3</v>
      </c>
      <c r="F56" s="3">
        <f>+costs!L56</f>
        <v>7.7598562863614639E-3</v>
      </c>
      <c r="H56" s="3">
        <f t="shared" ref="H56:H105" si="6">(C56*$C$3)+(D56*$D$3)+(E56*$E$3)+(F56*$F$3)</f>
        <v>6.271506358043015E-3</v>
      </c>
      <c r="J56" s="16">
        <f t="shared" si="4"/>
        <v>305511.25823932007</v>
      </c>
      <c r="L56" s="6">
        <f>+J56/payroll!F56</f>
        <v>1.1533462011531029E-2</v>
      </c>
      <c r="O56" s="50">
        <v>289784.38523941807</v>
      </c>
      <c r="P56" s="16">
        <f t="shared" si="1"/>
        <v>15726.872999902</v>
      </c>
      <c r="R56" s="131">
        <v>6.2712728305831002E-3</v>
      </c>
      <c r="S56" s="3">
        <f t="shared" si="5"/>
        <v>2.3352745991481183E-7</v>
      </c>
    </row>
    <row r="57" spans="1:19">
      <c r="A57" t="s">
        <v>85</v>
      </c>
      <c r="B57" t="s">
        <v>86</v>
      </c>
      <c r="C57" s="3">
        <f>+payroll!G57</f>
        <v>1.6569339306810764E-3</v>
      </c>
      <c r="D57" s="3">
        <f>+IFR!T57</f>
        <v>1.8494754406180249E-3</v>
      </c>
      <c r="E57" s="3">
        <f>+claims!R57</f>
        <v>5.4357932681991822E-4</v>
      </c>
      <c r="F57" s="3">
        <f>+costs!L57</f>
        <v>1.7729952664314658E-4</v>
      </c>
      <c r="H57" s="3">
        <f t="shared" si="6"/>
        <v>6.2621778642126327E-4</v>
      </c>
      <c r="J57" s="16">
        <f t="shared" si="4"/>
        <v>30505.682835838044</v>
      </c>
      <c r="L57" s="6">
        <f>+J57/payroll!F57</f>
        <v>2.1868324820570628E-3</v>
      </c>
      <c r="O57" s="50">
        <v>34132.261038637444</v>
      </c>
      <c r="P57" s="16">
        <f t="shared" si="1"/>
        <v>-3626.5782027993992</v>
      </c>
      <c r="R57" s="131">
        <v>7.3866202666899423E-4</v>
      </c>
      <c r="S57" s="3">
        <f t="shared" si="5"/>
        <v>-1.1244424024773095E-4</v>
      </c>
    </row>
    <row r="58" spans="1:19">
      <c r="A58" t="s">
        <v>87</v>
      </c>
      <c r="B58" t="s">
        <v>88</v>
      </c>
      <c r="C58" s="3">
        <f>+payroll!G58</f>
        <v>5.6683016080504543E-2</v>
      </c>
      <c r="D58" s="3">
        <f>+IFR!T58</f>
        <v>4.5441641552511361E-2</v>
      </c>
      <c r="E58" s="3">
        <f>+claims!R58</f>
        <v>5.5502310212139021E-2</v>
      </c>
      <c r="F58" s="3">
        <f>+costs!L58</f>
        <v>5.1141785944287407E-2</v>
      </c>
      <c r="H58" s="3">
        <f t="shared" si="6"/>
        <v>5.1776000302520282E-2</v>
      </c>
      <c r="J58" s="16">
        <f t="shared" si="4"/>
        <v>2522225.1395370262</v>
      </c>
      <c r="L58" s="6">
        <f>+J58/payroll!F58</f>
        <v>5.2853147590926257E-3</v>
      </c>
      <c r="O58" s="50">
        <v>2282722.7527595209</v>
      </c>
      <c r="P58" s="16">
        <f t="shared" si="1"/>
        <v>239502.38677750528</v>
      </c>
      <c r="R58" s="131">
        <v>4.940078868399761E-2</v>
      </c>
      <c r="S58" s="3">
        <f t="shared" si="5"/>
        <v>2.3752116185226727E-3</v>
      </c>
    </row>
    <row r="59" spans="1:19">
      <c r="A59" t="s">
        <v>89</v>
      </c>
      <c r="B59" s="37" t="s">
        <v>571</v>
      </c>
      <c r="C59" s="3">
        <f>+payroll!G59</f>
        <v>2.1395079992822614E-4</v>
      </c>
      <c r="D59" s="3">
        <f>+IFR!T59</f>
        <v>2.0298977848585411E-4</v>
      </c>
      <c r="E59" s="3">
        <f>+claims!R59</f>
        <v>0</v>
      </c>
      <c r="F59" s="3">
        <f>+costs!L59</f>
        <v>9.2803580668976158E-5</v>
      </c>
      <c r="H59" s="3">
        <f t="shared" si="6"/>
        <v>1.0779972070314572E-4</v>
      </c>
      <c r="J59" s="16">
        <f t="shared" si="4"/>
        <v>5251.374459284164</v>
      </c>
      <c r="L59" s="6">
        <f>+J59/payroll!F59</f>
        <v>2.9154059106703961E-3</v>
      </c>
      <c r="O59" s="50">
        <v>6247.0555127500447</v>
      </c>
      <c r="P59" s="16">
        <f t="shared" si="1"/>
        <v>-995.68105346588072</v>
      </c>
      <c r="R59" s="131">
        <v>1.3519358358762482E-4</v>
      </c>
      <c r="S59" s="3">
        <f t="shared" si="5"/>
        <v>-2.7393862884479093E-5</v>
      </c>
    </row>
    <row r="60" spans="1:19">
      <c r="A60" t="s">
        <v>90</v>
      </c>
      <c r="B60" t="s">
        <v>91</v>
      </c>
      <c r="C60" s="3">
        <f>+payroll!G60</f>
        <v>7.9760785669315571E-5</v>
      </c>
      <c r="D60" s="3">
        <f>+IFR!T60</f>
        <v>7.6415694884382558E-5</v>
      </c>
      <c r="E60" s="3">
        <f>+claims!R60</f>
        <v>0</v>
      </c>
      <c r="F60" s="3">
        <f>+costs!L60</f>
        <v>0</v>
      </c>
      <c r="H60" s="3">
        <f t="shared" si="6"/>
        <v>1.9522060069212266E-5</v>
      </c>
      <c r="J60" s="16">
        <f t="shared" si="4"/>
        <v>951.0010505721184</v>
      </c>
      <c r="L60" s="6">
        <f>+J60/payroll!F60</f>
        <v>1.4162226319951567E-3</v>
      </c>
      <c r="O60" s="50">
        <v>1019.2548787367458</v>
      </c>
      <c r="P60" s="16">
        <f t="shared" si="1"/>
        <v>-68.253828164627407</v>
      </c>
      <c r="R60" s="131">
        <v>2.2057867000597616E-5</v>
      </c>
      <c r="S60" s="3">
        <f t="shared" si="5"/>
        <v>-2.5358069313853502E-6</v>
      </c>
    </row>
    <row r="61" spans="1:19">
      <c r="A61" t="s">
        <v>92</v>
      </c>
      <c r="B61" t="s">
        <v>93</v>
      </c>
      <c r="C61" s="3">
        <f>+payroll!G61</f>
        <v>1.8771564188593102E-4</v>
      </c>
      <c r="D61" s="3">
        <f>+IFR!T61</f>
        <v>1.5933603880372853E-4</v>
      </c>
      <c r="E61" s="3">
        <f>+claims!R61</f>
        <v>0</v>
      </c>
      <c r="F61" s="3">
        <f>+costs!L61</f>
        <v>0</v>
      </c>
      <c r="H61" s="3">
        <f t="shared" si="6"/>
        <v>4.3381460086207444E-5</v>
      </c>
      <c r="J61" s="16">
        <f t="shared" si="4"/>
        <v>2113.2920383950245</v>
      </c>
      <c r="L61" s="6">
        <f>+J61/payroll!F61</f>
        <v>1.3372081380481507E-3</v>
      </c>
      <c r="O61" s="50">
        <v>2201.3093593122949</v>
      </c>
      <c r="P61" s="16">
        <f t="shared" si="1"/>
        <v>-88.017320917270354</v>
      </c>
      <c r="R61" s="131">
        <v>4.7638907684269713E-5</v>
      </c>
      <c r="S61" s="3">
        <f t="shared" si="5"/>
        <v>-4.257447598062269E-6</v>
      </c>
    </row>
    <row r="62" spans="1:19">
      <c r="A62" t="s">
        <v>497</v>
      </c>
      <c r="B62" t="s">
        <v>498</v>
      </c>
      <c r="C62" s="3">
        <f>+payroll!G62</f>
        <v>8.4296659389213264E-4</v>
      </c>
      <c r="D62" s="3">
        <f>+IFR!T62</f>
        <v>8.4108090536590162E-4</v>
      </c>
      <c r="E62" s="3">
        <f>+claims!R62</f>
        <v>5.8887760405491136E-4</v>
      </c>
      <c r="F62" s="3">
        <f>+costs!L62</f>
        <v>3.3850210570858535E-4</v>
      </c>
      <c r="H62" s="3">
        <f>(C62*$C$3)+(D62*$D$3)+(E62*$E$3)+(F62*$F$3)</f>
        <v>5.0193884144064216E-4</v>
      </c>
      <c r="J62" s="16">
        <f t="shared" si="4"/>
        <v>24451.536561236695</v>
      </c>
      <c r="L62" s="6">
        <f>+J62/payroll!F62</f>
        <v>3.44536905370837E-3</v>
      </c>
      <c r="O62" s="50">
        <v>28966.503125452782</v>
      </c>
      <c r="P62" s="16">
        <f t="shared" si="1"/>
        <v>-4514.9665642160871</v>
      </c>
      <c r="R62" s="131">
        <v>6.2686898708351295E-4</v>
      </c>
      <c r="S62" s="3">
        <f t="shared" si="5"/>
        <v>-1.249301456428708E-4</v>
      </c>
    </row>
    <row r="63" spans="1:19">
      <c r="A63" t="s">
        <v>94</v>
      </c>
      <c r="B63" t="s">
        <v>499</v>
      </c>
      <c r="C63" s="3">
        <f>+payroll!G63</f>
        <v>3.1369817474791428E-4</v>
      </c>
      <c r="D63" s="3">
        <f>+IFR!T63</f>
        <v>3.2605803305524501E-4</v>
      </c>
      <c r="E63" s="3">
        <f>+claims!R63</f>
        <v>9.0596554469986375E-5</v>
      </c>
      <c r="F63" s="3">
        <f>+costs!L63</f>
        <v>6.826596301974845E-8</v>
      </c>
      <c r="H63" s="3">
        <f t="shared" si="6"/>
        <v>9.3599968723704697E-5</v>
      </c>
      <c r="J63" s="16">
        <f t="shared" si="4"/>
        <v>4559.6452564010769</v>
      </c>
      <c r="L63" s="6">
        <f>+J63/payroll!F63</f>
        <v>1.7264699383454521E-3</v>
      </c>
      <c r="O63" s="50">
        <v>4110.2134759886012</v>
      </c>
      <c r="P63" s="16">
        <f t="shared" si="1"/>
        <v>449.43178041247575</v>
      </c>
      <c r="R63" s="131">
        <v>8.8949824120328788E-5</v>
      </c>
      <c r="S63" s="3">
        <f t="shared" si="5"/>
        <v>4.6501446033759089E-6</v>
      </c>
    </row>
    <row r="64" spans="1:19" ht="13.5" customHeight="1">
      <c r="A64" t="s">
        <v>95</v>
      </c>
      <c r="B64" t="s">
        <v>96</v>
      </c>
      <c r="C64" s="3">
        <f>+payroll!G64</f>
        <v>1.7726699400860081E-3</v>
      </c>
      <c r="D64" s="3">
        <f>+IFR!T64</f>
        <v>9.7881435766493667E-4</v>
      </c>
      <c r="E64" s="3">
        <f>+claims!R64</f>
        <v>4.5298277234993187E-5</v>
      </c>
      <c r="F64" s="3">
        <f>+costs!L64</f>
        <v>6.8178549286613408E-6</v>
      </c>
      <c r="H64" s="3">
        <f t="shared" si="6"/>
        <v>3.5482099176131386E-4</v>
      </c>
      <c r="J64" s="16">
        <f t="shared" si="4"/>
        <v>17284.811886334202</v>
      </c>
      <c r="L64" s="6">
        <f>+J64/payroll!F64</f>
        <v>1.158181794815956E-3</v>
      </c>
      <c r="O64" s="50">
        <v>16195.04542369161</v>
      </c>
      <c r="P64" s="16">
        <f t="shared" si="1"/>
        <v>1089.7664626425922</v>
      </c>
      <c r="R64" s="131">
        <v>3.5047971363862546E-4</v>
      </c>
      <c r="S64" s="3">
        <f t="shared" si="5"/>
        <v>4.3412781226883908E-6</v>
      </c>
    </row>
    <row r="65" spans="1:19" ht="13.5" customHeight="1">
      <c r="A65" t="s">
        <v>97</v>
      </c>
      <c r="B65" t="s">
        <v>98</v>
      </c>
      <c r="C65" s="3">
        <f>+payroll!G65</f>
        <v>2.137123212304731E-3</v>
      </c>
      <c r="D65" s="3">
        <f>+IFR!T65</f>
        <v>1.9251332692832206E-3</v>
      </c>
      <c r="E65" s="3">
        <f>+claims!R65</f>
        <v>6.3417588128990472E-4</v>
      </c>
      <c r="F65" s="3">
        <f>+costs!L65</f>
        <v>4.2752491754270933E-4</v>
      </c>
      <c r="H65" s="3">
        <f t="shared" si="6"/>
        <v>8.5942339291760535E-4</v>
      </c>
      <c r="J65" s="16">
        <f t="shared" si="4"/>
        <v>41866.101561681986</v>
      </c>
      <c r="L65" s="6">
        <f>+J65/payroll!F65</f>
        <v>2.3268742745449311E-3</v>
      </c>
      <c r="O65" s="50">
        <v>42048.170472051206</v>
      </c>
      <c r="P65" s="16">
        <f t="shared" si="1"/>
        <v>-182.06891036922025</v>
      </c>
      <c r="R65" s="131">
        <v>9.0997155985212135E-4</v>
      </c>
      <c r="S65" s="3">
        <f t="shared" si="5"/>
        <v>-5.0548166934515993E-5</v>
      </c>
    </row>
    <row r="66" spans="1:19">
      <c r="A66" t="s">
        <v>99</v>
      </c>
      <c r="B66" t="s">
        <v>100</v>
      </c>
      <c r="C66" s="3">
        <f>+payroll!G66</f>
        <v>8.5477034193018851E-3</v>
      </c>
      <c r="D66" s="3">
        <f>+IFR!T66</f>
        <v>7.6909919740496451E-3</v>
      </c>
      <c r="E66" s="3">
        <f>+claims!R66</f>
        <v>1.449544871519782E-3</v>
      </c>
      <c r="F66" s="3">
        <f>+costs!L66</f>
        <v>2.1512678734277404E-3</v>
      </c>
      <c r="H66" s="3">
        <f t="shared" si="6"/>
        <v>3.5380293789535528E-3</v>
      </c>
      <c r="J66" s="16">
        <f t="shared" ref="J66:J90" si="7">(+H66*$J$274)</f>
        <v>172352.1823214847</v>
      </c>
      <c r="L66" s="6">
        <f>+J66/payroll!F66</f>
        <v>2.3950098216874893E-3</v>
      </c>
      <c r="O66" s="50">
        <v>164483.46367138534</v>
      </c>
      <c r="P66" s="16">
        <f t="shared" ref="P66:P129" si="8">+J66-O66</f>
        <v>7868.7186500993557</v>
      </c>
      <c r="R66" s="131">
        <v>3.5596144214269008E-3</v>
      </c>
      <c r="S66" s="3">
        <f t="shared" si="5"/>
        <v>-2.1585042473347936E-5</v>
      </c>
    </row>
    <row r="67" spans="1:19">
      <c r="A67" t="s">
        <v>101</v>
      </c>
      <c r="B67" t="s">
        <v>541</v>
      </c>
      <c r="C67" s="3">
        <f>+payroll!G67</f>
        <v>4.0701419388554597E-3</v>
      </c>
      <c r="D67" s="3">
        <f>+IFR!T67</f>
        <v>3.6294404956129416E-3</v>
      </c>
      <c r="E67" s="3">
        <f>+claims!R67</f>
        <v>7.7007071299488425E-4</v>
      </c>
      <c r="F67" s="3">
        <f>+costs!L67</f>
        <v>4.7663578434381385E-4</v>
      </c>
      <c r="H67" s="3">
        <f t="shared" si="6"/>
        <v>1.3639398818640711E-3</v>
      </c>
      <c r="J67" s="16">
        <f t="shared" si="7"/>
        <v>66443.206094605688</v>
      </c>
      <c r="L67" s="6">
        <f>+J67/payroll!F67</f>
        <v>1.9390141687582088E-3</v>
      </c>
      <c r="O67" s="50">
        <v>50837.748870809628</v>
      </c>
      <c r="P67" s="16">
        <f t="shared" si="8"/>
        <v>15605.45722379606</v>
      </c>
      <c r="R67" s="131">
        <v>1.100188310692138E-3</v>
      </c>
      <c r="S67" s="3">
        <f t="shared" si="5"/>
        <v>2.637515711719331E-4</v>
      </c>
    </row>
    <row r="68" spans="1:19">
      <c r="A68" t="s">
        <v>102</v>
      </c>
      <c r="B68" t="s">
        <v>103</v>
      </c>
      <c r="C68" s="3">
        <f>+payroll!G68</f>
        <v>1.3458628938064519E-4</v>
      </c>
      <c r="D68" s="3">
        <f>+IFR!T68</f>
        <v>1.3275170586498223E-4</v>
      </c>
      <c r="E68" s="3">
        <f>+claims!R68</f>
        <v>0</v>
      </c>
      <c r="F68" s="3">
        <f>+costs!L68</f>
        <v>0</v>
      </c>
      <c r="H68" s="3">
        <f t="shared" si="6"/>
        <v>3.3417249405703428E-5</v>
      </c>
      <c r="J68" s="16">
        <f t="shared" si="7"/>
        <v>1627.8937355680828</v>
      </c>
      <c r="L68" s="6">
        <f>+J68/payroll!F68</f>
        <v>1.4366970145588413E-3</v>
      </c>
      <c r="O68" s="50">
        <v>1476.496104887691</v>
      </c>
      <c r="P68" s="16">
        <f t="shared" si="8"/>
        <v>151.39763068039179</v>
      </c>
      <c r="R68" s="131">
        <v>3.1953101611716597E-5</v>
      </c>
      <c r="S68" s="3">
        <f t="shared" si="5"/>
        <v>1.4641477939868316E-6</v>
      </c>
    </row>
    <row r="69" spans="1:19">
      <c r="A69" t="s">
        <v>104</v>
      </c>
      <c r="B69" t="s">
        <v>105</v>
      </c>
      <c r="C69" s="3">
        <f>+payroll!G69</f>
        <v>2.6537913425466754E-4</v>
      </c>
      <c r="D69" s="3">
        <f>+IFR!T69</f>
        <v>2.2130272564161639E-4</v>
      </c>
      <c r="E69" s="3">
        <f>+claims!R69</f>
        <v>0</v>
      </c>
      <c r="F69" s="3">
        <f>+costs!L69</f>
        <v>0</v>
      </c>
      <c r="H69" s="3">
        <f t="shared" si="6"/>
        <v>6.0835232487035492E-5</v>
      </c>
      <c r="J69" s="16">
        <f t="shared" si="7"/>
        <v>2963.538161539132</v>
      </c>
      <c r="L69" s="6">
        <f>+J69/payroll!F69</f>
        <v>1.32642808255642E-3</v>
      </c>
      <c r="O69" s="50">
        <v>2808.5206707907741</v>
      </c>
      <c r="P69" s="16">
        <f t="shared" si="8"/>
        <v>155.01749074835789</v>
      </c>
      <c r="R69" s="131">
        <v>6.0779670244514574E-5</v>
      </c>
      <c r="S69" s="3">
        <f t="shared" si="5"/>
        <v>5.5562242520917622E-8</v>
      </c>
    </row>
    <row r="70" spans="1:19">
      <c r="A70" t="s">
        <v>106</v>
      </c>
      <c r="B70" t="s">
        <v>107</v>
      </c>
      <c r="C70" s="3">
        <f>+payroll!G70</f>
        <v>3.506445873557315E-3</v>
      </c>
      <c r="D70" s="3">
        <f>+IFR!T70</f>
        <v>3.0932504566483585E-3</v>
      </c>
      <c r="E70" s="3">
        <f>+claims!R70</f>
        <v>1.9025276438697138E-3</v>
      </c>
      <c r="F70" s="3">
        <f>+costs!L70</f>
        <v>1.9760707719432536E-3</v>
      </c>
      <c r="H70" s="3">
        <f t="shared" si="6"/>
        <v>2.2959836510221187E-3</v>
      </c>
      <c r="J70" s="16">
        <f t="shared" si="7"/>
        <v>111846.94937303042</v>
      </c>
      <c r="L70" s="6">
        <f>+J70/payroll!F70</f>
        <v>3.7887588230024259E-3</v>
      </c>
      <c r="O70" s="50">
        <v>122889.07200841983</v>
      </c>
      <c r="P70" s="16">
        <f t="shared" si="8"/>
        <v>-11042.122635389402</v>
      </c>
      <c r="R70" s="131">
        <v>2.6594631654333271E-3</v>
      </c>
      <c r="S70" s="3">
        <f t="shared" si="5"/>
        <v>-3.6347951441120839E-4</v>
      </c>
    </row>
    <row r="71" spans="1:19">
      <c r="A71" t="s">
        <v>108</v>
      </c>
      <c r="B71" t="s">
        <v>109</v>
      </c>
      <c r="C71" s="3">
        <f>+payroll!G71</f>
        <v>1.5945531240853694E-4</v>
      </c>
      <c r="D71" s="3">
        <f>+IFR!T71</f>
        <v>1.1456334584696682E-4</v>
      </c>
      <c r="E71" s="3">
        <f>+claims!R71</f>
        <v>0</v>
      </c>
      <c r="F71" s="3">
        <f>+costs!L71</f>
        <v>0</v>
      </c>
      <c r="H71" s="3">
        <f t="shared" si="6"/>
        <v>3.4252332281937971E-5</v>
      </c>
      <c r="J71" s="16">
        <f t="shared" si="7"/>
        <v>1668.5741089404758</v>
      </c>
      <c r="L71" s="6">
        <f>+J71/payroll!F71</f>
        <v>1.2429294106351416E-3</v>
      </c>
      <c r="O71" s="50">
        <v>1613.7009062755153</v>
      </c>
      <c r="P71" s="16">
        <f t="shared" si="8"/>
        <v>54.873202664960445</v>
      </c>
      <c r="R71" s="131">
        <v>3.4922373894825002E-5</v>
      </c>
      <c r="S71" s="3">
        <f t="shared" si="5"/>
        <v>-6.700416128870308E-7</v>
      </c>
    </row>
    <row r="72" spans="1:19">
      <c r="A72" t="s">
        <v>110</v>
      </c>
      <c r="B72" t="s">
        <v>111</v>
      </c>
      <c r="C72" s="3">
        <f>+payroll!G72</f>
        <v>2.0642627171363605E-4</v>
      </c>
      <c r="D72" s="3">
        <f>+IFR!T72</f>
        <v>1.5773637314290902E-4</v>
      </c>
      <c r="E72" s="3">
        <f>+claims!R72</f>
        <v>0</v>
      </c>
      <c r="F72" s="3">
        <f>+costs!L72</f>
        <v>0</v>
      </c>
      <c r="H72" s="3">
        <f t="shared" si="6"/>
        <v>4.5520330607068134E-5</v>
      </c>
      <c r="J72" s="16">
        <f t="shared" si="7"/>
        <v>2217.4853512505733</v>
      </c>
      <c r="L72" s="6">
        <f>+J72/payroll!F72</f>
        <v>1.275956144628978E-3</v>
      </c>
      <c r="O72" s="50">
        <v>2056.7802000765582</v>
      </c>
      <c r="P72" s="16">
        <f t="shared" si="8"/>
        <v>160.7051511740151</v>
      </c>
      <c r="R72" s="131">
        <v>4.4511127735763354E-5</v>
      </c>
      <c r="S72" s="3">
        <f t="shared" si="5"/>
        <v>1.0092028713047806E-6</v>
      </c>
    </row>
    <row r="73" spans="1:19">
      <c r="A73" t="s">
        <v>112</v>
      </c>
      <c r="B73" t="s">
        <v>113</v>
      </c>
      <c r="C73" s="3">
        <f>+payroll!G73</f>
        <v>2.9864267732515907E-5</v>
      </c>
      <c r="D73" s="3">
        <f>+IFR!T73</f>
        <v>2.5367889282393203E-5</v>
      </c>
      <c r="E73" s="3">
        <f>+claims!R73</f>
        <v>0</v>
      </c>
      <c r="F73" s="3">
        <f>+costs!L73</f>
        <v>0</v>
      </c>
      <c r="H73" s="3">
        <f t="shared" si="6"/>
        <v>6.9040196268636383E-6</v>
      </c>
      <c r="J73" s="16">
        <f t="shared" si="7"/>
        <v>336.32362030646999</v>
      </c>
      <c r="L73" s="6">
        <f>+J73/payroll!F73</f>
        <v>1.3376591229520695E-3</v>
      </c>
      <c r="O73" s="50">
        <v>332.7311521137031</v>
      </c>
      <c r="P73" s="16">
        <f t="shared" si="8"/>
        <v>3.5924681927668871</v>
      </c>
      <c r="R73" s="131">
        <v>7.200691066964507E-6</v>
      </c>
      <c r="S73" s="3">
        <f t="shared" si="5"/>
        <v>-2.9667144010086871E-7</v>
      </c>
    </row>
    <row r="74" spans="1:19">
      <c r="A74" t="s">
        <v>114</v>
      </c>
      <c r="B74" t="s">
        <v>115</v>
      </c>
      <c r="C74" s="3">
        <f>+payroll!G74</f>
        <v>4.0268013376087113E-4</v>
      </c>
      <c r="D74" s="3">
        <f>+IFR!T74</f>
        <v>3.5918620637409224E-4</v>
      </c>
      <c r="E74" s="3">
        <f>+claims!R74</f>
        <v>0</v>
      </c>
      <c r="F74" s="3">
        <f>+costs!L74</f>
        <v>1.1790863832301187E-5</v>
      </c>
      <c r="H74" s="3">
        <f t="shared" si="6"/>
        <v>1.0230781081625113E-4</v>
      </c>
      <c r="J74" s="16">
        <f t="shared" si="7"/>
        <v>4983.8405999697507</v>
      </c>
      <c r="L74" s="6">
        <f>+J74/payroll!F74</f>
        <v>1.4700899086129676E-3</v>
      </c>
      <c r="O74" s="50">
        <v>4854.7235293409731</v>
      </c>
      <c r="P74" s="16">
        <f t="shared" si="8"/>
        <v>129.11707062877758</v>
      </c>
      <c r="R74" s="131">
        <v>1.0506189194560925E-4</v>
      </c>
      <c r="S74" s="3">
        <f t="shared" si="5"/>
        <v>-2.7540811293581222E-6</v>
      </c>
    </row>
    <row r="75" spans="1:19">
      <c r="A75" t="s">
        <v>116</v>
      </c>
      <c r="B75" t="s">
        <v>117</v>
      </c>
      <c r="C75" s="3">
        <f>+payroll!G75</f>
        <v>1.9919346491938285E-4</v>
      </c>
      <c r="D75" s="3">
        <f>+IFR!T75</f>
        <v>1.2464710048313486E-4</v>
      </c>
      <c r="E75" s="3">
        <f>+claims!R75</f>
        <v>0</v>
      </c>
      <c r="F75" s="3">
        <f>+costs!L75</f>
        <v>0</v>
      </c>
      <c r="H75" s="3">
        <f t="shared" si="6"/>
        <v>4.0480070675314714E-5</v>
      </c>
      <c r="J75" s="16">
        <f t="shared" si="7"/>
        <v>1971.9532468896491</v>
      </c>
      <c r="L75" s="6">
        <f>+J75/payroll!F75</f>
        <v>1.1758758875373089E-3</v>
      </c>
      <c r="O75" s="50">
        <v>1809.5011059949818</v>
      </c>
      <c r="P75" s="16">
        <f t="shared" si="8"/>
        <v>162.45214089466731</v>
      </c>
      <c r="R75" s="131">
        <v>3.9159719091009186E-5</v>
      </c>
      <c r="S75" s="3">
        <f t="shared" si="5"/>
        <v>1.3203515843055271E-6</v>
      </c>
    </row>
    <row r="76" spans="1:19">
      <c r="A76" t="s">
        <v>118</v>
      </c>
      <c r="B76" t="s">
        <v>119</v>
      </c>
      <c r="C76" s="3">
        <f>+payroll!G76</f>
        <v>1.2688323799058883E-3</v>
      </c>
      <c r="D76" s="3">
        <f>+IFR!T76</f>
        <v>9.009546702444534E-4</v>
      </c>
      <c r="E76" s="3">
        <f>+claims!R76</f>
        <v>1.8119310893997275E-4</v>
      </c>
      <c r="F76" s="3">
        <f>+costs!L76</f>
        <v>2.0671641237362357E-4</v>
      </c>
      <c r="H76" s="3">
        <f t="shared" si="6"/>
        <v>4.2243219503396276E-4</v>
      </c>
      <c r="J76" s="16">
        <f t="shared" si="7"/>
        <v>20578.435874518593</v>
      </c>
      <c r="L76" s="6">
        <f>+J76/payroll!F76</f>
        <v>1.9264070798674308E-3</v>
      </c>
      <c r="O76" s="50">
        <v>15521.330024098501</v>
      </c>
      <c r="P76" s="16">
        <f t="shared" si="8"/>
        <v>5057.1058504200919</v>
      </c>
      <c r="R76" s="131">
        <v>3.358997248737961E-4</v>
      </c>
      <c r="S76" s="3">
        <f t="shared" si="5"/>
        <v>8.6532470160166663E-5</v>
      </c>
    </row>
    <row r="77" spans="1:19">
      <c r="A77" t="s">
        <v>120</v>
      </c>
      <c r="B77" t="s">
        <v>121</v>
      </c>
      <c r="C77" s="3">
        <f>+payroll!G77</f>
        <v>1.4583959916666817E-4</v>
      </c>
      <c r="D77" s="3">
        <f>+IFR!T77</f>
        <v>8.2238403337919576E-5</v>
      </c>
      <c r="E77" s="3">
        <f>+claims!R77</f>
        <v>0</v>
      </c>
      <c r="F77" s="3">
        <f>+costs!L77</f>
        <v>4.5788145927880065E-7</v>
      </c>
      <c r="H77" s="3">
        <f t="shared" si="6"/>
        <v>2.8784479188640747E-5</v>
      </c>
      <c r="J77" s="16">
        <f t="shared" si="7"/>
        <v>1402.2121564793033</v>
      </c>
      <c r="L77" s="6">
        <f>+J77/payroll!F77</f>
        <v>1.1420318677605318E-3</v>
      </c>
      <c r="O77" s="50">
        <v>1655.0613692323595</v>
      </c>
      <c r="P77" s="16">
        <f t="shared" si="8"/>
        <v>-252.84921275305624</v>
      </c>
      <c r="R77" s="131">
        <v>3.5817462660174785E-5</v>
      </c>
      <c r="S77" s="3">
        <f t="shared" si="5"/>
        <v>-7.0329834715340383E-6</v>
      </c>
    </row>
    <row r="78" spans="1:19">
      <c r="A78" t="s">
        <v>122</v>
      </c>
      <c r="B78" t="s">
        <v>123</v>
      </c>
      <c r="C78" s="3">
        <f>+payroll!G78</f>
        <v>3.2380469033396151E-4</v>
      </c>
      <c r="D78" s="3">
        <f>+IFR!T78</f>
        <v>2.5957400072135E-4</v>
      </c>
      <c r="E78" s="3">
        <f>+claims!R78</f>
        <v>9.0596554469986375E-5</v>
      </c>
      <c r="F78" s="3">
        <f>+costs!L78</f>
        <v>2.4787038167773008E-4</v>
      </c>
      <c r="H78" s="3">
        <f t="shared" si="6"/>
        <v>2.3523404855904992E-4</v>
      </c>
      <c r="J78" s="16">
        <f t="shared" si="7"/>
        <v>11459.232607464055</v>
      </c>
      <c r="L78" s="6">
        <f>+J78/payroll!F78</f>
        <v>4.2035126314857868E-3</v>
      </c>
      <c r="O78" s="50">
        <v>11674.580853837646</v>
      </c>
      <c r="P78" s="16">
        <f t="shared" si="8"/>
        <v>-215.34824637359088</v>
      </c>
      <c r="R78" s="131">
        <v>2.5265157629741967E-4</v>
      </c>
      <c r="S78" s="3">
        <f t="shared" si="5"/>
        <v>-1.7417527738369755E-5</v>
      </c>
    </row>
    <row r="79" spans="1:19">
      <c r="A79" t="s">
        <v>124</v>
      </c>
      <c r="B79" t="s">
        <v>506</v>
      </c>
      <c r="C79" s="3">
        <f>+payroll!G79</f>
        <v>1.7255794219163075E-4</v>
      </c>
      <c r="D79" s="3">
        <f>+IFR!T79</f>
        <v>1.2186322632189988E-4</v>
      </c>
      <c r="E79" s="3">
        <f>+claims!R79</f>
        <v>4.5298277234993187E-5</v>
      </c>
      <c r="F79" s="3">
        <f>+costs!L79</f>
        <v>3.435842569018823E-5</v>
      </c>
      <c r="H79" s="3">
        <f t="shared" si="6"/>
        <v>6.4212443063553241E-5</v>
      </c>
      <c r="J79" s="16">
        <f t="shared" si="7"/>
        <v>3128.0561885754687</v>
      </c>
      <c r="L79" s="6">
        <f>+J79/payroll!F79</f>
        <v>2.1531760947432698E-3</v>
      </c>
      <c r="O79" s="50">
        <v>2939.9778737103488</v>
      </c>
      <c r="P79" s="16">
        <f t="shared" si="8"/>
        <v>188.07831486511986</v>
      </c>
      <c r="R79" s="131">
        <v>6.3624557778302359E-5</v>
      </c>
      <c r="S79" s="3">
        <f t="shared" si="5"/>
        <v>5.8788528525088163E-7</v>
      </c>
    </row>
    <row r="80" spans="1:19">
      <c r="A80" t="s">
        <v>125</v>
      </c>
      <c r="B80" t="s">
        <v>126</v>
      </c>
      <c r="C80" s="3">
        <f>+payroll!G80</f>
        <v>6.6257071201575172E-4</v>
      </c>
      <c r="D80" s="3">
        <f>+IFR!T80</f>
        <v>6.2103226788203978E-4</v>
      </c>
      <c r="E80" s="3">
        <f>+claims!R80</f>
        <v>2.2649138617496592E-4</v>
      </c>
      <c r="F80" s="3">
        <f>+costs!L80</f>
        <v>6.4238021448060061E-5</v>
      </c>
      <c r="H80" s="3">
        <f t="shared" si="6"/>
        <v>2.3296689328230485E-4</v>
      </c>
      <c r="J80" s="16">
        <f t="shared" si="7"/>
        <v>11348.790008560523</v>
      </c>
      <c r="L80" s="6">
        <f>+J80/payroll!F80</f>
        <v>2.0344980712593982E-3</v>
      </c>
      <c r="O80" s="50">
        <v>9491.780465037451</v>
      </c>
      <c r="P80" s="16">
        <f t="shared" si="8"/>
        <v>1857.0095435230724</v>
      </c>
      <c r="R80" s="131">
        <v>2.0541322437048898E-4</v>
      </c>
      <c r="S80" s="3">
        <f t="shared" si="5"/>
        <v>2.7553668911815869E-5</v>
      </c>
    </row>
    <row r="81" spans="1:19">
      <c r="A81" t="s">
        <v>485</v>
      </c>
      <c r="B81" t="s">
        <v>542</v>
      </c>
      <c r="C81" s="3">
        <f>+payroll!G81</f>
        <v>4.5943287654571343E-5</v>
      </c>
      <c r="D81" s="3">
        <f>+IFR!T81</f>
        <v>4.1618802170358317E-5</v>
      </c>
      <c r="E81" s="3">
        <f>+claims!R81</f>
        <v>0</v>
      </c>
      <c r="F81" s="3">
        <f>+costs!L81</f>
        <v>0</v>
      </c>
      <c r="H81" s="3">
        <f>(C81*$C$3)+(D81*$D$3)+(E81*$E$3)+(F81*$F$3)</f>
        <v>1.0945261228116207E-5</v>
      </c>
      <c r="J81" s="16">
        <f t="shared" si="7"/>
        <v>533.1893708871678</v>
      </c>
      <c r="L81" s="6">
        <f>+J81/payroll!F81</f>
        <v>1.3784765118436196E-3</v>
      </c>
      <c r="O81" s="50">
        <v>468.80289881815548</v>
      </c>
      <c r="P81" s="16">
        <f t="shared" si="8"/>
        <v>64.386472069012314</v>
      </c>
      <c r="R81" s="131">
        <v>1.0145442722277443E-5</v>
      </c>
      <c r="S81" s="3">
        <f>+H81-R81</f>
        <v>7.9981850583876342E-7</v>
      </c>
    </row>
    <row r="82" spans="1:19">
      <c r="A82" t="s">
        <v>127</v>
      </c>
      <c r="B82" t="s">
        <v>500</v>
      </c>
      <c r="C82" s="3">
        <f>+payroll!G82</f>
        <v>8.5248059508324057E-4</v>
      </c>
      <c r="D82" s="3">
        <f>+IFR!T82</f>
        <v>8.3281853477497781E-4</v>
      </c>
      <c r="E82" s="3">
        <f>+claims!R82</f>
        <v>4.5298277234993187E-5</v>
      </c>
      <c r="F82" s="3">
        <f>+costs!L82</f>
        <v>7.844092155666756E-6</v>
      </c>
      <c r="H82" s="3">
        <f t="shared" si="6"/>
        <v>2.2216358811092633E-4</v>
      </c>
      <c r="J82" s="16">
        <f t="shared" si="7"/>
        <v>10822.515909863585</v>
      </c>
      <c r="L82" s="6">
        <f>+J82/payroll!F82</f>
        <v>1.5079387024675818E-3</v>
      </c>
      <c r="O82" s="50">
        <v>10658.204902976062</v>
      </c>
      <c r="P82" s="16">
        <f t="shared" si="8"/>
        <v>164.31100688752304</v>
      </c>
      <c r="R82" s="131">
        <v>2.3065601266126937E-4</v>
      </c>
      <c r="S82" s="3">
        <f t="shared" si="5"/>
        <v>-8.4924245503430413E-6</v>
      </c>
    </row>
    <row r="83" spans="1:19">
      <c r="A83" t="s">
        <v>128</v>
      </c>
      <c r="B83" t="s">
        <v>129</v>
      </c>
      <c r="C83" s="3">
        <f>+payroll!G83</f>
        <v>1.7633247746465713E-4</v>
      </c>
      <c r="D83" s="3">
        <f>+IFR!T83</f>
        <v>1.7651317462899019E-4</v>
      </c>
      <c r="E83" s="3">
        <f>+claims!R83</f>
        <v>4.5298277234993187E-5</v>
      </c>
      <c r="F83" s="3">
        <f>+costs!L83</f>
        <v>1.006773102427344E-5</v>
      </c>
      <c r="H83" s="3">
        <f t="shared" si="6"/>
        <v>5.6941086711518956E-5</v>
      </c>
      <c r="J83" s="16">
        <f t="shared" si="7"/>
        <v>2773.8380627551091</v>
      </c>
      <c r="L83" s="6">
        <f>+J83/payroll!F83</f>
        <v>1.8684812788813247E-3</v>
      </c>
      <c r="O83" s="50">
        <v>2286.4442431329644</v>
      </c>
      <c r="P83" s="16">
        <f t="shared" si="8"/>
        <v>487.39381962214475</v>
      </c>
      <c r="R83" s="131">
        <v>4.9481326085793678E-5</v>
      </c>
      <c r="S83" s="3">
        <f t="shared" si="5"/>
        <v>7.4597606257252778E-6</v>
      </c>
    </row>
    <row r="84" spans="1:19">
      <c r="A84" t="s">
        <v>130</v>
      </c>
      <c r="B84" t="s">
        <v>543</v>
      </c>
      <c r="C84" s="3">
        <f>+payroll!G84</f>
        <v>6.1269835889090577E-4</v>
      </c>
      <c r="D84" s="3">
        <f>+IFR!T84</f>
        <v>5.3122834973654812E-4</v>
      </c>
      <c r="E84" s="3">
        <f>+claims!R84</f>
        <v>1.3589483170497956E-4</v>
      </c>
      <c r="F84" s="3">
        <f>+costs!L84</f>
        <v>3.12733869199165E-5</v>
      </c>
      <c r="H84" s="3">
        <f t="shared" si="6"/>
        <v>1.8213909548612858E-4</v>
      </c>
      <c r="J84" s="16">
        <f t="shared" si="7"/>
        <v>8872.755771852977</v>
      </c>
      <c r="L84" s="6">
        <f>+J84/payroll!F84</f>
        <v>1.7200923616579405E-3</v>
      </c>
      <c r="O84" s="50">
        <v>7324.4953426661059</v>
      </c>
      <c r="P84" s="16">
        <f t="shared" si="8"/>
        <v>1548.2604291868711</v>
      </c>
      <c r="R84" s="131">
        <v>1.5851064094514304E-4</v>
      </c>
      <c r="S84" s="3">
        <f t="shared" si="5"/>
        <v>2.3628454540985537E-5</v>
      </c>
    </row>
    <row r="85" spans="1:19">
      <c r="A85" t="s">
        <v>131</v>
      </c>
      <c r="B85" t="s">
        <v>132</v>
      </c>
      <c r="C85" s="3">
        <f>+payroll!G85</f>
        <v>5.7930418159846867E-5</v>
      </c>
      <c r="D85" s="3">
        <f>+IFR!T85</f>
        <v>5.4260104542776067E-5</v>
      </c>
      <c r="E85" s="3">
        <f>+claims!R85</f>
        <v>0</v>
      </c>
      <c r="F85" s="3">
        <f>+costs!L85</f>
        <v>0</v>
      </c>
      <c r="H85" s="3">
        <f t="shared" si="6"/>
        <v>1.4023815337827867E-5</v>
      </c>
      <c r="J85" s="16">
        <f t="shared" si="7"/>
        <v>683.15859453463077</v>
      </c>
      <c r="L85" s="6">
        <f>+J85/payroll!F85</f>
        <v>1.4007312892032667E-3</v>
      </c>
      <c r="O85" s="50">
        <v>1001.1967386670018</v>
      </c>
      <c r="P85" s="16">
        <f t="shared" si="8"/>
        <v>-318.03814413237103</v>
      </c>
      <c r="R85" s="131">
        <v>2.166706774101472E-5</v>
      </c>
      <c r="S85" s="3">
        <f t="shared" si="5"/>
        <v>-7.6432524031868533E-6</v>
      </c>
    </row>
    <row r="86" spans="1:19">
      <c r="A86" t="s">
        <v>133</v>
      </c>
      <c r="B86" t="s">
        <v>544</v>
      </c>
      <c r="C86" s="3">
        <f>+payroll!G86</f>
        <v>2.1287233537363836E-5</v>
      </c>
      <c r="D86" s="3">
        <f>+IFR!T86</f>
        <v>1.6110504065945156E-5</v>
      </c>
      <c r="E86" s="3">
        <f>+claims!R86</f>
        <v>0</v>
      </c>
      <c r="F86" s="3">
        <f>+costs!L86</f>
        <v>0</v>
      </c>
      <c r="H86" s="3">
        <f t="shared" si="6"/>
        <v>4.674717200413624E-6</v>
      </c>
      <c r="J86" s="16">
        <f t="shared" si="7"/>
        <v>227.72499177645935</v>
      </c>
      <c r="L86" s="6">
        <f>+J86/payroll!F86</f>
        <v>1.2706660522831608E-3</v>
      </c>
      <c r="O86" s="50">
        <v>209.72549402890161</v>
      </c>
      <c r="P86" s="16">
        <f t="shared" si="8"/>
        <v>17.99949774755774</v>
      </c>
      <c r="R86" s="131">
        <v>4.5387048425587909E-6</v>
      </c>
      <c r="S86" s="3">
        <f t="shared" si="5"/>
        <v>1.3601235785483315E-7</v>
      </c>
    </row>
    <row r="87" spans="1:19">
      <c r="A87" t="s">
        <v>134</v>
      </c>
      <c r="B87" t="s">
        <v>135</v>
      </c>
      <c r="C87" s="3">
        <f>+payroll!G87</f>
        <v>5.4202893073114674E-5</v>
      </c>
      <c r="D87" s="3">
        <f>+IFR!T87</f>
        <v>5.9956079578984746E-5</v>
      </c>
      <c r="E87" s="3">
        <f>+claims!R87</f>
        <v>4.5298277234993187E-5</v>
      </c>
      <c r="F87" s="3">
        <f>+costs!L87</f>
        <v>0</v>
      </c>
      <c r="H87" s="3">
        <f t="shared" si="6"/>
        <v>2.1064613166761404E-5</v>
      </c>
      <c r="J87" s="16">
        <f t="shared" si="7"/>
        <v>1026.1452521129193</v>
      </c>
      <c r="L87" s="6">
        <f>+J87/payroll!F87</f>
        <v>2.2486731246644507E-3</v>
      </c>
      <c r="O87" s="50">
        <v>991.77533298220681</v>
      </c>
      <c r="P87" s="16">
        <f t="shared" si="8"/>
        <v>34.369919130712447</v>
      </c>
      <c r="R87" s="131">
        <v>2.1463177509150981E-5</v>
      </c>
      <c r="S87" s="3">
        <f t="shared" si="5"/>
        <v>-3.9856434238957705E-7</v>
      </c>
    </row>
    <row r="88" spans="1:19">
      <c r="A88" t="s">
        <v>136</v>
      </c>
      <c r="B88" t="s">
        <v>137</v>
      </c>
      <c r="C88" s="3">
        <f>+payroll!G88</f>
        <v>3.5598087882962694E-5</v>
      </c>
      <c r="D88" s="3">
        <f>+IFR!T88</f>
        <v>3.5219351944163438E-5</v>
      </c>
      <c r="E88" s="3">
        <f>+claims!R88</f>
        <v>0</v>
      </c>
      <c r="F88" s="3">
        <f>+costs!L88</f>
        <v>0</v>
      </c>
      <c r="H88" s="3">
        <f t="shared" si="6"/>
        <v>8.8521799783907665E-6</v>
      </c>
      <c r="J88" s="16">
        <f t="shared" si="7"/>
        <v>431.22664459882401</v>
      </c>
      <c r="L88" s="6">
        <f>+J88/payroll!F88</f>
        <v>1.4388611056925129E-3</v>
      </c>
      <c r="O88" s="50">
        <v>406.68494269697203</v>
      </c>
      <c r="P88" s="16">
        <f t="shared" si="8"/>
        <v>24.54170190185198</v>
      </c>
      <c r="R88" s="131">
        <v>8.8011375410569986E-6</v>
      </c>
      <c r="S88" s="3">
        <f t="shared" si="5"/>
        <v>5.1042437333767945E-8</v>
      </c>
    </row>
    <row r="89" spans="1:19">
      <c r="A89" t="s">
        <v>138</v>
      </c>
      <c r="B89" t="s">
        <v>139</v>
      </c>
      <c r="C89" s="3">
        <f>+payroll!G89</f>
        <v>4.3879880916894936E-4</v>
      </c>
      <c r="D89" s="3">
        <f>+IFR!T89</f>
        <v>3.913655971585261E-4</v>
      </c>
      <c r="E89" s="3">
        <f>+claims!R89</f>
        <v>9.0596554469986375E-5</v>
      </c>
      <c r="F89" s="3">
        <f>+costs!L89</f>
        <v>3.4594193016129604E-6</v>
      </c>
      <c r="H89" s="3">
        <f t="shared" si="6"/>
        <v>1.1943568554240016E-4</v>
      </c>
      <c r="J89" s="16">
        <f t="shared" si="7"/>
        <v>5818.2108867574516</v>
      </c>
      <c r="L89" s="6">
        <f>+J89/payroll!F89</f>
        <v>1.5749398621774148E-3</v>
      </c>
      <c r="O89" s="50">
        <v>6101.4828080082243</v>
      </c>
      <c r="P89" s="16">
        <f t="shared" si="8"/>
        <v>-283.27192125077272</v>
      </c>
      <c r="R89" s="131">
        <v>1.3204322009454834E-4</v>
      </c>
      <c r="S89" s="3">
        <f t="shared" si="5"/>
        <v>-1.2607534552148175E-5</v>
      </c>
    </row>
    <row r="90" spans="1:19">
      <c r="A90" t="s">
        <v>140</v>
      </c>
      <c r="B90" t="s">
        <v>141</v>
      </c>
      <c r="C90" s="3">
        <f>+payroll!G90</f>
        <v>6.7521353748823887E-5</v>
      </c>
      <c r="D90" s="3">
        <f>+IFR!T90</f>
        <v>6.7449199194759792E-5</v>
      </c>
      <c r="E90" s="3">
        <f>+claims!R90</f>
        <v>0</v>
      </c>
      <c r="F90" s="3">
        <f>+costs!L90</f>
        <v>0</v>
      </c>
      <c r="H90" s="3">
        <f t="shared" si="6"/>
        <v>1.687131911794796E-5</v>
      </c>
      <c r="J90" s="16">
        <f t="shared" si="7"/>
        <v>821.8723919925626</v>
      </c>
      <c r="L90" s="6">
        <f>+J90/payroll!F90</f>
        <v>1.4457833134322677E-3</v>
      </c>
      <c r="O90" s="50">
        <v>797.22174110654555</v>
      </c>
      <c r="P90" s="16">
        <f t="shared" si="8"/>
        <v>24.650650886017047</v>
      </c>
      <c r="R90" s="131">
        <v>1.7252810363888308E-5</v>
      </c>
      <c r="S90" s="3">
        <f t="shared" si="5"/>
        <v>-3.81491245940348E-7</v>
      </c>
    </row>
    <row r="91" spans="1:19">
      <c r="A91" t="s">
        <v>142</v>
      </c>
      <c r="B91" t="s">
        <v>143</v>
      </c>
      <c r="C91" s="3">
        <f>+payroll!G91</f>
        <v>5.3006742567604882E-2</v>
      </c>
      <c r="D91" s="3">
        <f>+IFR!T91</f>
        <v>6.3882137363434885E-2</v>
      </c>
      <c r="E91" s="3">
        <f>+claims!R91</f>
        <v>2.1969664458971694E-2</v>
      </c>
      <c r="F91" s="3">
        <f>+costs!L91</f>
        <v>2.5682086945368707E-2</v>
      </c>
      <c r="H91" s="3">
        <f t="shared" ref="H91:H96" si="9">(C91*$C$3)+(D91*$D$3)+(E91*$E$3)+(F91*$F$3)</f>
        <v>3.3315811827446952E-2</v>
      </c>
      <c r="J91" s="16">
        <f t="shared" ref="J91:J96" si="10">(+H91*$J$274)</f>
        <v>1622952.2876293205</v>
      </c>
      <c r="L91" s="6">
        <f>+J91/payroll!F91</f>
        <v>3.6367595927653215E-3</v>
      </c>
      <c r="O91" s="50">
        <v>1642969.6092604101</v>
      </c>
      <c r="P91" s="16">
        <f t="shared" si="8"/>
        <v>-20017.321631089551</v>
      </c>
      <c r="R91" s="131">
        <v>3.5555782840113508E-2</v>
      </c>
      <c r="S91" s="3">
        <f t="shared" ref="S91:S96" si="11">+H91-R91</f>
        <v>-2.2399710126665556E-3</v>
      </c>
    </row>
    <row r="92" spans="1:19">
      <c r="A92" t="s">
        <v>144</v>
      </c>
      <c r="B92" t="s">
        <v>490</v>
      </c>
      <c r="C92" s="3">
        <f>+payroll!G92</f>
        <v>4.8077486193940387E-2</v>
      </c>
      <c r="D92" s="3">
        <f>+IFR!T92</f>
        <v>5.7124092114265952E-2</v>
      </c>
      <c r="E92" s="3">
        <f>+claims!R92</f>
        <v>3.3701918262834932E-2</v>
      </c>
      <c r="F92" s="3">
        <f>+costs!L92</f>
        <v>2.5853421358862747E-2</v>
      </c>
      <c r="H92" s="3">
        <f>(C92*$C$3)+(D92*$D$3)+(E92*$E$3)+(F92*$F$3)</f>
        <v>3.3717537843268676E-2</v>
      </c>
      <c r="J92" s="16">
        <f t="shared" si="10"/>
        <v>1642522.0390661128</v>
      </c>
      <c r="L92" s="6">
        <f>+J92/payroll!F92</f>
        <v>4.0579754065619127E-3</v>
      </c>
      <c r="O92" s="50">
        <v>1553976.5217687155</v>
      </c>
      <c r="P92" s="16">
        <f t="shared" si="8"/>
        <v>88545.517297397368</v>
      </c>
      <c r="R92" s="131">
        <v>3.362986840122726E-2</v>
      </c>
      <c r="S92" s="3">
        <f>+H92-R92</f>
        <v>8.7669442041415913E-5</v>
      </c>
    </row>
    <row r="93" spans="1:19">
      <c r="A93" t="s">
        <v>145</v>
      </c>
      <c r="B93" t="s">
        <v>146</v>
      </c>
      <c r="C93" s="3">
        <f>+payroll!G93</f>
        <v>9.5972308802139494E-5</v>
      </c>
      <c r="D93" s="3">
        <f>+IFR!T93</f>
        <v>9.64534673582747E-5</v>
      </c>
      <c r="E93" s="3">
        <f>+claims!R93</f>
        <v>4.5298277234993187E-5</v>
      </c>
      <c r="F93" s="3">
        <f>+costs!L93</f>
        <v>0</v>
      </c>
      <c r="H93" s="3">
        <f>(C93*$C$3)+(D93*$D$3)+(E93*$E$3)+(F93*$F$3)</f>
        <v>3.0847963605300748E-5</v>
      </c>
      <c r="J93" s="16">
        <f t="shared" si="10"/>
        <v>1502.7330974622516</v>
      </c>
      <c r="L93" s="6">
        <f>+J93/payroll!F93</f>
        <v>1.8598412077652591E-3</v>
      </c>
      <c r="O93" s="50">
        <v>1711.2532222811203</v>
      </c>
      <c r="P93" s="16">
        <f t="shared" si="8"/>
        <v>-208.52012481886868</v>
      </c>
      <c r="R93" s="131">
        <v>3.7033520043783172E-5</v>
      </c>
      <c r="S93" s="3">
        <f>+H93-R93</f>
        <v>-6.1855564384824245E-6</v>
      </c>
    </row>
    <row r="94" spans="1:19">
      <c r="A94" t="s">
        <v>489</v>
      </c>
      <c r="B94" t="s">
        <v>494</v>
      </c>
      <c r="C94" s="3">
        <f>+payroll!G94</f>
        <v>5.4791501472054589E-2</v>
      </c>
      <c r="D94" s="3">
        <f>+IFR!T94</f>
        <v>6.3972025974503702E-2</v>
      </c>
      <c r="E94" s="3">
        <f>+claims!R94</f>
        <v>0.10618869831824193</v>
      </c>
      <c r="F94" s="3">
        <f>+costs!L94</f>
        <v>8.242684451235438E-2</v>
      </c>
      <c r="H94" s="3">
        <f t="shared" si="9"/>
        <v>8.0229852385968706E-2</v>
      </c>
      <c r="J94" s="16">
        <f t="shared" si="10"/>
        <v>3908331.0693542473</v>
      </c>
      <c r="L94" s="6">
        <f>+J94/payroll!F94</f>
        <v>8.47262725155375E-3</v>
      </c>
      <c r="O94" s="50">
        <v>3490722.77574002</v>
      </c>
      <c r="P94" s="16">
        <f t="shared" si="8"/>
        <v>417608.29361422732</v>
      </c>
      <c r="R94" s="131">
        <v>7.5543321233508071E-2</v>
      </c>
      <c r="S94" s="3">
        <f t="shared" si="11"/>
        <v>4.6865311524606351E-3</v>
      </c>
    </row>
    <row r="95" spans="1:19">
      <c r="A95" t="s">
        <v>487</v>
      </c>
      <c r="B95" t="s">
        <v>495</v>
      </c>
      <c r="C95" s="3">
        <f>+payroll!G95</f>
        <v>1.8343368048292813E-2</v>
      </c>
      <c r="D95" s="3">
        <f>+IFR!T95</f>
        <v>1.6181188002608541E-2</v>
      </c>
      <c r="E95" s="3">
        <f>+claims!R95</f>
        <v>3.5332656243294686E-3</v>
      </c>
      <c r="F95" s="3">
        <f>+costs!L95</f>
        <v>5.9618631065374286E-3</v>
      </c>
      <c r="H95" s="3">
        <f t="shared" si="9"/>
        <v>8.4226772139345454E-3</v>
      </c>
      <c r="J95" s="16">
        <f t="shared" si="10"/>
        <v>410303.77176811988</v>
      </c>
      <c r="L95" s="6">
        <f>+J95/payroll!F95</f>
        <v>2.6568460262555373E-3</v>
      </c>
      <c r="O95" s="50">
        <v>398850.7895253941</v>
      </c>
      <c r="P95" s="16">
        <f t="shared" si="8"/>
        <v>11452.98224272579</v>
      </c>
      <c r="R95" s="131">
        <v>8.6315973089463125E-3</v>
      </c>
      <c r="S95" s="3">
        <f t="shared" si="11"/>
        <v>-2.0892009501176714E-4</v>
      </c>
    </row>
    <row r="96" spans="1:19">
      <c r="A96" t="s">
        <v>488</v>
      </c>
      <c r="B96" t="s">
        <v>496</v>
      </c>
      <c r="C96" s="3">
        <f>+payroll!G96</f>
        <v>6.5233392549159525E-2</v>
      </c>
      <c r="D96" s="3">
        <f>+IFR!T96</f>
        <v>8.7436972772418992E-2</v>
      </c>
      <c r="E96" s="3">
        <f>+claims!R96</f>
        <v>0.25473843821076592</v>
      </c>
      <c r="F96" s="3">
        <f>+costs!L96</f>
        <v>0.17565982491532103</v>
      </c>
      <c r="H96" s="3">
        <f t="shared" si="9"/>
        <v>0.16269045634600482</v>
      </c>
      <c r="J96" s="16">
        <f t="shared" si="10"/>
        <v>7925331.3612691397</v>
      </c>
      <c r="L96" s="6">
        <f>+J96/payroll!F96</f>
        <v>1.4430700758291658E-2</v>
      </c>
      <c r="O96" s="50">
        <v>7627868.6615894726</v>
      </c>
      <c r="P96" s="16">
        <f t="shared" si="8"/>
        <v>297462.69967966713</v>
      </c>
      <c r="R96" s="131">
        <v>0.16507599418498745</v>
      </c>
      <c r="S96" s="3">
        <f t="shared" si="11"/>
        <v>-2.3855378389826265E-3</v>
      </c>
    </row>
    <row r="97" spans="1:19">
      <c r="A97" t="s">
        <v>513</v>
      </c>
      <c r="B97" t="s">
        <v>555</v>
      </c>
      <c r="C97" s="3">
        <f>+payroll!G97</f>
        <v>2.3090524997846639E-4</v>
      </c>
      <c r="D97" s="3">
        <f>+IFR!T97</f>
        <v>1.0368704482631631E-4</v>
      </c>
      <c r="E97" s="3">
        <f>+claims!R97</f>
        <v>0</v>
      </c>
      <c r="F97" s="3">
        <f>+costs!L97</f>
        <v>3.0838482784776056E-5</v>
      </c>
      <c r="H97" s="3">
        <f>(C97*$C$3)+(D97*$D$3)+(E97*$E$3)+(F97*$F$3)</f>
        <v>6.0327126521463466E-5</v>
      </c>
      <c r="J97" s="16">
        <f t="shared" ref="J97:J128" si="12">(+H97*$J$274)</f>
        <v>2938.7861986137127</v>
      </c>
      <c r="L97" s="6">
        <f>+J97/payroll!F97</f>
        <v>1.5117296850089838E-3</v>
      </c>
      <c r="O97" s="50">
        <v>3242.7376810406349</v>
      </c>
      <c r="P97" s="16">
        <f>+J97-O97</f>
        <v>-303.95148242692221</v>
      </c>
      <c r="R97" s="131">
        <v>7.0176633910128139E-5</v>
      </c>
      <c r="S97" s="3">
        <f>+H97-R97</f>
        <v>-9.8495073886646731E-6</v>
      </c>
    </row>
    <row r="98" spans="1:19">
      <c r="A98" t="s">
        <v>147</v>
      </c>
      <c r="B98" t="s">
        <v>148</v>
      </c>
      <c r="C98" s="3">
        <f>+payroll!G98</f>
        <v>3.3781649098702563E-3</v>
      </c>
      <c r="D98" s="3">
        <f>+IFR!T98</f>
        <v>3.1455261285932073E-3</v>
      </c>
      <c r="E98" s="3">
        <f>+claims!R98</f>
        <v>1.5854397032247613E-3</v>
      </c>
      <c r="F98" s="3">
        <f>+costs!L98</f>
        <v>2.2026499987692163E-3</v>
      </c>
      <c r="H98" s="3">
        <f t="shared" si="6"/>
        <v>2.374867334553177E-3</v>
      </c>
      <c r="J98" s="16">
        <f t="shared" si="12"/>
        <v>115689.70293720701</v>
      </c>
      <c r="L98" s="6">
        <f>+J98/payroll!F98</f>
        <v>4.0677459035427278E-3</v>
      </c>
      <c r="O98" s="50">
        <v>97182.747278877636</v>
      </c>
      <c r="P98" s="16">
        <f t="shared" si="8"/>
        <v>18506.955658329374</v>
      </c>
      <c r="R98" s="131">
        <v>2.1031482497164827E-3</v>
      </c>
      <c r="S98" s="3">
        <f t="shared" si="5"/>
        <v>2.7171908483669422E-4</v>
      </c>
    </row>
    <row r="99" spans="1:19">
      <c r="A99" t="s">
        <v>149</v>
      </c>
      <c r="B99" t="s">
        <v>150</v>
      </c>
      <c r="C99" s="3">
        <f>+payroll!G99</f>
        <v>7.7290623060634681E-4</v>
      </c>
      <c r="D99" s="3">
        <f>+IFR!T99</f>
        <v>7.635391389067299E-4</v>
      </c>
      <c r="E99" s="3">
        <f>+claims!R99</f>
        <v>4.0768449511493864E-4</v>
      </c>
      <c r="F99" s="3">
        <f>+costs!L99</f>
        <v>9.7625230612413281E-4</v>
      </c>
      <c r="H99" s="3">
        <f t="shared" si="6"/>
        <v>8.389597291308551E-4</v>
      </c>
      <c r="J99" s="16">
        <f t="shared" si="12"/>
        <v>40869.231062833074</v>
      </c>
      <c r="L99" s="6">
        <f>+J99/payroll!F99</f>
        <v>6.2807226431103478E-3</v>
      </c>
      <c r="O99" s="50">
        <v>47836.558426151685</v>
      </c>
      <c r="P99" s="16">
        <f t="shared" si="8"/>
        <v>-6967.3273633186109</v>
      </c>
      <c r="R99" s="131">
        <v>1.0352390413260922E-3</v>
      </c>
      <c r="S99" s="3">
        <f t="shared" si="5"/>
        <v>-1.9627931219523705E-4</v>
      </c>
    </row>
    <row r="100" spans="1:19">
      <c r="A100" t="s">
        <v>151</v>
      </c>
      <c r="B100" t="s">
        <v>152</v>
      </c>
      <c r="C100" s="3">
        <f>+payroll!G100</f>
        <v>1.0445908020089711E-4</v>
      </c>
      <c r="D100" s="3">
        <f>+IFR!T100</f>
        <v>7.971604445841001E-5</v>
      </c>
      <c r="E100" s="3">
        <f>+claims!R100</f>
        <v>4.5298277234993187E-5</v>
      </c>
      <c r="F100" s="3">
        <f>+costs!L100</f>
        <v>6.826596301974845E-8</v>
      </c>
      <c r="H100" s="3">
        <f t="shared" si="6"/>
        <v>2.9857591745474218E-5</v>
      </c>
      <c r="J100" s="16">
        <f t="shared" si="12"/>
        <v>1454.4879493675865</v>
      </c>
      <c r="L100" s="6">
        <f>+J100/payroll!F100</f>
        <v>1.6538795869156975E-3</v>
      </c>
      <c r="O100" s="50">
        <v>977.40808528512309</v>
      </c>
      <c r="P100" s="16">
        <f t="shared" si="8"/>
        <v>477.07986408246336</v>
      </c>
      <c r="R100" s="131">
        <v>2.1152253474860665E-5</v>
      </c>
      <c r="S100" s="3">
        <f t="shared" si="5"/>
        <v>8.7053382706135521E-6</v>
      </c>
    </row>
    <row r="101" spans="1:19">
      <c r="A101" t="s">
        <v>153</v>
      </c>
      <c r="B101" t="s">
        <v>154</v>
      </c>
      <c r="C101" s="3">
        <f>+payroll!G101</f>
        <v>2.3787300753132425E-3</v>
      </c>
      <c r="D101" s="3">
        <f>+IFR!T101</f>
        <v>1.5843882907762236E-3</v>
      </c>
      <c r="E101" s="3">
        <f>+claims!R101</f>
        <v>4.0768449511493864E-4</v>
      </c>
      <c r="F101" s="3">
        <f>+costs!L101</f>
        <v>3.3204589388157981E-4</v>
      </c>
      <c r="H101" s="3">
        <f t="shared" si="6"/>
        <v>7.5577000635737189E-4</v>
      </c>
      <c r="J101" s="16">
        <f t="shared" si="12"/>
        <v>36816.712349444126</v>
      </c>
      <c r="L101" s="6">
        <f>+J101/payroll!F101</f>
        <v>1.8383990956903327E-3</v>
      </c>
      <c r="O101" s="50">
        <v>34525.425076550775</v>
      </c>
      <c r="P101" s="16">
        <f t="shared" si="8"/>
        <v>2291.2872728933507</v>
      </c>
      <c r="R101" s="131">
        <v>7.4717055602571279E-4</v>
      </c>
      <c r="S101" s="3">
        <f t="shared" si="5"/>
        <v>8.5994503316590924E-6</v>
      </c>
    </row>
    <row r="102" spans="1:19">
      <c r="A102" t="s">
        <v>155</v>
      </c>
      <c r="B102" t="s">
        <v>482</v>
      </c>
      <c r="C102" s="3">
        <f>+payroll!G102</f>
        <v>1.7923162302210107E-2</v>
      </c>
      <c r="D102" s="3">
        <f>+IFR!T102</f>
        <v>1.4236127470392766E-2</v>
      </c>
      <c r="E102" s="3">
        <f>+claims!R102</f>
        <v>1.8572293666347206E-3</v>
      </c>
      <c r="F102" s="3">
        <f>+costs!L102</f>
        <v>2.3326427115608166E-3</v>
      </c>
      <c r="H102" s="3">
        <f t="shared" si="6"/>
        <v>5.6980812535070572E-3</v>
      </c>
      <c r="J102" s="16">
        <f t="shared" si="12"/>
        <v>277577.32734756212</v>
      </c>
      <c r="L102" s="6">
        <f>+J102/payroll!F102</f>
        <v>1.8395403109734434E-3</v>
      </c>
      <c r="O102" s="50">
        <v>267699.56557527033</v>
      </c>
      <c r="P102" s="16">
        <f t="shared" si="8"/>
        <v>9877.761772291793</v>
      </c>
      <c r="R102" s="131">
        <v>5.7933315177215762E-3</v>
      </c>
      <c r="S102" s="3">
        <f t="shared" si="5"/>
        <v>-9.5250264214519036E-5</v>
      </c>
    </row>
    <row r="103" spans="1:19">
      <c r="A103" t="s">
        <v>156</v>
      </c>
      <c r="B103" t="s">
        <v>545</v>
      </c>
      <c r="C103" s="3">
        <f>+payroll!G103</f>
        <v>4.0672561401350143E-4</v>
      </c>
      <c r="D103" s="3">
        <f>+IFR!T103</f>
        <v>3.7271688266030307E-4</v>
      </c>
      <c r="E103" s="3">
        <f>+claims!R103</f>
        <v>0</v>
      </c>
      <c r="F103" s="3">
        <f>+costs!L103</f>
        <v>0</v>
      </c>
      <c r="H103" s="3">
        <f>(C103*$C$3)+(D103*$D$3)+(E103*$E$3)+(F103*$F$3)</f>
        <v>9.7430312084225562E-5</v>
      </c>
      <c r="J103" s="16">
        <f t="shared" si="12"/>
        <v>4746.2372731755786</v>
      </c>
      <c r="L103" s="6">
        <f>+J103/payroll!F103</f>
        <v>1.3860786659832798E-3</v>
      </c>
      <c r="O103" s="50">
        <v>4599.7377788891663</v>
      </c>
      <c r="P103" s="16">
        <f t="shared" si="8"/>
        <v>146.4994942864123</v>
      </c>
      <c r="R103" s="131">
        <v>9.9543702248558789E-5</v>
      </c>
      <c r="S103" s="3">
        <f>+H103-R103</f>
        <v>-2.1133901643332264E-6</v>
      </c>
    </row>
    <row r="104" spans="1:19">
      <c r="A104" t="s">
        <v>516</v>
      </c>
      <c r="B104" t="s">
        <v>517</v>
      </c>
      <c r="C104" s="3">
        <f>+payroll!G104</f>
        <v>3.8930603043126782E-3</v>
      </c>
      <c r="D104" s="3">
        <f>+IFR!T104</f>
        <v>3.5349465415709974E-3</v>
      </c>
      <c r="E104" s="3">
        <f>+claims!R104</f>
        <v>1.223053485344816E-3</v>
      </c>
      <c r="F104" s="3">
        <f>+costs!L104</f>
        <v>3.3924870224073301E-4</v>
      </c>
      <c r="H104" s="3">
        <f>(C104*$C$3)+(D104*$D$3)+(E104*$E$3)+(F104*$F$3)</f>
        <v>1.3155080998816218E-3</v>
      </c>
      <c r="J104" s="16">
        <f t="shared" si="12"/>
        <v>64083.891791550806</v>
      </c>
      <c r="L104" s="6">
        <f>+J104/payroll!F104</f>
        <v>1.9552293340165277E-3</v>
      </c>
      <c r="O104" s="50">
        <v>57194.556502461295</v>
      </c>
      <c r="P104" s="16">
        <f t="shared" si="8"/>
        <v>6889.3352890895112</v>
      </c>
      <c r="R104" s="131">
        <v>1.2377570584239524E-3</v>
      </c>
      <c r="S104" s="3">
        <f>+H104-R104</f>
        <v>7.7751041457669364E-5</v>
      </c>
    </row>
    <row r="105" spans="1:19">
      <c r="A105" t="s">
        <v>562</v>
      </c>
      <c r="B105" t="s">
        <v>563</v>
      </c>
      <c r="C105" s="3">
        <f>+payroll!G105</f>
        <v>1.4324331259348903E-2</v>
      </c>
      <c r="D105" s="3">
        <f>+IFR!T105</f>
        <v>1.5131604418351657E-2</v>
      </c>
      <c r="E105" s="3">
        <f>+claims!R105</f>
        <v>7.9655828457808289E-2</v>
      </c>
      <c r="F105" s="3">
        <f>+costs!L105</f>
        <v>0.1111636319182658</v>
      </c>
      <c r="H105" s="3">
        <f t="shared" si="6"/>
        <v>8.2328545379343282E-2</v>
      </c>
      <c r="J105" s="16">
        <f t="shared" si="12"/>
        <v>4010567.16710477</v>
      </c>
      <c r="L105" s="6">
        <f>+J105/payroll!F105</f>
        <v>3.3256105959041653E-2</v>
      </c>
      <c r="O105" s="50">
        <v>4354903.4249007143</v>
      </c>
      <c r="P105" s="16">
        <f t="shared" si="8"/>
        <v>-344336.25779594434</v>
      </c>
      <c r="R105" s="131">
        <v>9.4245200637118998E-2</v>
      </c>
      <c r="S105" s="3">
        <f t="shared" ref="S105:S167" si="13">+H105-R105</f>
        <v>-1.1916655257775716E-2</v>
      </c>
    </row>
    <row r="106" spans="1:19">
      <c r="A106" t="s">
        <v>157</v>
      </c>
      <c r="B106" t="s">
        <v>158</v>
      </c>
      <c r="C106" s="3">
        <f>+payroll!G106</f>
        <v>0.16099608474595339</v>
      </c>
      <c r="D106" s="3">
        <f>+IFR!T106</f>
        <v>0.20447903843453707</v>
      </c>
      <c r="E106" s="3">
        <f>+claims!R106</f>
        <v>0.27431683045570088</v>
      </c>
      <c r="F106" s="3">
        <f>+costs!L106</f>
        <v>0.34654108095469338</v>
      </c>
      <c r="H106" s="3">
        <f t="shared" ref="H106:H169" si="14">(C106*$C$3)+(D106*$D$3)+(E106*$E$3)+(F106*$F$3)</f>
        <v>0.29475656353873247</v>
      </c>
      <c r="J106" s="16">
        <f t="shared" si="12"/>
        <v>14358822.818624433</v>
      </c>
      <c r="L106" s="6">
        <f>+J106/payroll!F106</f>
        <v>1.0593597764406324E-2</v>
      </c>
      <c r="O106" s="50">
        <v>13406648.208186621</v>
      </c>
      <c r="P106" s="16">
        <f t="shared" si="8"/>
        <v>952174.61043781228</v>
      </c>
      <c r="R106" s="131">
        <v>0.29013553848915175</v>
      </c>
      <c r="S106" s="3">
        <f t="shared" si="13"/>
        <v>4.6210250495807292E-3</v>
      </c>
    </row>
    <row r="107" spans="1:19">
      <c r="A107" t="s">
        <v>521</v>
      </c>
      <c r="B107" t="s">
        <v>520</v>
      </c>
      <c r="C107" s="3">
        <f>+payroll!G107</f>
        <v>5.914915585871758E-3</v>
      </c>
      <c r="D107" s="3">
        <f>+IFR!T107</f>
        <v>5.5644786015770905E-3</v>
      </c>
      <c r="E107" s="3">
        <f>+claims!R107</f>
        <v>1.9478259211047071E-3</v>
      </c>
      <c r="F107" s="3">
        <f>+costs!L107</f>
        <v>2.0403661534504846E-3</v>
      </c>
      <c r="H107" s="3">
        <f>(C107*$C$3)+(D107*$D$3)+(E107*$E$3)+(F107*$F$3)</f>
        <v>2.9513178536671029E-3</v>
      </c>
      <c r="J107" s="16">
        <f t="shared" si="12"/>
        <v>143771.01440416364</v>
      </c>
      <c r="L107" s="6">
        <f>+J107/payroll!F107</f>
        <v>2.8871060905770575E-3</v>
      </c>
      <c r="O107" s="50">
        <v>153279.14977142058</v>
      </c>
      <c r="P107" s="16">
        <f t="shared" si="8"/>
        <v>-9508.1353672569385</v>
      </c>
      <c r="R107" s="131">
        <v>3.3171399717145025E-3</v>
      </c>
      <c r="S107" s="3">
        <f t="shared" si="13"/>
        <v>-3.6582211804739957E-4</v>
      </c>
    </row>
    <row r="108" spans="1:19">
      <c r="A108" t="s">
        <v>159</v>
      </c>
      <c r="B108" t="s">
        <v>160</v>
      </c>
      <c r="C108" s="3">
        <f>+payroll!G108</f>
        <v>6.5303923378960023E-3</v>
      </c>
      <c r="D108" s="3">
        <f>+IFR!T108</f>
        <v>4.0482857056809178E-3</v>
      </c>
      <c r="E108" s="3">
        <f>+claims!R108</f>
        <v>4.9828104958492497E-4</v>
      </c>
      <c r="F108" s="3">
        <f>+costs!L108</f>
        <v>2.7832391103201423E-4</v>
      </c>
      <c r="H108" s="3">
        <f t="shared" si="14"/>
        <v>1.5640712595040623E-3</v>
      </c>
      <c r="J108" s="16">
        <f t="shared" si="12"/>
        <v>76192.441047951303</v>
      </c>
      <c r="L108" s="6">
        <f>+J108/payroll!F108</f>
        <v>1.3858383352673028E-3</v>
      </c>
      <c r="O108" s="50">
        <v>91742.13941292894</v>
      </c>
      <c r="P108" s="16">
        <f t="shared" si="8"/>
        <v>-15549.698364977638</v>
      </c>
      <c r="R108" s="131">
        <v>1.9854071358763031E-3</v>
      </c>
      <c r="S108" s="3">
        <f t="shared" si="13"/>
        <v>-4.2133587637224073E-4</v>
      </c>
    </row>
    <row r="109" spans="1:19">
      <c r="A109" t="s">
        <v>161</v>
      </c>
      <c r="B109" t="s">
        <v>162</v>
      </c>
      <c r="C109" s="3">
        <f>+payroll!G109</f>
        <v>9.8050309078077571E-3</v>
      </c>
      <c r="D109" s="3">
        <f>+IFR!T109</f>
        <v>7.4396147589603258E-3</v>
      </c>
      <c r="E109" s="3">
        <f>+claims!R109</f>
        <v>2.9896862975095501E-3</v>
      </c>
      <c r="F109" s="3">
        <f>+costs!L109</f>
        <v>2.9478524067501617E-3</v>
      </c>
      <c r="H109" s="3">
        <f t="shared" si="14"/>
        <v>4.3727450970225392E-3</v>
      </c>
      <c r="J109" s="16">
        <f t="shared" si="12"/>
        <v>213014.66988674796</v>
      </c>
      <c r="L109" s="6">
        <f>+J109/payroll!F109</f>
        <v>2.5804800353150395E-3</v>
      </c>
      <c r="O109" s="50">
        <v>166549.04750792234</v>
      </c>
      <c r="P109" s="16">
        <f t="shared" si="8"/>
        <v>46465.622378825617</v>
      </c>
      <c r="R109" s="131">
        <v>3.6043160701463919E-3</v>
      </c>
      <c r="S109" s="3">
        <f t="shared" si="13"/>
        <v>7.684290268761473E-4</v>
      </c>
    </row>
    <row r="110" spans="1:19">
      <c r="A110" t="s">
        <v>163</v>
      </c>
      <c r="B110" t="s">
        <v>164</v>
      </c>
      <c r="C110" s="3">
        <f>+payroll!G110</f>
        <v>8.127820959784076E-3</v>
      </c>
      <c r="D110" s="3">
        <f>+IFR!T110</f>
        <v>8.9519946147112815E-3</v>
      </c>
      <c r="E110" s="3">
        <f>+claims!R110</f>
        <v>4.7110208324392909E-3</v>
      </c>
      <c r="F110" s="3">
        <f>+costs!L110</f>
        <v>4.1723578834519841E-3</v>
      </c>
      <c r="H110" s="3">
        <f t="shared" si="14"/>
        <v>5.3450448017490042E-3</v>
      </c>
      <c r="J110" s="16">
        <f t="shared" si="12"/>
        <v>260379.44785524131</v>
      </c>
      <c r="L110" s="6">
        <f>+J110/payroll!F110</f>
        <v>3.8051565610285835E-3</v>
      </c>
      <c r="O110" s="50">
        <v>235343.61284669104</v>
      </c>
      <c r="P110" s="16">
        <f t="shared" si="8"/>
        <v>25035.835008550261</v>
      </c>
      <c r="R110" s="131">
        <v>5.0931108792398828E-3</v>
      </c>
      <c r="S110" s="3">
        <f t="shared" si="13"/>
        <v>2.5193392250912137E-4</v>
      </c>
    </row>
    <row r="111" spans="1:19">
      <c r="A111" t="s">
        <v>165</v>
      </c>
      <c r="B111" t="s">
        <v>166</v>
      </c>
      <c r="C111" s="3">
        <f>+payroll!G111</f>
        <v>4.6751586226313958E-2</v>
      </c>
      <c r="D111" s="3">
        <f>+IFR!T111</f>
        <v>3.3394339006969864E-2</v>
      </c>
      <c r="E111" s="3">
        <f>+claims!R111</f>
        <v>1.336299178432299E-2</v>
      </c>
      <c r="F111" s="3">
        <f>+costs!L111</f>
        <v>8.1166851391032708E-3</v>
      </c>
      <c r="H111" s="3">
        <f t="shared" si="14"/>
        <v>1.6892700505270888E-2</v>
      </c>
      <c r="J111" s="16">
        <f t="shared" si="12"/>
        <v>822913.96863635443</v>
      </c>
      <c r="L111" s="6">
        <f>+J111/payroll!F111</f>
        <v>2.090730431961898E-3</v>
      </c>
      <c r="O111" s="50">
        <v>764063.4027346014</v>
      </c>
      <c r="P111" s="16">
        <f t="shared" si="8"/>
        <v>58850.565901753027</v>
      </c>
      <c r="R111" s="131">
        <v>1.6535225162161681E-2</v>
      </c>
      <c r="S111" s="3">
        <f t="shared" si="13"/>
        <v>3.5747534310920717E-4</v>
      </c>
    </row>
    <row r="112" spans="1:19">
      <c r="A112" t="s">
        <v>167</v>
      </c>
      <c r="B112" t="s">
        <v>168</v>
      </c>
      <c r="C112" s="3">
        <f>+payroll!G112</f>
        <v>1.0835222969246159E-2</v>
      </c>
      <c r="D112" s="3">
        <f>+IFR!T112</f>
        <v>9.1659783115238067E-3</v>
      </c>
      <c r="E112" s="3">
        <f>+claims!R112</f>
        <v>4.3939328917943395E-3</v>
      </c>
      <c r="F112" s="3">
        <f>+costs!L112</f>
        <v>2.9419012797983301E-3</v>
      </c>
      <c r="H112" s="3">
        <f t="shared" si="14"/>
        <v>4.9243808617443945E-3</v>
      </c>
      <c r="J112" s="16">
        <f t="shared" si="12"/>
        <v>239887.15106566725</v>
      </c>
      <c r="L112" s="6">
        <f>+J112/payroll!F112</f>
        <v>2.6297174662951485E-3</v>
      </c>
      <c r="O112" s="50">
        <v>258445.77256208644</v>
      </c>
      <c r="P112" s="16">
        <f t="shared" si="8"/>
        <v>-18558.621496419189</v>
      </c>
      <c r="R112" s="131">
        <v>5.5930686199968651E-3</v>
      </c>
      <c r="S112" s="3">
        <f t="shared" si="13"/>
        <v>-6.6868775825247063E-4</v>
      </c>
    </row>
    <row r="113" spans="1:19">
      <c r="A113" t="s">
        <v>169</v>
      </c>
      <c r="B113" t="s">
        <v>170</v>
      </c>
      <c r="C113" s="3">
        <f>+payroll!G113</f>
        <v>3.7380906057410998E-2</v>
      </c>
      <c r="D113" s="3">
        <f>+IFR!T113</f>
        <v>3.3340823578898025E-2</v>
      </c>
      <c r="E113" s="3">
        <f>+claims!R113</f>
        <v>1.3861272833907914E-2</v>
      </c>
      <c r="F113" s="3">
        <f>+costs!L113</f>
        <v>1.061150230393963E-2</v>
      </c>
      <c r="H113" s="3">
        <f t="shared" si="14"/>
        <v>1.7286308511988591E-2</v>
      </c>
      <c r="J113" s="16">
        <f t="shared" si="12"/>
        <v>842088.2579570018</v>
      </c>
      <c r="L113" s="6">
        <f>+J113/payroll!F113</f>
        <v>2.6757636199687233E-3</v>
      </c>
      <c r="O113" s="50">
        <v>775244.14292076195</v>
      </c>
      <c r="P113" s="16">
        <f t="shared" si="8"/>
        <v>66844.115036239848</v>
      </c>
      <c r="R113" s="131">
        <v>1.677718944915163E-2</v>
      </c>
      <c r="S113" s="3">
        <f t="shared" si="13"/>
        <v>5.0911906283696018E-4</v>
      </c>
    </row>
    <row r="114" spans="1:19">
      <c r="A114" t="s">
        <v>171</v>
      </c>
      <c r="B114" t="s">
        <v>172</v>
      </c>
      <c r="C114" s="3">
        <f>+payroll!G114</f>
        <v>8.9382985693819469E-3</v>
      </c>
      <c r="D114" s="3">
        <f>+IFR!T114</f>
        <v>7.2623758129370958E-3</v>
      </c>
      <c r="E114" s="3">
        <f>+claims!R114</f>
        <v>2.9443880202745572E-3</v>
      </c>
      <c r="F114" s="3">
        <f>+costs!L114</f>
        <v>1.911129860829613E-3</v>
      </c>
      <c r="H114" s="3">
        <f t="shared" si="14"/>
        <v>3.6134204173288312E-3</v>
      </c>
      <c r="J114" s="16">
        <f t="shared" si="12"/>
        <v>176024.79455832971</v>
      </c>
      <c r="L114" s="6">
        <f>+J114/payroll!F114</f>
        <v>2.3391547040278338E-3</v>
      </c>
      <c r="O114" s="50">
        <v>200728.74920480594</v>
      </c>
      <c r="P114" s="16">
        <f t="shared" si="8"/>
        <v>-24703.954646476224</v>
      </c>
      <c r="R114" s="131">
        <v>4.3440047681140423E-3</v>
      </c>
      <c r="S114" s="3">
        <f t="shared" si="13"/>
        <v>-7.3058435078521104E-4</v>
      </c>
    </row>
    <row r="115" spans="1:19">
      <c r="A115" t="s">
        <v>173</v>
      </c>
      <c r="B115" t="s">
        <v>174</v>
      </c>
      <c r="C115" s="3">
        <f>+payroll!G115</f>
        <v>4.4264917643140732E-3</v>
      </c>
      <c r="D115" s="3">
        <f>+IFR!T115</f>
        <v>4.0562998244866614E-3</v>
      </c>
      <c r="E115" s="3">
        <f>+claims!R115</f>
        <v>1.9478259211047071E-3</v>
      </c>
      <c r="F115" s="3">
        <f>+costs!L115</f>
        <v>6.9363280099468824E-4</v>
      </c>
      <c r="H115" s="3">
        <f t="shared" si="14"/>
        <v>1.7687025173626107E-3</v>
      </c>
      <c r="J115" s="16">
        <f t="shared" si="12"/>
        <v>86160.883953742756</v>
      </c>
      <c r="L115" s="6">
        <f>+J115/payroll!F115</f>
        <v>2.3120139080570171E-3</v>
      </c>
      <c r="O115" s="50">
        <v>75710.512382766523</v>
      </c>
      <c r="P115" s="16">
        <f t="shared" si="8"/>
        <v>10450.371570976233</v>
      </c>
      <c r="R115" s="131">
        <v>1.6384639872962486E-3</v>
      </c>
      <c r="S115" s="3">
        <f t="shared" si="13"/>
        <v>1.3023853006636208E-4</v>
      </c>
    </row>
    <row r="116" spans="1:19">
      <c r="A116" t="s">
        <v>175</v>
      </c>
      <c r="B116" t="s">
        <v>176</v>
      </c>
      <c r="C116" s="3">
        <f>+payroll!G116</f>
        <v>4.99068528550541E-3</v>
      </c>
      <c r="D116" s="3">
        <f>+IFR!T116</f>
        <v>5.1569678763690252E-3</v>
      </c>
      <c r="E116" s="3">
        <f>+claims!R116</f>
        <v>9.0596554469986367E-4</v>
      </c>
      <c r="F116" s="3">
        <f>+costs!L116</f>
        <v>6.1145664899557312E-4</v>
      </c>
      <c r="H116" s="3">
        <f t="shared" si="14"/>
        <v>1.7712254663366277E-3</v>
      </c>
      <c r="J116" s="16">
        <f t="shared" si="12"/>
        <v>86283.787331579093</v>
      </c>
      <c r="L116" s="6">
        <f>+J116/payroll!F116</f>
        <v>2.0535674535320293E-3</v>
      </c>
      <c r="O116" s="50">
        <v>69358.018838157572</v>
      </c>
      <c r="P116" s="16">
        <f t="shared" si="8"/>
        <v>16925.768493421521</v>
      </c>
      <c r="R116" s="131">
        <v>1.5009886014508498E-3</v>
      </c>
      <c r="S116" s="3">
        <f t="shared" si="13"/>
        <v>2.7023686488577788E-4</v>
      </c>
    </row>
    <row r="117" spans="1:19">
      <c r="A117" t="s">
        <v>177</v>
      </c>
      <c r="B117" t="s">
        <v>546</v>
      </c>
      <c r="C117" s="3">
        <f>+payroll!G117</f>
        <v>4.0589179255731668E-2</v>
      </c>
      <c r="D117" s="3">
        <f>+IFR!T117</f>
        <v>2.8550925990558831E-2</v>
      </c>
      <c r="E117" s="3">
        <f>+claims!R117</f>
        <v>1.336299178432299E-2</v>
      </c>
      <c r="F117" s="3">
        <f>+costs!L117</f>
        <v>1.1325875719769708E-2</v>
      </c>
      <c r="H117" s="3">
        <f t="shared" si="14"/>
        <v>1.7442487355296587E-2</v>
      </c>
      <c r="J117" s="16">
        <f t="shared" si="12"/>
        <v>849696.38146120508</v>
      </c>
      <c r="L117" s="6">
        <f>+J117/payroll!F117</f>
        <v>2.4865285839833625E-3</v>
      </c>
      <c r="O117" s="50">
        <v>759747.84788672952</v>
      </c>
      <c r="P117" s="16">
        <f t="shared" si="8"/>
        <v>89948.533574475558</v>
      </c>
      <c r="R117" s="131">
        <v>1.6441831510726701E-2</v>
      </c>
      <c r="S117" s="3">
        <f t="shared" si="13"/>
        <v>1.0006558445698858E-3</v>
      </c>
    </row>
    <row r="118" spans="1:19">
      <c r="A118" t="s">
        <v>178</v>
      </c>
      <c r="B118" t="s">
        <v>179</v>
      </c>
      <c r="C118" s="3">
        <f>+payroll!G118</f>
        <v>3.1064207499133127E-2</v>
      </c>
      <c r="D118" s="3">
        <f>+IFR!T118</f>
        <v>2.746505983764528E-2</v>
      </c>
      <c r="E118" s="3">
        <f>+claims!R118</f>
        <v>8.6972692291186916E-3</v>
      </c>
      <c r="F118" s="3">
        <f>+costs!L118</f>
        <v>7.3821246454965237E-3</v>
      </c>
      <c r="H118" s="3">
        <f t="shared" si="14"/>
        <v>1.3050023588763018E-2</v>
      </c>
      <c r="J118" s="16">
        <f t="shared" si="12"/>
        <v>635721.13285712968</v>
      </c>
      <c r="L118" s="6">
        <f>+J118/payroll!F118</f>
        <v>2.4307837649619073E-3</v>
      </c>
      <c r="O118" s="50">
        <v>598712.62966882833</v>
      </c>
      <c r="P118" s="16">
        <f t="shared" si="8"/>
        <v>37008.503188301343</v>
      </c>
      <c r="R118" s="131">
        <v>1.2956841151627211E-2</v>
      </c>
      <c r="S118" s="3">
        <f t="shared" si="13"/>
        <v>9.31824371358074E-5</v>
      </c>
    </row>
    <row r="119" spans="1:19">
      <c r="A119" t="s">
        <v>180</v>
      </c>
      <c r="B119" t="s">
        <v>181</v>
      </c>
      <c r="C119" s="3">
        <f>+payroll!G119</f>
        <v>1.3667205927533312E-2</v>
      </c>
      <c r="D119" s="3">
        <f>+IFR!T119</f>
        <v>1.1612220366175109E-2</v>
      </c>
      <c r="E119" s="3">
        <f>+claims!R119</f>
        <v>2.8537914658045707E-3</v>
      </c>
      <c r="F119" s="3">
        <f>+costs!L119</f>
        <v>4.0476271443904144E-3</v>
      </c>
      <c r="H119" s="3">
        <f t="shared" si="14"/>
        <v>6.0165732932184867E-3</v>
      </c>
      <c r="J119" s="16">
        <f t="shared" si="12"/>
        <v>293092.40430617169</v>
      </c>
      <c r="L119" s="6">
        <f>+J119/payroll!F119</f>
        <v>2.5472101837048589E-3</v>
      </c>
      <c r="O119" s="50">
        <v>253557.3290339949</v>
      </c>
      <c r="P119" s="16">
        <f t="shared" si="8"/>
        <v>39535.075272176793</v>
      </c>
      <c r="R119" s="131">
        <v>5.4872769878624014E-3</v>
      </c>
      <c r="S119" s="3">
        <f t="shared" si="13"/>
        <v>5.2929630535608532E-4</v>
      </c>
    </row>
    <row r="120" spans="1:19">
      <c r="A120" t="s">
        <v>182</v>
      </c>
      <c r="B120" s="37" t="s">
        <v>572</v>
      </c>
      <c r="C120" s="3">
        <f>+payroll!G120</f>
        <v>2.467546076710414E-2</v>
      </c>
      <c r="D120" s="3">
        <f>+IFR!T120</f>
        <v>2.2049572551172611E-2</v>
      </c>
      <c r="E120" s="3">
        <f>+claims!R120</f>
        <v>1.0101515823403479E-2</v>
      </c>
      <c r="F120" s="3">
        <f>+costs!L120</f>
        <v>6.9685060873791666E-3</v>
      </c>
      <c r="H120" s="3">
        <f t="shared" si="14"/>
        <v>1.1536960190722615E-2</v>
      </c>
      <c r="J120" s="16">
        <f t="shared" si="12"/>
        <v>562013.49769889482</v>
      </c>
      <c r="L120" s="6">
        <f>+J120/payroll!F120</f>
        <v>2.7053373714713918E-3</v>
      </c>
      <c r="O120" s="50">
        <v>529467.41502694879</v>
      </c>
      <c r="P120" s="16">
        <f t="shared" si="8"/>
        <v>32546.082671946031</v>
      </c>
      <c r="R120" s="131">
        <v>1.14582937648426E-2</v>
      </c>
      <c r="S120" s="3">
        <f t="shared" si="13"/>
        <v>7.8666425880015087E-5</v>
      </c>
    </row>
    <row r="121" spans="1:19">
      <c r="A121" t="s">
        <v>183</v>
      </c>
      <c r="B121" t="s">
        <v>184</v>
      </c>
      <c r="C121" s="3">
        <f>+payroll!G121</f>
        <v>1.0197138528530747E-2</v>
      </c>
      <c r="D121" s="3">
        <f>+IFR!T121</f>
        <v>8.1023801916510884E-3</v>
      </c>
      <c r="E121" s="3">
        <f>+claims!R121</f>
        <v>3.5332656243294686E-3</v>
      </c>
      <c r="F121" s="3">
        <f>+costs!L121</f>
        <v>3.652256660946449E-3</v>
      </c>
      <c r="H121" s="3">
        <f t="shared" si="14"/>
        <v>5.0087836802400199E-3</v>
      </c>
      <c r="J121" s="16">
        <f t="shared" si="12"/>
        <v>243998.76473635636</v>
      </c>
      <c r="L121" s="6">
        <f>+J121/payroll!F121</f>
        <v>2.8421648584277168E-3</v>
      </c>
      <c r="O121" s="50">
        <v>225117.34693859078</v>
      </c>
      <c r="P121" s="16">
        <f t="shared" si="8"/>
        <v>18881.417797765578</v>
      </c>
      <c r="R121" s="131">
        <v>4.8718025313287203E-3</v>
      </c>
      <c r="S121" s="3">
        <f t="shared" si="13"/>
        <v>1.3698114891129952E-4</v>
      </c>
    </row>
    <row r="122" spans="1:19">
      <c r="A122" t="s">
        <v>185</v>
      </c>
      <c r="B122" t="s">
        <v>186</v>
      </c>
      <c r="C122" s="3">
        <f>+payroll!G122</f>
        <v>2.4973447260092279E-3</v>
      </c>
      <c r="D122" s="3">
        <f>+IFR!T122</f>
        <v>2.6965015991528294E-3</v>
      </c>
      <c r="E122" s="3">
        <f>+claims!R122</f>
        <v>9.9656209916984995E-4</v>
      </c>
      <c r="F122" s="3">
        <f>+costs!L122</f>
        <v>1.2748716879619187E-3</v>
      </c>
      <c r="H122" s="3">
        <f t="shared" si="14"/>
        <v>1.5636381182978858E-3</v>
      </c>
      <c r="J122" s="16">
        <f t="shared" si="12"/>
        <v>76171.340931433908</v>
      </c>
      <c r="L122" s="6">
        <f>+J122/payroll!F122</f>
        <v>3.6228726052664759E-3</v>
      </c>
      <c r="O122" s="50">
        <v>59358.271270997669</v>
      </c>
      <c r="P122" s="16">
        <f t="shared" si="8"/>
        <v>16813.069660436238</v>
      </c>
      <c r="R122" s="131">
        <v>1.284582375218861E-3</v>
      </c>
      <c r="S122" s="3">
        <f t="shared" si="13"/>
        <v>2.790557430790248E-4</v>
      </c>
    </row>
    <row r="123" spans="1:19">
      <c r="A123" t="s">
        <v>187</v>
      </c>
      <c r="B123" t="s">
        <v>547</v>
      </c>
      <c r="C123" s="3">
        <f>+payroll!G123</f>
        <v>3.6949835583342995E-4</v>
      </c>
      <c r="D123" s="3">
        <f>+IFR!T123</f>
        <v>1.1133294933424501E-4</v>
      </c>
      <c r="E123" s="3">
        <f>+claims!R123</f>
        <v>0</v>
      </c>
      <c r="F123" s="3">
        <f>+costs!L123</f>
        <v>0</v>
      </c>
      <c r="H123" s="3">
        <f t="shared" si="14"/>
        <v>6.010391314595937E-5</v>
      </c>
      <c r="J123" s="16">
        <f t="shared" si="12"/>
        <v>2927.9125431770653</v>
      </c>
      <c r="L123" s="6">
        <f>+J123/payroll!F123</f>
        <v>9.4120786341272944E-4</v>
      </c>
      <c r="O123" s="50">
        <v>2542.0418181175405</v>
      </c>
      <c r="P123" s="16">
        <f t="shared" si="8"/>
        <v>385.87072505952483</v>
      </c>
      <c r="R123" s="131">
        <v>5.5012756380905589E-5</v>
      </c>
      <c r="S123" s="3">
        <f t="shared" si="13"/>
        <v>5.0911567650537809E-6</v>
      </c>
    </row>
    <row r="124" spans="1:19">
      <c r="A124" t="s">
        <v>188</v>
      </c>
      <c r="B124" t="s">
        <v>189</v>
      </c>
      <c r="C124" s="3">
        <f>+payroll!G124</f>
        <v>6.0381022963541418E-3</v>
      </c>
      <c r="D124" s="3">
        <f>+IFR!T124</f>
        <v>4.9396312412622904E-3</v>
      </c>
      <c r="E124" s="3">
        <f>+claims!R124</f>
        <v>2.2649138617496594E-3</v>
      </c>
      <c r="F124" s="3">
        <f>+costs!L124</f>
        <v>2.2204258727813379E-3</v>
      </c>
      <c r="H124" s="3">
        <f t="shared" si="14"/>
        <v>3.0442092951333058E-3</v>
      </c>
      <c r="J124" s="16">
        <f t="shared" si="12"/>
        <v>148296.14433975052</v>
      </c>
      <c r="L124" s="6">
        <f>+J124/payroll!F124</f>
        <v>2.9172211266147645E-3</v>
      </c>
      <c r="O124" s="50">
        <v>122967.98115086625</v>
      </c>
      <c r="P124" s="16">
        <f t="shared" si="8"/>
        <v>25328.163188884268</v>
      </c>
      <c r="R124" s="131">
        <v>2.6611708515141353E-3</v>
      </c>
      <c r="S124" s="3">
        <f t="shared" si="13"/>
        <v>3.8303844361917052E-4</v>
      </c>
    </row>
    <row r="125" spans="1:19">
      <c r="A125" t="s">
        <v>190</v>
      </c>
      <c r="B125" t="s">
        <v>191</v>
      </c>
      <c r="C125" s="3">
        <f>+payroll!G125</f>
        <v>1.4186419124649364E-2</v>
      </c>
      <c r="D125" s="3">
        <f>+IFR!T125</f>
        <v>8.046352292569359E-3</v>
      </c>
      <c r="E125" s="3">
        <f>+claims!R125</f>
        <v>3.0349845747445433E-3</v>
      </c>
      <c r="F125" s="3">
        <f>+costs!L125</f>
        <v>2.9320899623912528E-3</v>
      </c>
      <c r="H125" s="3">
        <f t="shared" si="14"/>
        <v>4.9935980907987731E-3</v>
      </c>
      <c r="J125" s="16">
        <f t="shared" si="12"/>
        <v>243259.01127483734</v>
      </c>
      <c r="L125" s="6">
        <f>+J125/payroll!F125</f>
        <v>2.0367424149031407E-3</v>
      </c>
      <c r="O125" s="50">
        <v>251274.24416577874</v>
      </c>
      <c r="P125" s="16">
        <f t="shared" si="8"/>
        <v>-8015.2328909414064</v>
      </c>
      <c r="R125" s="131">
        <v>5.4378683625766391E-3</v>
      </c>
      <c r="S125" s="3">
        <f t="shared" si="13"/>
        <v>-4.4427027177786592E-4</v>
      </c>
    </row>
    <row r="126" spans="1:19">
      <c r="A126" t="s">
        <v>192</v>
      </c>
      <c r="B126" t="s">
        <v>548</v>
      </c>
      <c r="C126" s="3">
        <f>+payroll!G126</f>
        <v>2.7098631076432449E-3</v>
      </c>
      <c r="D126" s="3">
        <f>+IFR!T126</f>
        <v>2.2556452361855404E-3</v>
      </c>
      <c r="E126" s="3">
        <f>+claims!R126</f>
        <v>5.4357932681991822E-4</v>
      </c>
      <c r="F126" s="3">
        <f>+costs!L126</f>
        <v>7.9537680853519342E-4</v>
      </c>
      <c r="H126" s="3">
        <f t="shared" si="14"/>
        <v>1.1794515271227018E-3</v>
      </c>
      <c r="J126" s="16">
        <f t="shared" si="12"/>
        <v>57456.008096272541</v>
      </c>
      <c r="L126" s="6">
        <f>+J126/payroll!F126</f>
        <v>2.5184193841941479E-3</v>
      </c>
      <c r="O126" s="50">
        <v>53823.187924821948</v>
      </c>
      <c r="P126" s="16">
        <f t="shared" si="8"/>
        <v>3632.8201714505922</v>
      </c>
      <c r="R126" s="131">
        <v>1.1647967015525386E-3</v>
      </c>
      <c r="S126" s="3">
        <f t="shared" si="13"/>
        <v>1.4654825570163243E-5</v>
      </c>
    </row>
    <row r="127" spans="1:19">
      <c r="A127" t="s">
        <v>483</v>
      </c>
      <c r="B127" t="s">
        <v>484</v>
      </c>
      <c r="C127" s="3">
        <f>+payroll!G127</f>
        <v>2.2611614026975505E-3</v>
      </c>
      <c r="D127" s="3">
        <f>+IFR!T127</f>
        <v>1.8421465501836148E-3</v>
      </c>
      <c r="E127" s="3">
        <f>+claims!R127</f>
        <v>2.2649138617496592E-4</v>
      </c>
      <c r="F127" s="3">
        <f>+costs!L127</f>
        <v>5.3942040678894864E-4</v>
      </c>
      <c r="H127" s="3">
        <f>(C127*$C$3)+(D127*$D$3)+(E127*$E$3)+(F127*$F$3)</f>
        <v>8.7053944610975974E-4</v>
      </c>
      <c r="J127" s="16">
        <f t="shared" si="12"/>
        <v>42407.610922193904</v>
      </c>
      <c r="L127" s="6">
        <f>+J127/payroll!F127</f>
        <v>2.2276768928820774E-3</v>
      </c>
      <c r="O127" s="50">
        <v>33933.940400653708</v>
      </c>
      <c r="P127" s="16">
        <f t="shared" si="8"/>
        <v>8473.6705215401962</v>
      </c>
      <c r="R127" s="131">
        <v>7.3437013624258712E-4</v>
      </c>
      <c r="S127" s="3">
        <f>+H127-R127</f>
        <v>1.3616930986717261E-4</v>
      </c>
    </row>
    <row r="128" spans="1:19">
      <c r="A128" t="s">
        <v>193</v>
      </c>
      <c r="B128" t="s">
        <v>507</v>
      </c>
      <c r="C128" s="3">
        <f>+payroll!G128</f>
        <v>1.98295760744232E-3</v>
      </c>
      <c r="D128" s="3">
        <f>+IFR!T128</f>
        <v>2.0038637397793817E-3</v>
      </c>
      <c r="E128" s="3">
        <f>+claims!R128</f>
        <v>3.3854501933521229E-3</v>
      </c>
      <c r="F128" s="3">
        <f>+costs!L128</f>
        <v>1.3964492055413699E-3</v>
      </c>
      <c r="H128" s="3">
        <f t="shared" si="14"/>
        <v>1.844039720730353E-3</v>
      </c>
      <c r="J128" s="16">
        <f t="shared" si="12"/>
        <v>89830.873662609549</v>
      </c>
      <c r="L128" s="6">
        <f>+J128/payroll!F128</f>
        <v>5.3808656745675081E-3</v>
      </c>
      <c r="O128" s="50">
        <v>83991.82445038647</v>
      </c>
      <c r="P128" s="16">
        <f t="shared" si="8"/>
        <v>5839.0492122230789</v>
      </c>
      <c r="R128" s="131">
        <v>1.8176812606090845E-3</v>
      </c>
      <c r="S128" s="3">
        <f t="shared" si="13"/>
        <v>2.6358460121268541E-5</v>
      </c>
    </row>
    <row r="129" spans="1:19">
      <c r="A129" t="s">
        <v>194</v>
      </c>
      <c r="B129" t="s">
        <v>195</v>
      </c>
      <c r="C129" s="3">
        <f>+payroll!G129</f>
        <v>2.2570293768398326E-3</v>
      </c>
      <c r="D129" s="3">
        <f>+IFR!T129</f>
        <v>2.4610366555181448E-3</v>
      </c>
      <c r="E129" s="3">
        <f>+claims!R129</f>
        <v>3.8145917671573212E-3</v>
      </c>
      <c r="F129" s="3">
        <f>+costs!L129</f>
        <v>3.0156693961862959E-3</v>
      </c>
      <c r="H129" s="3">
        <f t="shared" si="14"/>
        <v>2.9713486568301228E-3</v>
      </c>
      <c r="J129" s="16">
        <f t="shared" ref="J129:J160" si="15">(+H129*$J$274)</f>
        <v>144746.79845483755</v>
      </c>
      <c r="L129" s="6">
        <f>+J129/payroll!F129</f>
        <v>7.6174868264466018E-3</v>
      </c>
      <c r="O129" s="50">
        <v>126586.92580784496</v>
      </c>
      <c r="P129" s="16">
        <f t="shared" si="8"/>
        <v>18159.87264699259</v>
      </c>
      <c r="R129" s="131">
        <v>2.7394890441384328E-3</v>
      </c>
      <c r="S129" s="3">
        <f t="shared" si="13"/>
        <v>2.3185961269168998E-4</v>
      </c>
    </row>
    <row r="130" spans="1:19">
      <c r="A130" t="s">
        <v>559</v>
      </c>
      <c r="B130" t="s">
        <v>560</v>
      </c>
      <c r="C130" s="3">
        <f>+payroll!G130</f>
        <v>1.1805525656071452E-3</v>
      </c>
      <c r="D130" s="3">
        <f>+IFR!T130</f>
        <v>9.685098027644028E-4</v>
      </c>
      <c r="E130" s="3">
        <f>+claims!R130</f>
        <v>1.8119310893997275E-4</v>
      </c>
      <c r="F130" s="3">
        <f>+costs!L130</f>
        <v>1.4820115990597877E-4</v>
      </c>
      <c r="H130" s="3">
        <f>(C130*$C$3)+(D130*$D$3)+(E130*$E$3)+(F130*$F$3)</f>
        <v>3.8473245833102666E-4</v>
      </c>
      <c r="J130" s="16">
        <f t="shared" si="15"/>
        <v>18741.924303317839</v>
      </c>
      <c r="L130" s="6">
        <f>+J130/payroll!F130</f>
        <v>1.8856835264605496E-3</v>
      </c>
      <c r="O130" s="50">
        <v>16610.646052770582</v>
      </c>
      <c r="P130" s="16">
        <f>+J130-O130</f>
        <v>2131.2782505472569</v>
      </c>
      <c r="R130" s="131">
        <v>3.5947379705468968E-4</v>
      </c>
      <c r="S130" s="3">
        <f>+H130-R130</f>
        <v>2.5258661276336973E-5</v>
      </c>
    </row>
    <row r="131" spans="1:19">
      <c r="A131" t="s">
        <v>196</v>
      </c>
      <c r="B131" t="s">
        <v>197</v>
      </c>
      <c r="C131" s="3">
        <f>+payroll!G131</f>
        <v>1.810813779208545E-3</v>
      </c>
      <c r="D131" s="3">
        <f>+IFR!T131</f>
        <v>1.3286457102636097E-3</v>
      </c>
      <c r="E131" s="3">
        <f>+claims!R131</f>
        <v>1.3589483170497956E-4</v>
      </c>
      <c r="F131" s="3">
        <f>+costs!L131</f>
        <v>2.1235751195193838E-4</v>
      </c>
      <c r="H131" s="3">
        <f t="shared" si="14"/>
        <v>5.4023116811092921E-4</v>
      </c>
      <c r="J131" s="16">
        <f t="shared" si="15"/>
        <v>26316.915663810225</v>
      </c>
      <c r="L131" s="6">
        <f>+J131/payroll!F131</f>
        <v>1.7262399178442349E-3</v>
      </c>
      <c r="O131" s="50">
        <v>25894.259214288715</v>
      </c>
      <c r="P131" s="16">
        <f t="shared" ref="P131:P141" si="16">+J131-O131</f>
        <v>422.65644952150978</v>
      </c>
      <c r="R131" s="131">
        <v>5.6038203764664318E-4</v>
      </c>
      <c r="S131" s="3">
        <f t="shared" si="13"/>
        <v>-2.0150869535713969E-5</v>
      </c>
    </row>
    <row r="132" spans="1:19">
      <c r="A132" t="s">
        <v>198</v>
      </c>
      <c r="B132" t="s">
        <v>549</v>
      </c>
      <c r="C132" s="3">
        <f>+payroll!G132</f>
        <v>8.9076018839996402E-4</v>
      </c>
      <c r="D132" s="3">
        <f>+IFR!T132</f>
        <v>4.302578124486784E-4</v>
      </c>
      <c r="E132" s="3">
        <f>+claims!R132</f>
        <v>9.0596554469986375E-5</v>
      </c>
      <c r="F132" s="3">
        <f>+costs!L132</f>
        <v>1.3190024695095587E-4</v>
      </c>
      <c r="H132" s="3">
        <f t="shared" si="14"/>
        <v>2.5785688144715181E-4</v>
      </c>
      <c r="J132" s="16">
        <f t="shared" si="15"/>
        <v>12561.285247770806</v>
      </c>
      <c r="L132" s="6">
        <f>+J132/payroll!F132</f>
        <v>1.6749939254651922E-3</v>
      </c>
      <c r="O132" s="50">
        <v>14593.936401326662</v>
      </c>
      <c r="P132" s="16">
        <f t="shared" si="16"/>
        <v>-2032.6511535558566</v>
      </c>
      <c r="R132" s="131">
        <v>3.1582984283049702E-4</v>
      </c>
      <c r="S132" s="3">
        <f t="shared" si="13"/>
        <v>-5.7972961383345213E-5</v>
      </c>
    </row>
    <row r="133" spans="1:19">
      <c r="A133" t="s">
        <v>199</v>
      </c>
      <c r="B133" t="s">
        <v>200</v>
      </c>
      <c r="C133" s="3">
        <f>+payroll!G133</f>
        <v>6.878765549885894E-3</v>
      </c>
      <c r="D133" s="3">
        <f>+IFR!T133</f>
        <v>5.4226700740088989E-3</v>
      </c>
      <c r="E133" s="3">
        <f>+claims!R133</f>
        <v>1.8572293666347206E-3</v>
      </c>
      <c r="F133" s="3">
        <f>+costs!L133</f>
        <v>6.4886997653089504E-4</v>
      </c>
      <c r="H133" s="3">
        <f t="shared" si="14"/>
        <v>2.2055858439005943E-3</v>
      </c>
      <c r="J133" s="16">
        <f t="shared" si="15"/>
        <v>107443.29477729624</v>
      </c>
      <c r="L133" s="6">
        <f>+J133/payroll!F133</f>
        <v>1.8552770271069684E-3</v>
      </c>
      <c r="O133" s="50">
        <v>99950.197896969461</v>
      </c>
      <c r="P133" s="16">
        <f t="shared" si="16"/>
        <v>7493.0968803267751</v>
      </c>
      <c r="R133" s="131">
        <v>2.1630391160130939E-3</v>
      </c>
      <c r="S133" s="3">
        <f t="shared" si="13"/>
        <v>4.254672788750035E-5</v>
      </c>
    </row>
    <row r="134" spans="1:19">
      <c r="A134" t="s">
        <v>201</v>
      </c>
      <c r="B134" t="s">
        <v>550</v>
      </c>
      <c r="C134" s="3">
        <f>+payroll!G134</f>
        <v>9.7545236314052701E-4</v>
      </c>
      <c r="D134" s="3">
        <f>+IFR!T134</f>
        <v>9.3979897172292439E-4</v>
      </c>
      <c r="E134" s="3">
        <f>+claims!R134</f>
        <v>2.7178966340995911E-4</v>
      </c>
      <c r="F134" s="3">
        <f>+costs!L134</f>
        <v>3.9824756078055053E-4</v>
      </c>
      <c r="H134" s="3">
        <f t="shared" si="14"/>
        <v>5.1912340283775558E-4</v>
      </c>
      <c r="J134" s="16">
        <f t="shared" si="15"/>
        <v>25288.668292433922</v>
      </c>
      <c r="L134" s="6">
        <f>+J134/payroll!F134</f>
        <v>3.0793556571607058E-3</v>
      </c>
      <c r="O134" s="50">
        <v>22830.31175262593</v>
      </c>
      <c r="P134" s="16">
        <f t="shared" si="16"/>
        <v>2458.3565398079918</v>
      </c>
      <c r="R134" s="131">
        <v>4.940746330748451E-4</v>
      </c>
      <c r="S134" s="3">
        <f t="shared" si="13"/>
        <v>2.5048769762910485E-5</v>
      </c>
    </row>
    <row r="135" spans="1:19">
      <c r="A135" t="s">
        <v>202</v>
      </c>
      <c r="B135" t="s">
        <v>551</v>
      </c>
      <c r="C135" s="3">
        <f>+payroll!G135</f>
        <v>1.2056858289315082E-3</v>
      </c>
      <c r="D135" s="3">
        <f>+IFR!T135</f>
        <v>1.2114280839804993E-3</v>
      </c>
      <c r="E135" s="3">
        <f>+claims!R135</f>
        <v>4.0768449511493864E-4</v>
      </c>
      <c r="F135" s="3">
        <f>+costs!L135</f>
        <v>2.7943781174567789E-4</v>
      </c>
      <c r="H135" s="3">
        <f t="shared" si="14"/>
        <v>5.3095460042864846E-4</v>
      </c>
      <c r="J135" s="16">
        <f t="shared" si="15"/>
        <v>25865.015322336258</v>
      </c>
      <c r="L135" s="6">
        <f>+J135/payroll!F135</f>
        <v>2.5481121606854757E-3</v>
      </c>
      <c r="O135" s="50">
        <v>22702.963270673768</v>
      </c>
      <c r="P135" s="16">
        <f t="shared" si="16"/>
        <v>3162.0520516624892</v>
      </c>
      <c r="R135" s="131">
        <v>4.9131866306554748E-4</v>
      </c>
      <c r="S135" s="3">
        <f t="shared" si="13"/>
        <v>3.963593736310098E-5</v>
      </c>
    </row>
    <row r="136" spans="1:19">
      <c r="A136" t="s">
        <v>203</v>
      </c>
      <c r="B136" t="s">
        <v>508</v>
      </c>
      <c r="C136" s="3">
        <f>+payroll!G136</f>
        <v>1.21531026180475E-3</v>
      </c>
      <c r="D136" s="3">
        <f>+IFR!T136</f>
        <v>1.1600724153762937E-3</v>
      </c>
      <c r="E136" s="3">
        <f>+claims!R136</f>
        <v>4.0768449511493864E-4</v>
      </c>
      <c r="F136" s="3">
        <f>+costs!L136</f>
        <v>2.5915441236019682E-4</v>
      </c>
      <c r="H136" s="3">
        <f t="shared" si="14"/>
        <v>5.1356815633098933E-4</v>
      </c>
      <c r="J136" s="16">
        <f t="shared" si="15"/>
        <v>25018.049041935174</v>
      </c>
      <c r="L136" s="6">
        <f>+J136/payroll!F136</f>
        <v>2.4451540816629825E-3</v>
      </c>
      <c r="O136" s="50">
        <v>18572.781273440469</v>
      </c>
      <c r="P136" s="16">
        <f t="shared" si="16"/>
        <v>6445.2677684947048</v>
      </c>
      <c r="R136" s="131">
        <v>4.0193669680393203E-4</v>
      </c>
      <c r="S136" s="3">
        <f t="shared" si="13"/>
        <v>1.116314595270573E-4</v>
      </c>
    </row>
    <row r="137" spans="1:19">
      <c r="A137" t="s">
        <v>204</v>
      </c>
      <c r="B137" t="s">
        <v>552</v>
      </c>
      <c r="C137" s="3">
        <f>+payroll!G137</f>
        <v>1.6154469660611296E-2</v>
      </c>
      <c r="D137" s="3">
        <f>+IFR!T137</f>
        <v>1.578936485018366E-2</v>
      </c>
      <c r="E137" s="3">
        <f>+claims!R137</f>
        <v>1.4829225494824086E-2</v>
      </c>
      <c r="F137" s="3">
        <f>+costs!L137</f>
        <v>1.785143077999184E-2</v>
      </c>
      <c r="H137" s="3">
        <f t="shared" si="14"/>
        <v>1.6928221606068085E-2</v>
      </c>
      <c r="J137" s="16">
        <f t="shared" si="15"/>
        <v>824644.34975678171</v>
      </c>
      <c r="L137" s="6">
        <f>+J137/payroll!F137</f>
        <v>6.0633681699936246E-3</v>
      </c>
      <c r="O137" s="50">
        <v>753523.94660409878</v>
      </c>
      <c r="P137" s="16">
        <f t="shared" si="16"/>
        <v>71120.403152682935</v>
      </c>
      <c r="R137" s="131">
        <v>1.6307139011744239E-2</v>
      </c>
      <c r="S137" s="3">
        <f t="shared" si="13"/>
        <v>6.2108259432384558E-4</v>
      </c>
    </row>
    <row r="138" spans="1:19">
      <c r="A138" t="s">
        <v>205</v>
      </c>
      <c r="B138" t="s">
        <v>206</v>
      </c>
      <c r="C138" s="3">
        <f>+payroll!G138</f>
        <v>9.676863938779301E-4</v>
      </c>
      <c r="D138" s="3">
        <f>+IFR!T138</f>
        <v>9.5272869325311205E-4</v>
      </c>
      <c r="E138" s="3">
        <f>+claims!R138</f>
        <v>3.623862178799455E-4</v>
      </c>
      <c r="F138" s="3">
        <f>+costs!L138</f>
        <v>8.2841378833390311E-4</v>
      </c>
      <c r="H138" s="3">
        <f t="shared" si="14"/>
        <v>7.9145809157371398E-4</v>
      </c>
      <c r="J138" s="16">
        <f t="shared" si="15"/>
        <v>38555.227978087925</v>
      </c>
      <c r="L138" s="6">
        <f>+J138/payroll!F138</f>
        <v>4.7324779341266932E-3</v>
      </c>
      <c r="O138" s="50">
        <v>15630.876756874981</v>
      </c>
      <c r="P138" s="16">
        <f t="shared" si="16"/>
        <v>22924.351221212943</v>
      </c>
      <c r="R138" s="131">
        <v>3.3827044422215813E-4</v>
      </c>
      <c r="S138" s="3">
        <f t="shared" si="13"/>
        <v>4.5318764735155585E-4</v>
      </c>
    </row>
    <row r="139" spans="1:19">
      <c r="A139" t="s">
        <v>207</v>
      </c>
      <c r="B139" t="s">
        <v>208</v>
      </c>
      <c r="C139" s="3">
        <f>+payroll!G139</f>
        <v>9.0329980534413392E-4</v>
      </c>
      <c r="D139" s="3">
        <f>+IFR!T139</f>
        <v>9.6369682123017631E-4</v>
      </c>
      <c r="E139" s="3">
        <f>+claims!R139</f>
        <v>1.1443775301471963E-3</v>
      </c>
      <c r="F139" s="3">
        <f>+costs!L139</f>
        <v>6.7346070842939909E-4</v>
      </c>
      <c r="H139" s="3">
        <f t="shared" si="14"/>
        <v>8.0910763290150767E-4</v>
      </c>
      <c r="J139" s="16">
        <f t="shared" si="15"/>
        <v>39415.0108229998</v>
      </c>
      <c r="L139" s="6">
        <f>+J139/payroll!F139</f>
        <v>5.182862537722651E-3</v>
      </c>
      <c r="O139" s="50">
        <v>20953.19720983873</v>
      </c>
      <c r="P139" s="16">
        <f t="shared" si="16"/>
        <v>18461.81361316107</v>
      </c>
      <c r="R139" s="131">
        <v>4.5345168017713148E-4</v>
      </c>
      <c r="S139" s="3">
        <f t="shared" si="13"/>
        <v>3.5565595272437619E-4</v>
      </c>
    </row>
    <row r="140" spans="1:19">
      <c r="A140" t="s">
        <v>209</v>
      </c>
      <c r="B140" t="s">
        <v>210</v>
      </c>
      <c r="C140" s="3">
        <f>+payroll!G140</f>
        <v>9.0463621332023515E-5</v>
      </c>
      <c r="D140" s="3">
        <f>+IFR!T140</f>
        <v>6.8053827186898195E-5</v>
      </c>
      <c r="E140" s="3">
        <f>+claims!R140</f>
        <v>0</v>
      </c>
      <c r="F140" s="3">
        <f>+costs!L140</f>
        <v>0</v>
      </c>
      <c r="H140" s="3">
        <f t="shared" si="14"/>
        <v>1.9814681064865214E-5</v>
      </c>
      <c r="J140" s="16">
        <f t="shared" si="15"/>
        <v>965.25584096303032</v>
      </c>
      <c r="L140" s="6">
        <f>+J140/payroll!F140</f>
        <v>1.2673846017858747E-3</v>
      </c>
      <c r="O140" s="50">
        <v>1021.9172756559046</v>
      </c>
      <c r="P140" s="16">
        <f t="shared" si="16"/>
        <v>-56.661434692874309</v>
      </c>
      <c r="R140" s="131">
        <v>2.2115484382050225E-5</v>
      </c>
      <c r="S140" s="3">
        <f t="shared" si="13"/>
        <v>-2.3008033171850108E-6</v>
      </c>
    </row>
    <row r="141" spans="1:19">
      <c r="A141" t="s">
        <v>211</v>
      </c>
      <c r="B141" t="s">
        <v>464</v>
      </c>
      <c r="C141" s="3">
        <f>+payroll!G141</f>
        <v>1.4835492791642714E-4</v>
      </c>
      <c r="D141" s="3">
        <f>+IFR!T141</f>
        <v>9.7379046798601822E-5</v>
      </c>
      <c r="E141" s="3">
        <f>+claims!R141</f>
        <v>0</v>
      </c>
      <c r="F141" s="3">
        <f>+costs!L141</f>
        <v>0</v>
      </c>
      <c r="H141" s="3">
        <f t="shared" si="14"/>
        <v>3.0716746839378618E-5</v>
      </c>
      <c r="J141" s="16">
        <f t="shared" si="15"/>
        <v>1496.3409809641869</v>
      </c>
      <c r="L141" s="6">
        <f>+J141/payroll!F141</f>
        <v>1.1980323639683467E-3</v>
      </c>
      <c r="O141" s="50">
        <v>1635.9740515482295</v>
      </c>
      <c r="P141" s="16">
        <f t="shared" si="16"/>
        <v>-139.63307058404257</v>
      </c>
      <c r="R141" s="131">
        <v>3.5404390793992979E-5</v>
      </c>
      <c r="S141" s="3">
        <f t="shared" si="13"/>
        <v>-4.6876439546143613E-6</v>
      </c>
    </row>
    <row r="142" spans="1:19" outlineLevel="1">
      <c r="A142" t="s">
        <v>212</v>
      </c>
      <c r="B142" t="s">
        <v>213</v>
      </c>
      <c r="C142" s="3">
        <f>+payroll!G142</f>
        <v>1.0143954596708097E-4</v>
      </c>
      <c r="D142" s="3">
        <f>+IFR!T142</f>
        <v>1.0292822042131626E-4</v>
      </c>
      <c r="E142" s="3">
        <f>+claims!R142</f>
        <v>4.5298277234993187E-5</v>
      </c>
      <c r="F142" s="3">
        <f>+costs!L142</f>
        <v>0</v>
      </c>
      <c r="H142" s="3">
        <f t="shared" si="14"/>
        <v>3.2340712383798631E-5</v>
      </c>
      <c r="J142" s="16">
        <f t="shared" si="15"/>
        <v>1575.4511226890336</v>
      </c>
      <c r="L142" s="6">
        <f>+J142/payroll!F142</f>
        <v>1.8447503196331091E-3</v>
      </c>
      <c r="O142" s="125">
        <v>1496.4700577170197</v>
      </c>
      <c r="P142" s="16">
        <f t="shared" ref="P142:P167" si="17">+J142-O142</f>
        <v>78.981064972013883</v>
      </c>
      <c r="R142" s="131">
        <v>3.2385361298843724E-5</v>
      </c>
      <c r="S142" s="3">
        <f t="shared" si="13"/>
        <v>-4.46489150450927E-8</v>
      </c>
    </row>
    <row r="143" spans="1:19" outlineLevel="1">
      <c r="A143" t="s">
        <v>214</v>
      </c>
      <c r="B143" t="s">
        <v>215</v>
      </c>
      <c r="C143" s="3">
        <f>+payroll!G143</f>
        <v>2.3963249170946585E-5</v>
      </c>
      <c r="D143" s="3">
        <f>+IFR!T143</f>
        <v>2.9535924120899451E-5</v>
      </c>
      <c r="E143" s="3">
        <f>+claims!R143</f>
        <v>0</v>
      </c>
      <c r="F143" s="3">
        <f>+costs!L143</f>
        <v>0</v>
      </c>
      <c r="H143" s="3">
        <f t="shared" si="14"/>
        <v>6.6873966614807549E-6</v>
      </c>
      <c r="J143" s="16">
        <f t="shared" si="15"/>
        <v>325.77101126178923</v>
      </c>
      <c r="L143" s="6">
        <f>+J143/payroll!F143</f>
        <v>1.6147551908897619E-3</v>
      </c>
      <c r="O143" s="125">
        <v>335.55918135978538</v>
      </c>
      <c r="P143" s="16">
        <f t="shared" si="17"/>
        <v>-9.7881700979961579</v>
      </c>
      <c r="R143" s="131">
        <v>7.2618929255822423E-6</v>
      </c>
      <c r="S143" s="3">
        <f t="shared" si="13"/>
        <v>-5.7449626410148743E-7</v>
      </c>
    </row>
    <row r="144" spans="1:19" outlineLevel="1">
      <c r="A144" t="s">
        <v>216</v>
      </c>
      <c r="B144" t="s">
        <v>217</v>
      </c>
      <c r="C144" s="3">
        <f>+payroll!G144</f>
        <v>1.5170499187256743E-4</v>
      </c>
      <c r="D144" s="3">
        <f>+IFR!T144</f>
        <v>1.9377356279317367E-4</v>
      </c>
      <c r="E144" s="3">
        <f>+claims!R144</f>
        <v>4.5298277234993187E-5</v>
      </c>
      <c r="F144" s="3">
        <f>+costs!L144</f>
        <v>5.0303689628113187E-6</v>
      </c>
      <c r="H144" s="3">
        <f t="shared" si="14"/>
        <v>5.2997782296153401E-5</v>
      </c>
      <c r="J144" s="16">
        <f t="shared" si="15"/>
        <v>2581.7432413867186</v>
      </c>
      <c r="L144" s="6">
        <f>+J144/payroll!F144</f>
        <v>2.0214040624012834E-3</v>
      </c>
      <c r="O144" s="125">
        <v>2028.0704913977447</v>
      </c>
      <c r="P144" s="16">
        <f t="shared" si="17"/>
        <v>553.67274998897392</v>
      </c>
      <c r="R144" s="131">
        <v>4.38898160806766E-5</v>
      </c>
      <c r="S144" s="3">
        <f t="shared" si="13"/>
        <v>9.1079662154768014E-6</v>
      </c>
    </row>
    <row r="145" spans="1:19" outlineLevel="1">
      <c r="A145" t="s">
        <v>511</v>
      </c>
      <c r="B145" t="s">
        <v>509</v>
      </c>
      <c r="C145" s="3">
        <f>+payroll!G145</f>
        <v>1.1931097682885372E-4</v>
      </c>
      <c r="D145" s="3">
        <f>+IFR!T145</f>
        <v>1.4588956459717E-4</v>
      </c>
      <c r="E145" s="3">
        <f>+claims!R145</f>
        <v>4.5298277234993187E-5</v>
      </c>
      <c r="F145" s="3">
        <f>+costs!L145</f>
        <v>7.0763498252178284E-7</v>
      </c>
      <c r="H145" s="3">
        <f>(C145*$C$3)+(D145*$D$3)+(E145*$E$3)+(F145*$F$3)</f>
        <v>4.0369390253015016E-5</v>
      </c>
      <c r="J145" s="16">
        <f t="shared" si="15"/>
        <v>1966.5615414286679</v>
      </c>
      <c r="L145" s="6">
        <f>+J145/payroll!F145</f>
        <v>1.9577944691108184E-3</v>
      </c>
      <c r="O145" s="125">
        <v>1906.4591562975015</v>
      </c>
      <c r="P145" s="16">
        <f>+J145-O145</f>
        <v>60.102385131166329</v>
      </c>
      <c r="R145" s="131">
        <v>4.1258004635505084E-5</v>
      </c>
      <c r="S145" s="3">
        <f>+H145-R145</f>
        <v>-8.8861438249006883E-7</v>
      </c>
    </row>
    <row r="146" spans="1:19" outlineLevel="1">
      <c r="A146" t="s">
        <v>218</v>
      </c>
      <c r="B146" t="s">
        <v>219</v>
      </c>
      <c r="C146" s="3">
        <f>+payroll!G146</f>
        <v>1.7611063802032634E-4</v>
      </c>
      <c r="D146" s="3">
        <f>+IFR!T146</f>
        <v>1.6558018067776964E-4</v>
      </c>
      <c r="E146" s="3">
        <f>+claims!R146</f>
        <v>1.3589483170497956E-4</v>
      </c>
      <c r="F146" s="3">
        <f>+costs!L146</f>
        <v>1.1238908545934501E-6</v>
      </c>
      <c r="H146" s="3">
        <f t="shared" si="14"/>
        <v>6.3769911605764988E-5</v>
      </c>
      <c r="J146" s="16">
        <f t="shared" si="15"/>
        <v>3106.4986336977668</v>
      </c>
      <c r="L146" s="6">
        <f>+J146/payroll!F146</f>
        <v>2.0952002315064882E-3</v>
      </c>
      <c r="O146" s="125">
        <v>9558.0004390615068</v>
      </c>
      <c r="P146" s="16">
        <f t="shared" si="17"/>
        <v>-6451.5018053637395</v>
      </c>
      <c r="R146" s="131">
        <v>2.0684630201404754E-4</v>
      </c>
      <c r="S146" s="3">
        <f t="shared" si="13"/>
        <v>-1.4307639040828254E-4</v>
      </c>
    </row>
    <row r="147" spans="1:19" outlineLevel="1">
      <c r="A147" t="s">
        <v>220</v>
      </c>
      <c r="B147" t="s">
        <v>221</v>
      </c>
      <c r="C147" s="3">
        <f>+payroll!G147</f>
        <v>1.5438467295274667E-5</v>
      </c>
      <c r="D147" s="3">
        <f>+IFR!T147</f>
        <v>1.7005532069608774E-5</v>
      </c>
      <c r="E147" s="3">
        <f>+claims!R147</f>
        <v>0</v>
      </c>
      <c r="F147" s="3">
        <f>+costs!L147</f>
        <v>0</v>
      </c>
      <c r="H147" s="3">
        <f t="shared" si="14"/>
        <v>4.0554999206104296E-6</v>
      </c>
      <c r="J147" s="16">
        <f t="shared" si="15"/>
        <v>197.56033284510258</v>
      </c>
      <c r="L147" s="6">
        <f>+J147/payroll!F147</f>
        <v>1.5199717769594106E-3</v>
      </c>
      <c r="O147" s="125">
        <v>208.8008095977716</v>
      </c>
      <c r="P147" s="16">
        <f t="shared" si="17"/>
        <v>-11.240476752669025</v>
      </c>
      <c r="R147" s="131">
        <v>4.518693590589442E-6</v>
      </c>
      <c r="S147" s="3">
        <f t="shared" si="13"/>
        <v>-4.6319366997901241E-7</v>
      </c>
    </row>
    <row r="148" spans="1:19" outlineLevel="1">
      <c r="A148" t="s">
        <v>222</v>
      </c>
      <c r="B148" t="s">
        <v>223</v>
      </c>
      <c r="C148" s="3">
        <f>+payroll!G148</f>
        <v>3.569148735762156E-4</v>
      </c>
      <c r="D148" s="3">
        <f>+IFR!T148</f>
        <v>4.2782338575121024E-4</v>
      </c>
      <c r="E148" s="3">
        <f>+claims!R148</f>
        <v>1.3589483170497956E-4</v>
      </c>
      <c r="F148" s="3">
        <f>+costs!L148</f>
        <v>1.6487229083362228E-5</v>
      </c>
      <c r="H148" s="3">
        <f t="shared" si="14"/>
        <v>1.2836884462169251E-4</v>
      </c>
      <c r="J148" s="16">
        <f t="shared" si="15"/>
        <v>6253.3823614489374</v>
      </c>
      <c r="L148" s="6">
        <f>+J148/payroll!F148</f>
        <v>2.0810872799289478E-3</v>
      </c>
      <c r="O148" s="125">
        <v>5743.6249860111966</v>
      </c>
      <c r="P148" s="16">
        <f t="shared" si="17"/>
        <v>509.75737543774085</v>
      </c>
      <c r="R148" s="131">
        <v>1.2429875852030774E-4</v>
      </c>
      <c r="S148" s="3">
        <f t="shared" si="13"/>
        <v>4.0700861013847635E-6</v>
      </c>
    </row>
    <row r="149" spans="1:19" outlineLevel="1">
      <c r="A149" t="s">
        <v>224</v>
      </c>
      <c r="B149" t="s">
        <v>225</v>
      </c>
      <c r="C149" s="3">
        <f>+payroll!G149</f>
        <v>2.0293975238663314E-3</v>
      </c>
      <c r="D149" s="3">
        <f>+IFR!T149</f>
        <v>2.4510341880328228E-3</v>
      </c>
      <c r="E149" s="3">
        <f>+claims!R149</f>
        <v>1.3589483170497957E-3</v>
      </c>
      <c r="F149" s="3">
        <f>+costs!L149</f>
        <v>5.5439544489001395E-3</v>
      </c>
      <c r="H149" s="3">
        <f t="shared" si="14"/>
        <v>4.0902688808849477E-3</v>
      </c>
      <c r="J149" s="16">
        <f t="shared" si="15"/>
        <v>199254.07406048349</v>
      </c>
      <c r="L149" s="6">
        <f>+J149/payroll!F149</f>
        <v>1.1662188069718775E-2</v>
      </c>
      <c r="O149" s="125">
        <v>177162.34290274497</v>
      </c>
      <c r="P149" s="16">
        <f t="shared" si="17"/>
        <v>22091.731157738512</v>
      </c>
      <c r="R149" s="131">
        <v>3.8340001885557168E-3</v>
      </c>
      <c r="S149" s="3">
        <f t="shared" si="13"/>
        <v>2.5626869232923087E-4</v>
      </c>
    </row>
    <row r="150" spans="1:19" outlineLevel="1">
      <c r="A150" t="s">
        <v>226</v>
      </c>
      <c r="B150" t="s">
        <v>227</v>
      </c>
      <c r="C150" s="3">
        <f>+payroll!G150</f>
        <v>3.3186297526775988E-4</v>
      </c>
      <c r="D150" s="3">
        <f>+IFR!T150</f>
        <v>4.6272947789409137E-4</v>
      </c>
      <c r="E150" s="3">
        <f>+claims!R150</f>
        <v>3.623862178799455E-4</v>
      </c>
      <c r="F150" s="3">
        <f>+costs!L150</f>
        <v>6.081867926181015E-4</v>
      </c>
      <c r="H150" s="3">
        <f t="shared" si="14"/>
        <v>5.1859406489808413E-4</v>
      </c>
      <c r="J150" s="16">
        <f t="shared" si="15"/>
        <v>25262.882031406629</v>
      </c>
      <c r="L150" s="6">
        <f>+J150/payroll!F150</f>
        <v>9.0419905442796662E-3</v>
      </c>
      <c r="O150" s="125">
        <v>11144.033118262447</v>
      </c>
      <c r="P150" s="16">
        <f t="shared" si="17"/>
        <v>14118.848913144182</v>
      </c>
      <c r="R150" s="131">
        <v>2.4116990313310745E-4</v>
      </c>
      <c r="S150" s="3">
        <f t="shared" si="13"/>
        <v>2.774241617649767E-4</v>
      </c>
    </row>
    <row r="151" spans="1:19" outlineLevel="1">
      <c r="A151" t="s">
        <v>228</v>
      </c>
      <c r="B151" t="s">
        <v>229</v>
      </c>
      <c r="C151" s="3">
        <f>+payroll!G151</f>
        <v>3.3483734434145183E-4</v>
      </c>
      <c r="D151" s="3">
        <f>+IFR!T151</f>
        <v>3.5308854744529796E-4</v>
      </c>
      <c r="E151" s="3">
        <f>+claims!R151</f>
        <v>1.8119310893997275E-4</v>
      </c>
      <c r="F151" s="3">
        <f>+costs!L151</f>
        <v>1.1372934611623824E-4</v>
      </c>
      <c r="H151" s="3">
        <f t="shared" si="14"/>
        <v>1.8140731048408258E-4</v>
      </c>
      <c r="J151" s="16">
        <f t="shared" si="15"/>
        <v>8837.1074692009333</v>
      </c>
      <c r="L151" s="6">
        <f>+J151/payroll!F151</f>
        <v>3.1348459551384703E-3</v>
      </c>
      <c r="O151" s="125">
        <v>4983.9688427467163</v>
      </c>
      <c r="P151" s="16">
        <f t="shared" si="17"/>
        <v>3853.138626454217</v>
      </c>
      <c r="R151" s="131">
        <v>1.0785891160480164E-4</v>
      </c>
      <c r="S151" s="3">
        <f t="shared" si="13"/>
        <v>7.3548398879280945E-5</v>
      </c>
    </row>
    <row r="152" spans="1:19" outlineLevel="1">
      <c r="A152" t="s">
        <v>230</v>
      </c>
      <c r="B152" t="s">
        <v>231</v>
      </c>
      <c r="C152" s="3">
        <f>+payroll!G152</f>
        <v>2.5239930846111277E-4</v>
      </c>
      <c r="D152" s="3">
        <f>+IFR!T152</f>
        <v>2.4881778501848628E-4</v>
      </c>
      <c r="E152" s="3">
        <f>+claims!R152</f>
        <v>0</v>
      </c>
      <c r="F152" s="3">
        <f>+costs!L152</f>
        <v>0</v>
      </c>
      <c r="H152" s="3">
        <f t="shared" si="14"/>
        <v>6.265213668494988E-5</v>
      </c>
      <c r="J152" s="16">
        <f t="shared" si="15"/>
        <v>3052.0471505945684</v>
      </c>
      <c r="L152" s="6">
        <f>+J152/payroll!F152</f>
        <v>1.4362929704394756E-3</v>
      </c>
      <c r="O152" s="125">
        <v>2860.9559473848981</v>
      </c>
      <c r="P152" s="16">
        <f t="shared" si="17"/>
        <v>191.09120320967031</v>
      </c>
      <c r="R152" s="131">
        <v>6.1914430922517142E-5</v>
      </c>
      <c r="S152" s="3">
        <f t="shared" si="13"/>
        <v>7.3770576243273821E-7</v>
      </c>
    </row>
    <row r="153" spans="1:19" outlineLevel="1">
      <c r="A153" t="s">
        <v>232</v>
      </c>
      <c r="B153" t="s">
        <v>233</v>
      </c>
      <c r="C153" s="3">
        <f>+payroll!G153</f>
        <v>6.6584326255850933E-5</v>
      </c>
      <c r="D153" s="3">
        <f>+IFR!T153</f>
        <v>6.4442016263780623E-5</v>
      </c>
      <c r="E153" s="3">
        <f>+claims!R153</f>
        <v>4.5298277234993187E-5</v>
      </c>
      <c r="F153" s="3">
        <f>+costs!L153</f>
        <v>9.6789480397585299E-6</v>
      </c>
      <c r="H153" s="3">
        <f t="shared" si="14"/>
        <v>2.8980403224058039E-5</v>
      </c>
      <c r="J153" s="16">
        <f t="shared" si="15"/>
        <v>1411.7564342273274</v>
      </c>
      <c r="L153" s="6">
        <f>+J153/payroll!F153</f>
        <v>2.5184174683248539E-3</v>
      </c>
      <c r="O153" s="125">
        <v>753.56837192130115</v>
      </c>
      <c r="P153" s="16">
        <f t="shared" si="17"/>
        <v>658.18806230602627</v>
      </c>
      <c r="R153" s="131">
        <v>1.6308100427538024E-5</v>
      </c>
      <c r="S153" s="3">
        <f t="shared" si="13"/>
        <v>1.2672302796520015E-5</v>
      </c>
    </row>
    <row r="154" spans="1:19" outlineLevel="1">
      <c r="A154" t="s">
        <v>234</v>
      </c>
      <c r="B154" t="s">
        <v>235</v>
      </c>
      <c r="C154" s="3">
        <f>+payroll!G154</f>
        <v>1.8030447843196988E-4</v>
      </c>
      <c r="D154" s="3">
        <f>+IFR!T154</f>
        <v>2.1212163686827785E-4</v>
      </c>
      <c r="E154" s="3">
        <f>+claims!R154</f>
        <v>0</v>
      </c>
      <c r="F154" s="3">
        <f>+costs!L154</f>
        <v>6.5768427787318644E-8</v>
      </c>
      <c r="H154" s="3">
        <f t="shared" si="14"/>
        <v>4.9092725469203357E-5</v>
      </c>
      <c r="J154" s="16">
        <f t="shared" si="15"/>
        <v>2391.5116197337293</v>
      </c>
      <c r="L154" s="6">
        <f>+J154/payroll!F154</f>
        <v>1.575454765917917E-3</v>
      </c>
      <c r="O154" s="125">
        <v>2356.8309105322915</v>
      </c>
      <c r="P154" s="16">
        <f t="shared" si="17"/>
        <v>34.680709201437821</v>
      </c>
      <c r="R154" s="131">
        <v>5.1004575844513405E-5</v>
      </c>
      <c r="S154" s="3">
        <f t="shared" si="13"/>
        <v>-1.9118503753100475E-6</v>
      </c>
    </row>
    <row r="155" spans="1:19" outlineLevel="1">
      <c r="A155" t="s">
        <v>236</v>
      </c>
      <c r="B155" t="s">
        <v>237</v>
      </c>
      <c r="C155" s="3">
        <f>+payroll!G155</f>
        <v>4.5716499358433788E-4</v>
      </c>
      <c r="D155" s="3">
        <f>+IFR!T155</f>
        <v>4.6720461791240948E-4</v>
      </c>
      <c r="E155" s="3">
        <f>+claims!R155</f>
        <v>9.0596554469986375E-5</v>
      </c>
      <c r="F155" s="3">
        <f>+costs!L155</f>
        <v>4.109119791859812E-5</v>
      </c>
      <c r="H155" s="3">
        <f t="shared" si="14"/>
        <v>1.5379040335875024E-4</v>
      </c>
      <c r="J155" s="16">
        <f t="shared" si="15"/>
        <v>7491.7726225387469</v>
      </c>
      <c r="L155" s="6">
        <f>+J155/payroll!F155</f>
        <v>1.9464873114214654E-3</v>
      </c>
      <c r="O155" s="125">
        <v>7710.4383100199075</v>
      </c>
      <c r="P155" s="16">
        <f t="shared" si="17"/>
        <v>-218.6656874811606</v>
      </c>
      <c r="R155" s="131">
        <v>1.6686289789411853E-4</v>
      </c>
      <c r="S155" s="3">
        <f t="shared" si="13"/>
        <v>-1.307249453536829E-5</v>
      </c>
    </row>
    <row r="156" spans="1:19" outlineLevel="1">
      <c r="A156" t="s">
        <v>238</v>
      </c>
      <c r="B156" t="s">
        <v>239</v>
      </c>
      <c r="C156" s="3">
        <f>+payroll!G156</f>
        <v>6.7889536559271907E-4</v>
      </c>
      <c r="D156" s="3">
        <f>+IFR!T156</f>
        <v>7.3750307501882267E-4</v>
      </c>
      <c r="E156" s="3">
        <f>+claims!R156</f>
        <v>2.2649138617496592E-4</v>
      </c>
      <c r="F156" s="3">
        <f>+costs!L156</f>
        <v>3.3899212212118804E-5</v>
      </c>
      <c r="H156" s="3">
        <f t="shared" si="14"/>
        <v>2.3136304032995888E-4</v>
      </c>
      <c r="J156" s="16">
        <f t="shared" si="15"/>
        <v>11270.659635165675</v>
      </c>
      <c r="L156" s="6">
        <f>+J156/payroll!F156</f>
        <v>1.9719070856123464E-3</v>
      </c>
      <c r="O156" s="125">
        <v>12393.819138640649</v>
      </c>
      <c r="P156" s="16">
        <f t="shared" si="17"/>
        <v>-1123.1595034749735</v>
      </c>
      <c r="R156" s="131">
        <v>2.6821673351068247E-4</v>
      </c>
      <c r="S156" s="3">
        <f t="shared" si="13"/>
        <v>-3.685369318072359E-5</v>
      </c>
    </row>
    <row r="157" spans="1:19" outlineLevel="1">
      <c r="A157" t="s">
        <v>240</v>
      </c>
      <c r="B157" t="s">
        <v>241</v>
      </c>
      <c r="C157" s="3">
        <f>+payroll!G157</f>
        <v>7.0377383268189898E-5</v>
      </c>
      <c r="D157" s="3">
        <f>+IFR!T157</f>
        <v>9.6663024395670928E-5</v>
      </c>
      <c r="E157" s="3">
        <f>+claims!R157</f>
        <v>1.3589483170497956E-4</v>
      </c>
      <c r="F157" s="3">
        <f>+costs!L157</f>
        <v>1.3010909793343155E-5</v>
      </c>
      <c r="H157" s="3">
        <f t="shared" si="14"/>
        <v>4.9070821589735429E-5</v>
      </c>
      <c r="J157" s="16">
        <f t="shared" si="15"/>
        <v>2390.44459031615</v>
      </c>
      <c r="L157" s="6">
        <f>+J157/payroll!F157</f>
        <v>4.0344610143787053E-3</v>
      </c>
      <c r="O157" s="125">
        <v>2650.2080380680654</v>
      </c>
      <c r="P157" s="16">
        <f t="shared" si="17"/>
        <v>-259.76344775191546</v>
      </c>
      <c r="R157" s="131">
        <v>5.7353599818008526E-5</v>
      </c>
      <c r="S157" s="3">
        <f t="shared" si="13"/>
        <v>-8.2827782282730969E-6</v>
      </c>
    </row>
    <row r="158" spans="1:19" outlineLevel="1">
      <c r="A158" t="s">
        <v>242</v>
      </c>
      <c r="B158" t="s">
        <v>243</v>
      </c>
      <c r="C158" s="3">
        <f>+payroll!G158</f>
        <v>5.3892194595918174E-5</v>
      </c>
      <c r="D158" s="3">
        <f>+IFR!T158</f>
        <v>7.4734838305912243E-5</v>
      </c>
      <c r="E158" s="3">
        <f>+claims!R158</f>
        <v>0</v>
      </c>
      <c r="F158" s="3">
        <f>+costs!L158</f>
        <v>0</v>
      </c>
      <c r="H158" s="3">
        <f t="shared" si="14"/>
        <v>1.6078379112728804E-5</v>
      </c>
      <c r="J158" s="16">
        <f t="shared" si="15"/>
        <v>783.2449738138157</v>
      </c>
      <c r="L158" s="6">
        <f>+J158/payroll!F158</f>
        <v>1.7262818494620416E-3</v>
      </c>
      <c r="O158" s="125">
        <v>730.74056414661072</v>
      </c>
      <c r="P158" s="16">
        <f t="shared" si="17"/>
        <v>52.504409667204982</v>
      </c>
      <c r="R158" s="131">
        <v>1.5814079983472646E-5</v>
      </c>
      <c r="S158" s="3">
        <f t="shared" si="13"/>
        <v>2.6429912925615787E-7</v>
      </c>
    </row>
    <row r="159" spans="1:19" outlineLevel="1">
      <c r="A159" t="s">
        <v>244</v>
      </c>
      <c r="B159" t="s">
        <v>245</v>
      </c>
      <c r="C159" s="3">
        <f>+payroll!G159</f>
        <v>4.2932945780737522E-5</v>
      </c>
      <c r="D159" s="3">
        <f>+IFR!T159</f>
        <v>4.2961344175853742E-5</v>
      </c>
      <c r="E159" s="3">
        <f>+claims!R159</f>
        <v>0</v>
      </c>
      <c r="F159" s="3">
        <f>+costs!L159</f>
        <v>0</v>
      </c>
      <c r="H159" s="3">
        <f t="shared" si="14"/>
        <v>1.0736786244573908E-5</v>
      </c>
      <c r="J159" s="16">
        <f t="shared" si="15"/>
        <v>523.03368405576612</v>
      </c>
      <c r="L159" s="6">
        <f>+J159/payroll!F159</f>
        <v>1.4470346406689966E-3</v>
      </c>
      <c r="O159" s="125">
        <v>489.91142377193967</v>
      </c>
      <c r="P159" s="16">
        <f t="shared" si="17"/>
        <v>33.122260283826449</v>
      </c>
      <c r="R159" s="131">
        <v>1.0602255876398851E-5</v>
      </c>
      <c r="S159" s="3">
        <f t="shared" si="13"/>
        <v>1.345303681750565E-7</v>
      </c>
    </row>
    <row r="160" spans="1:19" outlineLevel="1">
      <c r="A160" t="s">
        <v>246</v>
      </c>
      <c r="B160" t="s">
        <v>247</v>
      </c>
      <c r="C160" s="3">
        <f>+payroll!G160</f>
        <v>5.1907854699633979E-4</v>
      </c>
      <c r="D160" s="3">
        <f>+IFR!T160</f>
        <v>5.2224884013772209E-4</v>
      </c>
      <c r="E160" s="3">
        <f>+claims!R160</f>
        <v>4.5298277234993187E-5</v>
      </c>
      <c r="F160" s="3">
        <f>+costs!L160</f>
        <v>2.9114184460306499E-5</v>
      </c>
      <c r="H160" s="3">
        <f t="shared" si="14"/>
        <v>1.5442917565319062E-4</v>
      </c>
      <c r="J160" s="16">
        <f t="shared" si="15"/>
        <v>7522.889887875267</v>
      </c>
      <c r="L160" s="6">
        <f>+J160/payroll!F160</f>
        <v>1.721438777532961E-3</v>
      </c>
      <c r="O160" s="125">
        <v>8016.4922414049497</v>
      </c>
      <c r="P160" s="16">
        <f t="shared" si="17"/>
        <v>-493.60235352968266</v>
      </c>
      <c r="R160" s="131">
        <v>1.7348626272104805E-4</v>
      </c>
      <c r="S160" s="3">
        <f t="shared" si="13"/>
        <v>-1.9057087067857431E-5</v>
      </c>
    </row>
    <row r="161" spans="1:19" outlineLevel="1">
      <c r="A161" t="s">
        <v>248</v>
      </c>
      <c r="B161" t="s">
        <v>249</v>
      </c>
      <c r="C161" s="3">
        <f>+payroll!G161</f>
        <v>4.0299059061492122E-5</v>
      </c>
      <c r="D161" s="3">
        <f>+IFR!T161</f>
        <v>4.6988970192340032E-5</v>
      </c>
      <c r="E161" s="3">
        <f>+claims!R161</f>
        <v>0</v>
      </c>
      <c r="F161" s="3">
        <f>+costs!L161</f>
        <v>0</v>
      </c>
      <c r="H161" s="3">
        <f t="shared" si="14"/>
        <v>1.0911003656729019E-5</v>
      </c>
      <c r="J161" s="16">
        <f t="shared" ref="J161:J168" si="18">(+H161*$J$274)</f>
        <v>531.52054155953738</v>
      </c>
      <c r="L161" s="6">
        <f>+J161/payroll!F161</f>
        <v>1.5666251859689992E-3</v>
      </c>
      <c r="O161" s="125">
        <v>564.37722280036064</v>
      </c>
      <c r="P161" s="16">
        <f t="shared" si="17"/>
        <v>-32.856681240823264</v>
      </c>
      <c r="R161" s="131">
        <v>1.221378281174E-5</v>
      </c>
      <c r="S161" s="3">
        <f t="shared" si="13"/>
        <v>-1.3027791550109813E-6</v>
      </c>
    </row>
    <row r="162" spans="1:19" outlineLevel="1">
      <c r="A162" t="s">
        <v>250</v>
      </c>
      <c r="B162" t="s">
        <v>251</v>
      </c>
      <c r="C162" s="3">
        <f>+payroll!G162</f>
        <v>4.2430294032547102E-5</v>
      </c>
      <c r="D162" s="3">
        <f>+IFR!T162</f>
        <v>3.7591176153872027E-5</v>
      </c>
      <c r="E162" s="3">
        <f>+claims!R162</f>
        <v>0</v>
      </c>
      <c r="F162" s="3">
        <f>+costs!L162</f>
        <v>0</v>
      </c>
      <c r="H162" s="3">
        <f t="shared" si="14"/>
        <v>1.000268377330239E-5</v>
      </c>
      <c r="J162" s="16">
        <f t="shared" si="18"/>
        <v>487.27248780231298</v>
      </c>
      <c r="L162" s="6">
        <f>+J162/payroll!F162</f>
        <v>1.3640673274074619E-3</v>
      </c>
      <c r="O162" s="125">
        <v>522.72742826354386</v>
      </c>
      <c r="P162" s="16">
        <f t="shared" si="17"/>
        <v>-35.454940461230876</v>
      </c>
      <c r="R162" s="131">
        <v>1.1312432572794902E-5</v>
      </c>
      <c r="S162" s="3">
        <f t="shared" si="13"/>
        <v>-1.3097487994925116E-6</v>
      </c>
    </row>
    <row r="163" spans="1:19" outlineLevel="1">
      <c r="A163" t="s">
        <v>252</v>
      </c>
      <c r="B163" t="s">
        <v>253</v>
      </c>
      <c r="C163" s="3">
        <f>+payroll!G163</f>
        <v>4.8007780059425477E-5</v>
      </c>
      <c r="D163" s="3">
        <f>+IFR!T163</f>
        <v>5.3701680219817179E-5</v>
      </c>
      <c r="E163" s="3">
        <f>+claims!R163</f>
        <v>0</v>
      </c>
      <c r="F163" s="3">
        <f>+costs!L163</f>
        <v>0</v>
      </c>
      <c r="H163" s="3">
        <f t="shared" si="14"/>
        <v>1.2713682534905332E-5</v>
      </c>
      <c r="J163" s="16">
        <f t="shared" si="18"/>
        <v>619.33655589982197</v>
      </c>
      <c r="L163" s="6">
        <f>+J163/payroll!F163</f>
        <v>1.5323396789648847E-3</v>
      </c>
      <c r="O163" s="125">
        <v>8440.0872064241757</v>
      </c>
      <c r="P163" s="16">
        <f t="shared" si="17"/>
        <v>-7820.7506505243537</v>
      </c>
      <c r="R163" s="131">
        <v>1.826533529115775E-4</v>
      </c>
      <c r="S163" s="3">
        <f t="shared" si="13"/>
        <v>-1.6993967037667217E-4</v>
      </c>
    </row>
    <row r="164" spans="1:19" outlineLevel="1">
      <c r="A164" t="s">
        <v>502</v>
      </c>
      <c r="B164" t="s">
        <v>503</v>
      </c>
      <c r="C164" s="3">
        <f>+payroll!G164</f>
        <v>4.9453015732049595E-6</v>
      </c>
      <c r="D164" s="3">
        <f>+IFR!T164</f>
        <v>1.0740336043963435E-5</v>
      </c>
      <c r="E164" s="3">
        <f>+claims!R164</f>
        <v>0</v>
      </c>
      <c r="F164" s="3">
        <f>+costs!L164</f>
        <v>0</v>
      </c>
      <c r="H164" s="3">
        <f>(C164*$C$3)+(D164*$D$3)+(E164*$E$3)+(F164*$F$3)</f>
        <v>1.9607047021460493E-6</v>
      </c>
      <c r="J164" s="16">
        <f t="shared" si="18"/>
        <v>95.514111983665515</v>
      </c>
      <c r="L164" s="6">
        <f>+J164/payroll!F164</f>
        <v>2.2941125379177048E-3</v>
      </c>
      <c r="O164" s="125">
        <v>90.209524222284941</v>
      </c>
      <c r="P164" s="16">
        <f t="shared" si="17"/>
        <v>5.3045877613805743</v>
      </c>
      <c r="R164" s="131">
        <v>1.9522395516502457E-6</v>
      </c>
      <c r="S164" s="3">
        <f>+H164-R164</f>
        <v>8.4651504958035407E-9</v>
      </c>
    </row>
    <row r="165" spans="1:19" outlineLevel="1">
      <c r="A165" t="s">
        <v>254</v>
      </c>
      <c r="B165" t="s">
        <v>255</v>
      </c>
      <c r="C165" s="3">
        <f>+payroll!G165</f>
        <v>3.3231999482454659E-3</v>
      </c>
      <c r="D165" s="3">
        <f>+IFR!T165</f>
        <v>3.2480566252952761E-3</v>
      </c>
      <c r="E165" s="3">
        <f>+claims!R165</f>
        <v>7.7007071299488425E-4</v>
      </c>
      <c r="F165" s="3">
        <f>+costs!L165</f>
        <v>7.2045874367504255E-4</v>
      </c>
      <c r="H165" s="3">
        <f t="shared" si="14"/>
        <v>1.369192924846851E-3</v>
      </c>
      <c r="J165" s="16">
        <f t="shared" si="18"/>
        <v>66699.103749751346</v>
      </c>
      <c r="L165" s="6">
        <f>+J165/payroll!F165</f>
        <v>2.3839848037184703E-3</v>
      </c>
      <c r="O165" s="125">
        <v>55838.429488721304</v>
      </c>
      <c r="P165" s="16">
        <f t="shared" si="17"/>
        <v>10860.674261030043</v>
      </c>
      <c r="R165" s="131">
        <v>1.2084088846461938E-3</v>
      </c>
      <c r="S165" s="3">
        <f t="shared" si="13"/>
        <v>1.6078404020065723E-4</v>
      </c>
    </row>
    <row r="166" spans="1:19" outlineLevel="1">
      <c r="A166" t="s">
        <v>256</v>
      </c>
      <c r="B166" t="s">
        <v>257</v>
      </c>
      <c r="C166" s="3">
        <f>+payroll!G166</f>
        <v>5.9440241023467047E-5</v>
      </c>
      <c r="D166" s="3">
        <f>+IFR!T166</f>
        <v>6.8917156282098717E-5</v>
      </c>
      <c r="E166" s="3">
        <f>+claims!R166</f>
        <v>0</v>
      </c>
      <c r="F166" s="3">
        <f>+costs!L166</f>
        <v>0</v>
      </c>
      <c r="H166" s="3">
        <f t="shared" si="14"/>
        <v>1.604467466319572E-5</v>
      </c>
      <c r="J166" s="16">
        <f t="shared" si="18"/>
        <v>781.60308936098238</v>
      </c>
      <c r="L166" s="6">
        <f>+J166/payroll!F166</f>
        <v>1.561872802589732E-3</v>
      </c>
      <c r="O166" s="125">
        <v>781.88135836269635</v>
      </c>
      <c r="P166" s="16">
        <f t="shared" si="17"/>
        <v>-0.27826900171396574</v>
      </c>
      <c r="R166" s="131">
        <v>1.6920826549671525E-5</v>
      </c>
      <c r="S166" s="3">
        <f t="shared" si="13"/>
        <v>-8.7615188647580501E-7</v>
      </c>
    </row>
    <row r="167" spans="1:19" outlineLevel="1">
      <c r="A167" t="s">
        <v>258</v>
      </c>
      <c r="B167" t="s">
        <v>259</v>
      </c>
      <c r="C167" s="3">
        <f>+payroll!G167</f>
        <v>5.7040724410742888E-5</v>
      </c>
      <c r="D167" s="3">
        <f>+IFR!T167</f>
        <v>5.4149194221648997E-5</v>
      </c>
      <c r="E167" s="3">
        <f>+claims!R167</f>
        <v>0</v>
      </c>
      <c r="F167" s="3">
        <f>+costs!L167</f>
        <v>0</v>
      </c>
      <c r="H167" s="3">
        <f t="shared" si="14"/>
        <v>1.3898739829048986E-5</v>
      </c>
      <c r="J167" s="16">
        <f t="shared" si="18"/>
        <v>677.06564431176241</v>
      </c>
      <c r="L167" s="6">
        <f>+J167/payroll!F167</f>
        <v>1.4098915313981726E-3</v>
      </c>
      <c r="O167" s="125">
        <v>649.69219314082056</v>
      </c>
      <c r="P167" s="16">
        <f t="shared" si="17"/>
        <v>27.373451170941848</v>
      </c>
      <c r="R167" s="131">
        <v>1.4060098496058492E-5</v>
      </c>
      <c r="S167" s="3">
        <f t="shared" si="13"/>
        <v>-1.6135866700950619E-7</v>
      </c>
    </row>
    <row r="168" spans="1:19" outlineLevel="1">
      <c r="A168" t="s">
        <v>260</v>
      </c>
      <c r="B168" t="s">
        <v>261</v>
      </c>
      <c r="C168" s="3">
        <f>+payroll!G168</f>
        <v>4.1368816676570335E-4</v>
      </c>
      <c r="D168" s="3">
        <f>+IFR!T168</f>
        <v>4.2961344175853743E-4</v>
      </c>
      <c r="E168" s="3">
        <f>+claims!R168</f>
        <v>9.0596554469986375E-5</v>
      </c>
      <c r="F168" s="3">
        <f>+costs!L168</f>
        <v>1.3084920087397495E-5</v>
      </c>
      <c r="H168" s="3">
        <f t="shared" si="14"/>
        <v>1.2685313628846656E-4</v>
      </c>
      <c r="J168" s="16">
        <f t="shared" si="18"/>
        <v>6179.54588045521</v>
      </c>
      <c r="L168" s="6">
        <f>+J168/payroll!F168</f>
        <v>1.774285157530377E-3</v>
      </c>
      <c r="O168" s="125">
        <v>6024.2553979731028</v>
      </c>
      <c r="P168" s="16">
        <f t="shared" ref="P168:P231" si="19">+J168-O168</f>
        <v>155.29048248210711</v>
      </c>
      <c r="R168" s="131">
        <v>1.3037192866892711E-4</v>
      </c>
      <c r="S168" s="3">
        <f t="shared" ref="S168:S231" si="20">+H168-R168</f>
        <v>-3.5187923804605513E-6</v>
      </c>
    </row>
    <row r="169" spans="1:19" outlineLevel="1">
      <c r="A169" t="s">
        <v>262</v>
      </c>
      <c r="B169" t="s">
        <v>263</v>
      </c>
      <c r="C169" s="3">
        <f>+payroll!G169</f>
        <v>4.1864569604835756E-5</v>
      </c>
      <c r="D169" s="3">
        <f>+IFR!T169</f>
        <v>2.7745868113572211E-5</v>
      </c>
      <c r="E169" s="3">
        <f>+claims!R169</f>
        <v>0</v>
      </c>
      <c r="F169" s="3">
        <f>+costs!L169</f>
        <v>0</v>
      </c>
      <c r="H169" s="3">
        <f t="shared" si="14"/>
        <v>8.7013047148009958E-6</v>
      </c>
      <c r="J169" s="16">
        <f t="shared" ref="J169:J200" si="21">(+H169*$J$274)</f>
        <v>423.8768806051408</v>
      </c>
      <c r="L169" s="6">
        <f>+J169/payroll!F169</f>
        <v>1.2026328315828329E-3</v>
      </c>
      <c r="O169" s="125">
        <v>391.80608046097382</v>
      </c>
      <c r="P169" s="16">
        <f t="shared" si="19"/>
        <v>32.070800144166981</v>
      </c>
      <c r="R169" s="131">
        <v>8.4791415701094507E-6</v>
      </c>
      <c r="S169" s="3">
        <f t="shared" si="20"/>
        <v>2.2216314469154512E-7</v>
      </c>
    </row>
    <row r="170" spans="1:19" outlineLevel="1">
      <c r="A170" t="s">
        <v>264</v>
      </c>
      <c r="B170" t="s">
        <v>265</v>
      </c>
      <c r="C170" s="3">
        <f>+payroll!G170</f>
        <v>1.5300599635915564E-4</v>
      </c>
      <c r="D170" s="3">
        <f>+IFR!T170</f>
        <v>1.4812713460632905E-4</v>
      </c>
      <c r="E170" s="3">
        <f>+claims!R170</f>
        <v>9.0596554469986375E-5</v>
      </c>
      <c r="F170" s="3">
        <f>+costs!L170</f>
        <v>1.1986837096872515E-5</v>
      </c>
      <c r="H170" s="3">
        <f t="shared" ref="H170:H234" si="22">(C170*$C$3)+(D170*$D$3)+(E170*$E$3)+(F170*$F$3)</f>
        <v>5.842322679930705E-5</v>
      </c>
      <c r="J170" s="16">
        <f t="shared" si="21"/>
        <v>2846.0392943661336</v>
      </c>
      <c r="L170" s="6">
        <f>+J170/payroll!F170</f>
        <v>2.2093900690622554E-3</v>
      </c>
      <c r="O170" s="125">
        <v>1698.1751170340565</v>
      </c>
      <c r="P170" s="16">
        <f t="shared" si="19"/>
        <v>1147.8641773320771</v>
      </c>
      <c r="R170" s="131">
        <v>3.6750494559012292E-5</v>
      </c>
      <c r="S170" s="3">
        <f t="shared" si="20"/>
        <v>2.1672732240294757E-5</v>
      </c>
    </row>
    <row r="171" spans="1:19" outlineLevel="1">
      <c r="A171" t="s">
        <v>266</v>
      </c>
      <c r="B171" t="s">
        <v>267</v>
      </c>
      <c r="C171" s="3">
        <f>+payroll!G171</f>
        <v>1.5513167342564199E-4</v>
      </c>
      <c r="D171" s="3">
        <f>+IFR!T171</f>
        <v>1.5036470461548811E-4</v>
      </c>
      <c r="E171" s="3">
        <f>+claims!R171</f>
        <v>4.5298277234993187E-5</v>
      </c>
      <c r="F171" s="3">
        <f>+costs!L171</f>
        <v>1.5845196026278932E-6</v>
      </c>
      <c r="H171" s="3">
        <f t="shared" si="22"/>
        <v>4.5932500601966977E-5</v>
      </c>
      <c r="J171" s="16">
        <f t="shared" si="21"/>
        <v>2237.5638725118247</v>
      </c>
      <c r="L171" s="6">
        <f>+J171/payroll!F171</f>
        <v>1.7132270426726201E-3</v>
      </c>
      <c r="O171" s="126">
        <v>2148.8737958880606</v>
      </c>
      <c r="P171" s="16">
        <f t="shared" si="19"/>
        <v>88.690076623764071</v>
      </c>
      <c r="R171" s="131">
        <v>4.6504140798928269E-5</v>
      </c>
      <c r="S171" s="3">
        <f t="shared" si="20"/>
        <v>-5.7164019696129205E-7</v>
      </c>
    </row>
    <row r="172" spans="1:19" outlineLevel="1">
      <c r="A172" t="s">
        <v>268</v>
      </c>
      <c r="B172" t="s">
        <v>269</v>
      </c>
      <c r="C172" s="3">
        <f>+payroll!G172</f>
        <v>9.766246299887434E-4</v>
      </c>
      <c r="D172" s="3">
        <f>+IFR!T172</f>
        <v>1.2073927769422231E-3</v>
      </c>
      <c r="E172" s="3">
        <f>+claims!R172</f>
        <v>1.3351071185050624E-3</v>
      </c>
      <c r="F172" s="3">
        <f>+costs!L172</f>
        <v>1.9544469453985271E-3</v>
      </c>
      <c r="H172" s="3">
        <f t="shared" si="22"/>
        <v>1.6459364108812463E-3</v>
      </c>
      <c r="J172" s="16">
        <f t="shared" si="21"/>
        <v>80180.434358540937</v>
      </c>
      <c r="L172" s="6">
        <f>+J172/payroll!F172</f>
        <v>9.7517080053035644E-3</v>
      </c>
      <c r="O172" s="126">
        <v>70508.15450739603</v>
      </c>
      <c r="P172" s="16">
        <f t="shared" si="19"/>
        <v>9672.2798511449073</v>
      </c>
      <c r="R172" s="131">
        <v>1.5258788817467343E-3</v>
      </c>
      <c r="S172" s="3">
        <f t="shared" si="20"/>
        <v>1.2005752913451205E-4</v>
      </c>
    </row>
    <row r="173" spans="1:19" outlineLevel="1">
      <c r="A173" t="s">
        <v>270</v>
      </c>
      <c r="B173" t="s">
        <v>271</v>
      </c>
      <c r="C173" s="3">
        <f>+payroll!G173</f>
        <v>3.2066137049322467E-5</v>
      </c>
      <c r="D173" s="3">
        <f>+IFR!T173</f>
        <v>3.0430952124563072E-5</v>
      </c>
      <c r="E173" s="3">
        <f>+claims!R173</f>
        <v>0</v>
      </c>
      <c r="F173" s="3">
        <f>+costs!L173</f>
        <v>0</v>
      </c>
      <c r="H173" s="3">
        <f t="shared" si="22"/>
        <v>7.8121361467356928E-6</v>
      </c>
      <c r="J173" s="16">
        <f t="shared" si="21"/>
        <v>380.56176737590823</v>
      </c>
      <c r="L173" s="6">
        <f>+J173/payroll!F173</f>
        <v>1.4096732799585563E-3</v>
      </c>
      <c r="O173" s="126">
        <v>402.80514080238203</v>
      </c>
      <c r="P173" s="16">
        <f t="shared" si="19"/>
        <v>-22.243373426473795</v>
      </c>
      <c r="R173" s="131">
        <v>8.7171740928902348E-6</v>
      </c>
      <c r="S173" s="3">
        <f t="shared" si="20"/>
        <v>-9.0503794615454203E-7</v>
      </c>
    </row>
    <row r="174" spans="1:19" outlineLevel="1">
      <c r="A174" t="s">
        <v>272</v>
      </c>
      <c r="B174" t="s">
        <v>273</v>
      </c>
      <c r="C174" s="3">
        <f>+payroll!G174</f>
        <v>5.3844752631890352E-5</v>
      </c>
      <c r="D174" s="3">
        <f>+IFR!T174</f>
        <v>5.7281792234471658E-5</v>
      </c>
      <c r="E174" s="3">
        <f>+claims!R174</f>
        <v>0</v>
      </c>
      <c r="F174" s="3">
        <f>+costs!L174</f>
        <v>0</v>
      </c>
      <c r="H174" s="3">
        <f t="shared" si="22"/>
        <v>1.3890818108295251E-5</v>
      </c>
      <c r="J174" s="16">
        <f t="shared" si="21"/>
        <v>676.67974422066379</v>
      </c>
      <c r="L174" s="6">
        <f>+J174/payroll!F174</f>
        <v>1.4927247968477019E-3</v>
      </c>
      <c r="O174" s="126">
        <v>639.11840293977184</v>
      </c>
      <c r="P174" s="16">
        <f t="shared" si="19"/>
        <v>37.561341280891952</v>
      </c>
      <c r="R174" s="131">
        <v>1.3831269316220739E-5</v>
      </c>
      <c r="S174" s="3">
        <f t="shared" si="20"/>
        <v>5.954879207451178E-8</v>
      </c>
    </row>
    <row r="175" spans="1:19" outlineLevel="1">
      <c r="A175" t="s">
        <v>274</v>
      </c>
      <c r="B175" t="s">
        <v>275</v>
      </c>
      <c r="C175" s="3">
        <f>+payroll!G175</f>
        <v>5.1301286868920412E-5</v>
      </c>
      <c r="D175" s="3">
        <f>+IFR!T175</f>
        <v>4.8331512197835464E-5</v>
      </c>
      <c r="E175" s="3">
        <f>+claims!R175</f>
        <v>0</v>
      </c>
      <c r="F175" s="3">
        <f>+costs!L175</f>
        <v>0</v>
      </c>
      <c r="H175" s="3">
        <f t="shared" si="22"/>
        <v>1.2454099883344484E-5</v>
      </c>
      <c r="J175" s="16">
        <f t="shared" si="21"/>
        <v>606.69120118472279</v>
      </c>
      <c r="L175" s="6">
        <f>+J175/payroll!F175</f>
        <v>1.4046864529852034E-3</v>
      </c>
      <c r="O175" s="126">
        <v>572.43921155038606</v>
      </c>
      <c r="P175" s="16">
        <f t="shared" si="19"/>
        <v>34.251989634336724</v>
      </c>
      <c r="R175" s="131">
        <v>1.2388253672089254E-5</v>
      </c>
      <c r="S175" s="3">
        <f t="shared" si="20"/>
        <v>6.5846211255230817E-8</v>
      </c>
    </row>
    <row r="176" spans="1:19" outlineLevel="1">
      <c r="A176" t="s">
        <v>276</v>
      </c>
      <c r="B176" t="s">
        <v>277</v>
      </c>
      <c r="C176" s="3">
        <f>+payroll!G176</f>
        <v>9.3317672229837023E-5</v>
      </c>
      <c r="D176" s="3">
        <f>+IFR!T176</f>
        <v>9.0397828370025578E-5</v>
      </c>
      <c r="E176" s="3">
        <f>+claims!R176</f>
        <v>0</v>
      </c>
      <c r="F176" s="3">
        <f>+costs!L176</f>
        <v>0</v>
      </c>
      <c r="H176" s="3">
        <f t="shared" si="22"/>
        <v>2.2964437574982825E-5</v>
      </c>
      <c r="J176" s="16">
        <f t="shared" si="21"/>
        <v>1118.6936308042889</v>
      </c>
      <c r="L176" s="6">
        <f>+J176/payroll!F176</f>
        <v>1.4239253619225008E-3</v>
      </c>
      <c r="O176" s="126">
        <v>1066.3440523239512</v>
      </c>
      <c r="P176" s="16">
        <f t="shared" si="19"/>
        <v>52.349578480337641</v>
      </c>
      <c r="R176" s="131">
        <v>2.3076931760377791E-5</v>
      </c>
      <c r="S176" s="3">
        <f t="shared" si="20"/>
        <v>-1.1249418539496613E-7</v>
      </c>
    </row>
    <row r="177" spans="1:19" outlineLevel="1">
      <c r="A177" t="s">
        <v>278</v>
      </c>
      <c r="B177" t="s">
        <v>279</v>
      </c>
      <c r="C177" s="3">
        <f>+payroll!G177</f>
        <v>1.280732305987196E-5</v>
      </c>
      <c r="D177" s="3">
        <f>+IFR!T177</f>
        <v>1.8348074075104203E-5</v>
      </c>
      <c r="E177" s="3">
        <f>+claims!R177</f>
        <v>0</v>
      </c>
      <c r="F177" s="3">
        <f>+costs!L177</f>
        <v>0</v>
      </c>
      <c r="H177" s="3">
        <f t="shared" si="22"/>
        <v>3.8944246418720198E-6</v>
      </c>
      <c r="J177" s="16">
        <f t="shared" si="21"/>
        <v>189.71368352846591</v>
      </c>
      <c r="L177" s="6">
        <f>+J177/payroll!F177</f>
        <v>1.7594634473207351E-3</v>
      </c>
      <c r="O177" s="126">
        <v>209.64505817814958</v>
      </c>
      <c r="P177" s="16">
        <f t="shared" si="19"/>
        <v>-19.931374649683676</v>
      </c>
      <c r="R177" s="131">
        <v>4.5369641167256538E-6</v>
      </c>
      <c r="S177" s="3">
        <f t="shared" si="20"/>
        <v>-6.4253947485363391E-7</v>
      </c>
    </row>
    <row r="178" spans="1:19" outlineLevel="1">
      <c r="A178" t="s">
        <v>280</v>
      </c>
      <c r="B178" t="s">
        <v>281</v>
      </c>
      <c r="C178" s="3">
        <f>+payroll!G178</f>
        <v>4.1918533342088962E-4</v>
      </c>
      <c r="D178" s="3">
        <f>+IFR!T178</f>
        <v>4.3766869379151003E-4</v>
      </c>
      <c r="E178" s="3">
        <f>+claims!R178</f>
        <v>3.1708794064495236E-4</v>
      </c>
      <c r="F178" s="3">
        <f>+costs!L178</f>
        <v>1.6356349912065459E-4</v>
      </c>
      <c r="H178" s="3">
        <f t="shared" si="22"/>
        <v>2.5280804397068558E-4</v>
      </c>
      <c r="J178" s="16">
        <f t="shared" si="21"/>
        <v>12315.335295395673</v>
      </c>
      <c r="L178" s="6">
        <f>+J178/payroll!F178</f>
        <v>3.4896359174202817E-3</v>
      </c>
      <c r="O178" s="126">
        <v>6750.9895057703616</v>
      </c>
      <c r="P178" s="16">
        <f t="shared" si="19"/>
        <v>5564.3457896253112</v>
      </c>
      <c r="R178" s="131">
        <v>1.4609930425378334E-4</v>
      </c>
      <c r="S178" s="3">
        <f t="shared" si="20"/>
        <v>1.0670873971690224E-4</v>
      </c>
    </row>
    <row r="179" spans="1:19" outlineLevel="1">
      <c r="A179" t="s">
        <v>282</v>
      </c>
      <c r="B179" t="s">
        <v>283</v>
      </c>
      <c r="C179" s="3">
        <f>+payroll!G179</f>
        <v>2.2138406662059146E-4</v>
      </c>
      <c r="D179" s="3">
        <f>+IFR!T179</f>
        <v>2.559780090477952E-4</v>
      </c>
      <c r="E179" s="3">
        <f>+claims!R179</f>
        <v>1.3589483170497956E-4</v>
      </c>
      <c r="F179" s="3">
        <f>+costs!L179</f>
        <v>0</v>
      </c>
      <c r="H179" s="3">
        <f t="shared" si="22"/>
        <v>8.0054484214295263E-5</v>
      </c>
      <c r="J179" s="16">
        <f t="shared" si="21"/>
        <v>3899.7881535499168</v>
      </c>
      <c r="L179" s="6">
        <f>+J179/payroll!F179</f>
        <v>2.0923513417985718E-3</v>
      </c>
      <c r="O179" s="126">
        <v>2959.9790956193801</v>
      </c>
      <c r="P179" s="16">
        <f t="shared" si="19"/>
        <v>939.80905793053671</v>
      </c>
      <c r="R179" s="131">
        <v>6.4057407600189549E-5</v>
      </c>
      <c r="S179" s="3">
        <f t="shared" si="20"/>
        <v>1.5997076614105715E-5</v>
      </c>
    </row>
    <row r="180" spans="1:19" outlineLevel="1">
      <c r="A180" t="s">
        <v>284</v>
      </c>
      <c r="B180" t="s">
        <v>285</v>
      </c>
      <c r="C180" s="3">
        <f>+payroll!G180</f>
        <v>2.9931933818196582E-5</v>
      </c>
      <c r="D180" s="3">
        <f>+IFR!T180</f>
        <v>3.2221008131890312E-5</v>
      </c>
      <c r="E180" s="3">
        <f>+claims!R180</f>
        <v>0</v>
      </c>
      <c r="F180" s="3">
        <f>+costs!L180</f>
        <v>0</v>
      </c>
      <c r="H180" s="3">
        <f t="shared" si="22"/>
        <v>7.7691177437608621E-6</v>
      </c>
      <c r="J180" s="16">
        <f t="shared" si="21"/>
        <v>378.46616136517179</v>
      </c>
      <c r="L180" s="6">
        <f>+J180/payroll!F180</f>
        <v>1.5018696322492335E-3</v>
      </c>
      <c r="O180" s="126">
        <v>351.23557794786626</v>
      </c>
      <c r="P180" s="16">
        <f t="shared" si="19"/>
        <v>27.230583417305525</v>
      </c>
      <c r="R180" s="131">
        <v>7.6011484721606174E-6</v>
      </c>
      <c r="S180" s="3">
        <f t="shared" si="20"/>
        <v>1.6796927160024475E-7</v>
      </c>
    </row>
    <row r="181" spans="1:19" outlineLevel="1">
      <c r="A181" t="s">
        <v>286</v>
      </c>
      <c r="B181" t="s">
        <v>287</v>
      </c>
      <c r="C181" s="3">
        <f>+payroll!G181</f>
        <v>1.5184312959066746E-4</v>
      </c>
      <c r="D181" s="3">
        <f>+IFR!T181</f>
        <v>1.6289509666677878E-4</v>
      </c>
      <c r="E181" s="3">
        <f>+claims!R181</f>
        <v>2.2649138617496592E-4</v>
      </c>
      <c r="F181" s="3">
        <f>+costs!L181</f>
        <v>3.4438846324672472E-4</v>
      </c>
      <c r="H181" s="3">
        <f t="shared" si="22"/>
        <v>2.7994906415646051E-4</v>
      </c>
      <c r="J181" s="16">
        <f t="shared" si="21"/>
        <v>13637.487702404045</v>
      </c>
      <c r="L181" s="6">
        <f>+J181/payroll!F181</f>
        <v>1.0667906057885441E-2</v>
      </c>
      <c r="O181" s="126">
        <v>13001.042690469125</v>
      </c>
      <c r="P181" s="16">
        <f t="shared" si="19"/>
        <v>636.44501193492033</v>
      </c>
      <c r="R181" s="131">
        <v>2.8135776096640923E-4</v>
      </c>
      <c r="S181" s="3">
        <f t="shared" si="20"/>
        <v>-1.4086968099487145E-6</v>
      </c>
    </row>
    <row r="182" spans="1:19" outlineLevel="1">
      <c r="A182" t="s">
        <v>288</v>
      </c>
      <c r="B182" t="s">
        <v>289</v>
      </c>
      <c r="C182" s="3">
        <f>+payroll!G182</f>
        <v>1.6483127076144364E-4</v>
      </c>
      <c r="D182" s="3">
        <f>+IFR!T182</f>
        <v>1.951161047986691E-4</v>
      </c>
      <c r="E182" s="3">
        <f>+claims!R182</f>
        <v>9.0596554469986375E-5</v>
      </c>
      <c r="F182" s="3">
        <f>+costs!L182</f>
        <v>3.961756888029012E-6</v>
      </c>
      <c r="H182" s="3">
        <f t="shared" si="22"/>
        <v>6.0959959248329454E-5</v>
      </c>
      <c r="J182" s="16">
        <f t="shared" si="21"/>
        <v>2969.6141228159895</v>
      </c>
      <c r="L182" s="6">
        <f>+J182/payroll!F182</f>
        <v>2.1399339558609795E-3</v>
      </c>
      <c r="O182" s="126">
        <v>3106.8819259685251</v>
      </c>
      <c r="P182" s="16">
        <f t="shared" si="19"/>
        <v>-137.26780315253563</v>
      </c>
      <c r="R182" s="131">
        <v>6.7236556566215469E-5</v>
      </c>
      <c r="S182" s="3">
        <f t="shared" si="20"/>
        <v>-6.2765973178860156E-6</v>
      </c>
    </row>
    <row r="183" spans="1:19" outlineLevel="1">
      <c r="A183" t="s">
        <v>290</v>
      </c>
      <c r="B183" t="s">
        <v>291</v>
      </c>
      <c r="C183" s="3">
        <f>+payroll!G183</f>
        <v>1.1585845396468785E-4</v>
      </c>
      <c r="D183" s="3">
        <f>+IFR!T183</f>
        <v>1.3872934056786106E-4</v>
      </c>
      <c r="E183" s="3">
        <f>+claims!R183</f>
        <v>9.0596554469986375E-5</v>
      </c>
      <c r="F183" s="3">
        <f>+costs!L183</f>
        <v>5.3156707375292184E-6</v>
      </c>
      <c r="H183" s="3">
        <f t="shared" si="22"/>
        <v>4.8602359929584103E-5</v>
      </c>
      <c r="J183" s="16">
        <f t="shared" si="21"/>
        <v>2367.6238670227476</v>
      </c>
      <c r="L183" s="6">
        <f>+J183/payroll!F183</f>
        <v>2.4273082796255683E-3</v>
      </c>
      <c r="O183" s="126">
        <v>1858.686645623545</v>
      </c>
      <c r="P183" s="16">
        <f t="shared" si="19"/>
        <v>508.9372213992026</v>
      </c>
      <c r="R183" s="131">
        <v>4.0224151662403027E-5</v>
      </c>
      <c r="S183" s="3">
        <f t="shared" si="20"/>
        <v>8.3782082671810754E-6</v>
      </c>
    </row>
    <row r="184" spans="1:19" outlineLevel="1">
      <c r="A184" t="s">
        <v>292</v>
      </c>
      <c r="B184" t="s">
        <v>293</v>
      </c>
      <c r="C184" s="3">
        <f>+payroll!G184</f>
        <v>5.9158051718428048E-5</v>
      </c>
      <c r="D184" s="3">
        <f>+IFR!T184</f>
        <v>7.3392296300416811E-5</v>
      </c>
      <c r="E184" s="3">
        <f>+claims!R184</f>
        <v>0</v>
      </c>
      <c r="F184" s="3">
        <f>+costs!L184</f>
        <v>0</v>
      </c>
      <c r="H184" s="3">
        <f t="shared" si="22"/>
        <v>1.6568793502355607E-5</v>
      </c>
      <c r="J184" s="16">
        <f t="shared" si="21"/>
        <v>807.13510621261401</v>
      </c>
      <c r="L184" s="6">
        <f>+J184/payroll!F184</f>
        <v>1.6205869280641236E-3</v>
      </c>
      <c r="O184" s="126">
        <v>1478.9771387191288</v>
      </c>
      <c r="P184" s="16">
        <f t="shared" si="19"/>
        <v>-671.84203250651478</v>
      </c>
      <c r="R184" s="131">
        <v>3.2006794083952454E-5</v>
      </c>
      <c r="S184" s="3">
        <f t="shared" si="20"/>
        <v>-1.5438000581596847E-5</v>
      </c>
    </row>
    <row r="185" spans="1:19" outlineLevel="1">
      <c r="A185" t="s">
        <v>294</v>
      </c>
      <c r="B185" t="s">
        <v>295</v>
      </c>
      <c r="C185" s="3">
        <f>+payroll!G185</f>
        <v>6.3220502119438077E-5</v>
      </c>
      <c r="D185" s="3">
        <f>+IFR!T185</f>
        <v>7.115472629125777E-5</v>
      </c>
      <c r="E185" s="3">
        <f>+claims!R185</f>
        <v>0</v>
      </c>
      <c r="F185" s="3">
        <f>+costs!L185</f>
        <v>0</v>
      </c>
      <c r="H185" s="3">
        <f t="shared" si="22"/>
        <v>1.6796903551336981E-5</v>
      </c>
      <c r="J185" s="16">
        <f t="shared" si="21"/>
        <v>818.24729905795118</v>
      </c>
      <c r="L185" s="6">
        <f>+J185/payroll!F185</f>
        <v>1.5373282098157786E-3</v>
      </c>
      <c r="O185" s="126">
        <v>755.41471353845077</v>
      </c>
      <c r="P185" s="16">
        <f t="shared" si="19"/>
        <v>62.832585519500412</v>
      </c>
      <c r="R185" s="131">
        <v>1.6348057418353932E-5</v>
      </c>
      <c r="S185" s="3">
        <f t="shared" si="20"/>
        <v>4.4884613298304854E-7</v>
      </c>
    </row>
    <row r="186" spans="1:19" outlineLevel="1">
      <c r="A186" t="s">
        <v>296</v>
      </c>
      <c r="B186" t="s">
        <v>297</v>
      </c>
      <c r="C186" s="3">
        <f>+payroll!G186</f>
        <v>3.9590644809460573E-3</v>
      </c>
      <c r="D186" s="3">
        <f>+IFR!T186</f>
        <v>4.4303886181349178E-3</v>
      </c>
      <c r="E186" s="3">
        <f>+claims!R186</f>
        <v>1.1324569308748297E-3</v>
      </c>
      <c r="F186" s="3">
        <f>+costs!L186</f>
        <v>1.602267920501284E-3</v>
      </c>
      <c r="H186" s="3">
        <f t="shared" si="22"/>
        <v>2.1799109293171165E-3</v>
      </c>
      <c r="J186" s="16">
        <f t="shared" si="21"/>
        <v>106192.56249516664</v>
      </c>
      <c r="L186" s="6">
        <f>+J186/payroll!F186</f>
        <v>3.1859685363899953E-3</v>
      </c>
      <c r="O186" s="126">
        <v>92477.197101651502</v>
      </c>
      <c r="P186" s="16">
        <f t="shared" si="19"/>
        <v>13715.365393515138</v>
      </c>
      <c r="R186" s="131">
        <v>2.0013146434819614E-3</v>
      </c>
      <c r="S186" s="3">
        <f t="shared" si="20"/>
        <v>1.7859628583515507E-4</v>
      </c>
    </row>
    <row r="187" spans="1:19" outlineLevel="1">
      <c r="A187" t="s">
        <v>298</v>
      </c>
      <c r="B187" t="s">
        <v>299</v>
      </c>
      <c r="C187" s="3">
        <f>+payroll!G187</f>
        <v>5.9386173295383025E-5</v>
      </c>
      <c r="D187" s="3">
        <f>+IFR!T187</f>
        <v>6.3546988260117002E-5</v>
      </c>
      <c r="E187" s="3">
        <f>+claims!R187</f>
        <v>4.5298277234993187E-5</v>
      </c>
      <c r="F187" s="3">
        <f>+costs!L187</f>
        <v>0</v>
      </c>
      <c r="H187" s="3">
        <f t="shared" si="22"/>
        <v>2.2161386779686482E-5</v>
      </c>
      <c r="J187" s="16">
        <f t="shared" si="21"/>
        <v>1079.5736738283338</v>
      </c>
      <c r="L187" s="6">
        <f>+J187/payroll!F187</f>
        <v>2.1592697523859523E-3</v>
      </c>
      <c r="O187" s="126">
        <v>1302.5382268605567</v>
      </c>
      <c r="P187" s="16">
        <f t="shared" si="19"/>
        <v>-222.96455303222297</v>
      </c>
      <c r="R187" s="131">
        <v>2.8188449788823756E-5</v>
      </c>
      <c r="S187" s="3">
        <f t="shared" si="20"/>
        <v>-6.0270630091372738E-6</v>
      </c>
    </row>
    <row r="188" spans="1:19" outlineLevel="1">
      <c r="A188" t="s">
        <v>300</v>
      </c>
      <c r="B188" t="s">
        <v>301</v>
      </c>
      <c r="C188" s="3">
        <f>+payroll!G188</f>
        <v>1.4444629917978714E-5</v>
      </c>
      <c r="D188" s="3">
        <f>+IFR!T188</f>
        <v>1.8348074075104203E-5</v>
      </c>
      <c r="E188" s="3">
        <f>+claims!R188</f>
        <v>0</v>
      </c>
      <c r="F188" s="3">
        <f>+costs!L188</f>
        <v>0</v>
      </c>
      <c r="H188" s="3">
        <f t="shared" si="22"/>
        <v>4.0990879991353648E-6</v>
      </c>
      <c r="J188" s="16">
        <f t="shared" si="21"/>
        <v>199.68369013028001</v>
      </c>
      <c r="L188" s="6">
        <f>+J188/payroll!F188</f>
        <v>1.6420112614673587E-3</v>
      </c>
      <c r="O188" s="126">
        <v>210.58717849433481</v>
      </c>
      <c r="P188" s="16">
        <f t="shared" si="19"/>
        <v>-10.903488364054795</v>
      </c>
      <c r="R188" s="131">
        <v>4.557352701628706E-6</v>
      </c>
      <c r="S188" s="3">
        <f t="shared" si="20"/>
        <v>-4.582647024933412E-7</v>
      </c>
    </row>
    <row r="189" spans="1:19" outlineLevel="1">
      <c r="A189" t="s">
        <v>302</v>
      </c>
      <c r="B189" t="s">
        <v>303</v>
      </c>
      <c r="C189" s="3">
        <f>+payroll!G189</f>
        <v>7.5122009726652497E-5</v>
      </c>
      <c r="D189" s="3">
        <f>+IFR!T189</f>
        <v>7.3392296300416811E-5</v>
      </c>
      <c r="E189" s="3">
        <f>+claims!R189</f>
        <v>0</v>
      </c>
      <c r="F189" s="3">
        <f>+costs!L189</f>
        <v>0</v>
      </c>
      <c r="H189" s="3">
        <f t="shared" si="22"/>
        <v>1.8564288253383663E-5</v>
      </c>
      <c r="J189" s="16">
        <f t="shared" si="21"/>
        <v>904.34398672577618</v>
      </c>
      <c r="L189" s="6">
        <f>+J189/payroll!F189</f>
        <v>1.4299024624741489E-3</v>
      </c>
      <c r="O189" s="126">
        <v>1200.4138983821961</v>
      </c>
      <c r="P189" s="16">
        <f t="shared" si="19"/>
        <v>-296.06991165641989</v>
      </c>
      <c r="R189" s="131">
        <v>2.597835994565035E-5</v>
      </c>
      <c r="S189" s="3">
        <f t="shared" si="20"/>
        <v>-7.4140716922666867E-6</v>
      </c>
    </row>
    <row r="190" spans="1:19" outlineLevel="1">
      <c r="A190" t="s">
        <v>304</v>
      </c>
      <c r="B190" t="s">
        <v>305</v>
      </c>
      <c r="C190" s="3">
        <f>+payroll!G190</f>
        <v>1.0522428596456033E-3</v>
      </c>
      <c r="D190" s="3">
        <f>+IFR!T190</f>
        <v>1.1496634707059195E-3</v>
      </c>
      <c r="E190" s="3">
        <f>+claims!R190</f>
        <v>4.0768449511493864E-4</v>
      </c>
      <c r="F190" s="3">
        <f>+costs!L190</f>
        <v>5.5432936010776403E-4</v>
      </c>
      <c r="H190" s="3">
        <f t="shared" si="22"/>
        <v>6.6898858162583964E-4</v>
      </c>
      <c r="J190" s="16">
        <f t="shared" si="21"/>
        <v>32589.226838322938</v>
      </c>
      <c r="L190" s="6">
        <f>+J190/payroll!F190</f>
        <v>3.6787309549174926E-3</v>
      </c>
      <c r="O190" s="126">
        <v>35453.831635665767</v>
      </c>
      <c r="P190" s="16">
        <f t="shared" si="19"/>
        <v>-2864.6047973428285</v>
      </c>
      <c r="R190" s="131">
        <v>7.6726235919551654E-4</v>
      </c>
      <c r="S190" s="3">
        <f t="shared" si="20"/>
        <v>-9.8273777569676899E-5</v>
      </c>
    </row>
    <row r="191" spans="1:19" outlineLevel="1">
      <c r="A191" t="s">
        <v>306</v>
      </c>
      <c r="B191" t="s">
        <v>307</v>
      </c>
      <c r="C191" s="3">
        <f>+payroll!G191</f>
        <v>6.9217366056298498E-5</v>
      </c>
      <c r="D191" s="3">
        <f>+IFR!T191</f>
        <v>8.6817716355371119E-5</v>
      </c>
      <c r="E191" s="3">
        <f>+claims!R191</f>
        <v>0</v>
      </c>
      <c r="F191" s="3">
        <f>+costs!L191</f>
        <v>5.8003590749694341E-5</v>
      </c>
      <c r="H191" s="3">
        <f t="shared" si="22"/>
        <v>5.4306539751275303E-5</v>
      </c>
      <c r="J191" s="16">
        <f t="shared" si="21"/>
        <v>2645.4982810880815</v>
      </c>
      <c r="L191" s="6">
        <f>+J191/payroll!F191</f>
        <v>4.53975454020539E-3</v>
      </c>
      <c r="O191" s="126">
        <v>3953.7233632598413</v>
      </c>
      <c r="P191" s="16">
        <f t="shared" si="19"/>
        <v>-1308.2250821717598</v>
      </c>
      <c r="R191" s="131">
        <v>8.5563195156867087E-5</v>
      </c>
      <c r="S191" s="3">
        <f t="shared" si="20"/>
        <v>-3.1256655405591785E-5</v>
      </c>
    </row>
    <row r="192" spans="1:19" outlineLevel="1">
      <c r="A192" t="s">
        <v>308</v>
      </c>
      <c r="B192" t="s">
        <v>309</v>
      </c>
      <c r="C192" s="3">
        <f>+payroll!G192</f>
        <v>3.5871560451433671E-5</v>
      </c>
      <c r="D192" s="3">
        <f>+IFR!T192</f>
        <v>2.9535924120899451E-5</v>
      </c>
      <c r="E192" s="3">
        <f>+claims!R192</f>
        <v>0</v>
      </c>
      <c r="F192" s="3">
        <f>+costs!L192</f>
        <v>0</v>
      </c>
      <c r="H192" s="3">
        <f t="shared" si="22"/>
        <v>8.1759355715416406E-6</v>
      </c>
      <c r="J192" s="16">
        <f t="shared" si="21"/>
        <v>398.2839562208045</v>
      </c>
      <c r="L192" s="6">
        <f>+J192/payroll!F192</f>
        <v>1.3188108150332524E-3</v>
      </c>
      <c r="O192" s="126">
        <v>403.20599505617105</v>
      </c>
      <c r="P192" s="16">
        <f t="shared" si="19"/>
        <v>-4.9220388353665498</v>
      </c>
      <c r="R192" s="131">
        <v>8.7258490475077311E-6</v>
      </c>
      <c r="S192" s="3">
        <f t="shared" si="20"/>
        <v>-5.4991347596609051E-7</v>
      </c>
    </row>
    <row r="193" spans="1:19" outlineLevel="1">
      <c r="A193" t="s">
        <v>310</v>
      </c>
      <c r="B193" t="s">
        <v>311</v>
      </c>
      <c r="C193" s="3">
        <f>+payroll!G193</f>
        <v>9.0175097543280144E-5</v>
      </c>
      <c r="D193" s="3">
        <f>+IFR!T193</f>
        <v>1.0069065041215721E-4</v>
      </c>
      <c r="E193" s="3">
        <f>+claims!R193</f>
        <v>4.5298277234993187E-5</v>
      </c>
      <c r="F193" s="3">
        <f>+costs!L193</f>
        <v>0</v>
      </c>
      <c r="H193" s="3">
        <f t="shared" si="22"/>
        <v>3.0652960079678644E-5</v>
      </c>
      <c r="J193" s="16">
        <f t="shared" si="21"/>
        <v>1493.2336615894794</v>
      </c>
      <c r="L193" s="6">
        <f>+J193/payroll!F193</f>
        <v>1.9668946892630801E-3</v>
      </c>
      <c r="O193" s="126">
        <v>1453.7195402692198</v>
      </c>
      <c r="P193" s="16">
        <f t="shared" si="19"/>
        <v>39.514121320259619</v>
      </c>
      <c r="R193" s="131">
        <v>3.1460190129450819E-5</v>
      </c>
      <c r="S193" s="3">
        <f t="shared" si="20"/>
        <v>-8.0723004977217443E-7</v>
      </c>
    </row>
    <row r="194" spans="1:19" outlineLevel="1">
      <c r="A194" t="s">
        <v>312</v>
      </c>
      <c r="B194" t="s">
        <v>313</v>
      </c>
      <c r="C194" s="3">
        <f>+payroll!G194</f>
        <v>1.098784473202383E-4</v>
      </c>
      <c r="D194" s="3">
        <f>+IFR!T194</f>
        <v>8.8607772362698348E-5</v>
      </c>
      <c r="E194" s="3">
        <f>+claims!R194</f>
        <v>0</v>
      </c>
      <c r="F194" s="3">
        <f>+costs!L194</f>
        <v>0</v>
      </c>
      <c r="H194" s="3">
        <f t="shared" si="22"/>
        <v>2.4810777460367083E-5</v>
      </c>
      <c r="J194" s="16">
        <f t="shared" si="21"/>
        <v>1208.6365550903777</v>
      </c>
      <c r="L194" s="6">
        <f>+J194/payroll!F194</f>
        <v>1.3065413782122717E-3</v>
      </c>
      <c r="O194" s="126">
        <v>1132.5339561145443</v>
      </c>
      <c r="P194" s="16">
        <f t="shared" si="19"/>
        <v>76.102598975833416</v>
      </c>
      <c r="R194" s="131">
        <v>2.4509358648934626E-5</v>
      </c>
      <c r="S194" s="3">
        <f t="shared" si="20"/>
        <v>3.0141881143245684E-7</v>
      </c>
    </row>
    <row r="195" spans="1:19" outlineLevel="1">
      <c r="A195" t="s">
        <v>314</v>
      </c>
      <c r="B195" t="s">
        <v>315</v>
      </c>
      <c r="C195" s="3">
        <f>+payroll!G195</f>
        <v>4.6366974124466505E-5</v>
      </c>
      <c r="D195" s="3">
        <f>+IFR!T195</f>
        <v>4.6988970192340032E-5</v>
      </c>
      <c r="E195" s="3">
        <f>+claims!R195</f>
        <v>9.0596554469986375E-5</v>
      </c>
      <c r="F195" s="3">
        <f>+costs!L195</f>
        <v>8.2299613490771641E-6</v>
      </c>
      <c r="H195" s="3">
        <f t="shared" si="22"/>
        <v>3.0196953019545072E-5</v>
      </c>
      <c r="J195" s="16">
        <f t="shared" si="21"/>
        <v>1471.0196538608971</v>
      </c>
      <c r="L195" s="6">
        <f>+J195/payroll!F195</f>
        <v>3.7683365015971533E-3</v>
      </c>
      <c r="O195" s="126">
        <v>1422.9888310045492</v>
      </c>
      <c r="P195" s="16">
        <f t="shared" si="19"/>
        <v>48.030822856347868</v>
      </c>
      <c r="R195" s="131">
        <v>3.0795141659303427E-5</v>
      </c>
      <c r="S195" s="3">
        <f t="shared" si="20"/>
        <v>-5.9818863975835497E-7</v>
      </c>
    </row>
    <row r="196" spans="1:19" outlineLevel="1">
      <c r="A196" t="s">
        <v>316</v>
      </c>
      <c r="B196" t="s">
        <v>317</v>
      </c>
      <c r="C196" s="3">
        <f>+payroll!G196</f>
        <v>1.2069004350765904E-4</v>
      </c>
      <c r="D196" s="3">
        <f>+IFR!T196</f>
        <v>1.1993375249092503E-4</v>
      </c>
      <c r="E196" s="3">
        <f>+claims!R196</f>
        <v>0</v>
      </c>
      <c r="F196" s="3">
        <f>+costs!L196</f>
        <v>0</v>
      </c>
      <c r="H196" s="3">
        <f t="shared" si="22"/>
        <v>3.007797449982301E-5</v>
      </c>
      <c r="J196" s="16">
        <f t="shared" si="21"/>
        <v>1465.2237134299155</v>
      </c>
      <c r="L196" s="6">
        <f>+J196/payroll!F196</f>
        <v>1.4420238781254903E-3</v>
      </c>
      <c r="O196" s="126">
        <v>1413.3928629857146</v>
      </c>
      <c r="P196" s="16">
        <f t="shared" si="19"/>
        <v>51.830850444200905</v>
      </c>
      <c r="R196" s="131">
        <v>3.0587473694482128E-5</v>
      </c>
      <c r="S196" s="3">
        <f t="shared" si="20"/>
        <v>-5.0949919465911804E-7</v>
      </c>
    </row>
    <row r="197" spans="1:19" outlineLevel="1">
      <c r="A197" t="s">
        <v>318</v>
      </c>
      <c r="B197" t="s">
        <v>319</v>
      </c>
      <c r="C197" s="3">
        <f>+payroll!G197</f>
        <v>3.0192780699475188E-5</v>
      </c>
      <c r="D197" s="3">
        <f>+IFR!T197</f>
        <v>3.6696148150208405E-5</v>
      </c>
      <c r="E197" s="3">
        <f>+claims!R197</f>
        <v>0</v>
      </c>
      <c r="F197" s="3">
        <f>+costs!L197</f>
        <v>0</v>
      </c>
      <c r="H197" s="3">
        <f t="shared" si="22"/>
        <v>8.3611161062104496E-6</v>
      </c>
      <c r="J197" s="16">
        <f t="shared" si="21"/>
        <v>407.30487319325442</v>
      </c>
      <c r="L197" s="6">
        <f>+J197/payroll!F197</f>
        <v>1.6023465534769151E-3</v>
      </c>
      <c r="O197" s="126">
        <v>356.79222188097469</v>
      </c>
      <c r="P197" s="16">
        <f t="shared" si="19"/>
        <v>50.512651312279729</v>
      </c>
      <c r="R197" s="131">
        <v>7.7214007421307089E-6</v>
      </c>
      <c r="S197" s="3">
        <f t="shared" si="20"/>
        <v>6.3971536407974077E-7</v>
      </c>
    </row>
    <row r="198" spans="1:19" outlineLevel="1">
      <c r="A198" t="s">
        <v>320</v>
      </c>
      <c r="B198" t="s">
        <v>321</v>
      </c>
      <c r="C198" s="3">
        <f>+payroll!G198</f>
        <v>1.1717101948326801E-4</v>
      </c>
      <c r="D198" s="3">
        <f>+IFR!T198</f>
        <v>1.0829838844329799E-4</v>
      </c>
      <c r="E198" s="3">
        <f>+claims!R198</f>
        <v>0</v>
      </c>
      <c r="F198" s="3">
        <f>+costs!L198</f>
        <v>0</v>
      </c>
      <c r="H198" s="3">
        <f t="shared" si="22"/>
        <v>2.8183675990820752E-5</v>
      </c>
      <c r="J198" s="16">
        <f t="shared" si="21"/>
        <v>1372.9445243601406</v>
      </c>
      <c r="L198" s="6">
        <f>+J198/payroll!F198</f>
        <v>1.3917868781354828E-3</v>
      </c>
      <c r="O198" s="126">
        <v>1353.3267971493176</v>
      </c>
      <c r="P198" s="16">
        <f t="shared" si="19"/>
        <v>19.617727210822977</v>
      </c>
      <c r="R198" s="131">
        <v>2.9287573817514662E-5</v>
      </c>
      <c r="S198" s="3">
        <f t="shared" si="20"/>
        <v>-1.1038978266939107E-6</v>
      </c>
    </row>
    <row r="199" spans="1:19" outlineLevel="1">
      <c r="A199" t="s">
        <v>322</v>
      </c>
      <c r="B199" t="s">
        <v>323</v>
      </c>
      <c r="C199" s="3">
        <f>+payroll!G199</f>
        <v>7.9061686338838892E-5</v>
      </c>
      <c r="D199" s="3">
        <f>+IFR!T199</f>
        <v>8.5922688351707484E-5</v>
      </c>
      <c r="E199" s="3">
        <f>+claims!R199</f>
        <v>0</v>
      </c>
      <c r="F199" s="3">
        <f>+costs!L199</f>
        <v>0</v>
      </c>
      <c r="H199" s="3">
        <f t="shared" si="22"/>
        <v>2.0623046836318297E-5</v>
      </c>
      <c r="J199" s="16">
        <f t="shared" si="21"/>
        <v>1004.6347126176058</v>
      </c>
      <c r="L199" s="6">
        <f>+J199/payroll!F199</f>
        <v>1.5093225602455854E-3</v>
      </c>
      <c r="O199" s="126">
        <v>908.6982486012115</v>
      </c>
      <c r="P199" s="16">
        <f t="shared" si="19"/>
        <v>95.936464016394325</v>
      </c>
      <c r="R199" s="131">
        <v>1.9665292292899078E-5</v>
      </c>
      <c r="S199" s="3">
        <f t="shared" si="20"/>
        <v>9.5775454341921897E-7</v>
      </c>
    </row>
    <row r="200" spans="1:19" outlineLevel="1">
      <c r="A200" t="s">
        <v>324</v>
      </c>
      <c r="B200" t="s">
        <v>325</v>
      </c>
      <c r="C200" s="3">
        <f>+payroll!G200</f>
        <v>5.2784391292364961E-4</v>
      </c>
      <c r="D200" s="3">
        <f>+IFR!T200</f>
        <v>5.5267979226228522E-4</v>
      </c>
      <c r="E200" s="3">
        <f>+claims!R200</f>
        <v>0</v>
      </c>
      <c r="F200" s="3">
        <f>+costs!L200</f>
        <v>0</v>
      </c>
      <c r="H200" s="3">
        <f t="shared" si="22"/>
        <v>1.3506546314824184E-4</v>
      </c>
      <c r="J200" s="16">
        <f t="shared" si="21"/>
        <v>6579.6026082595035</v>
      </c>
      <c r="L200" s="6">
        <f>+J200/payroll!F200</f>
        <v>1.4805875848084014E-3</v>
      </c>
      <c r="O200" s="126">
        <v>8051.0507452434331</v>
      </c>
      <c r="P200" s="16">
        <f t="shared" si="19"/>
        <v>-1471.4481369839295</v>
      </c>
      <c r="R200" s="131">
        <v>1.7423414914014834E-4</v>
      </c>
      <c r="S200" s="3">
        <f t="shared" si="20"/>
        <v>-3.9168685991906497E-5</v>
      </c>
    </row>
    <row r="201" spans="1:19" outlineLevel="1">
      <c r="A201" t="s">
        <v>326</v>
      </c>
      <c r="B201" t="s">
        <v>327</v>
      </c>
      <c r="C201" s="3">
        <f>+payroll!G201</f>
        <v>8.6976646400376708E-5</v>
      </c>
      <c r="D201" s="3">
        <f>+IFR!T201</f>
        <v>9.7558052399334549E-5</v>
      </c>
      <c r="E201" s="3">
        <f>+claims!R201</f>
        <v>9.0596554469986375E-5</v>
      </c>
      <c r="F201" s="3">
        <f>+costs!L201</f>
        <v>3.2708553915645089E-6</v>
      </c>
      <c r="H201" s="3">
        <f t="shared" si="22"/>
        <v>3.8618833755400571E-5</v>
      </c>
      <c r="J201" s="16">
        <f t="shared" ref="J201:J233" si="23">(+H201*$J$274)</f>
        <v>1881.2846258564907</v>
      </c>
      <c r="L201" s="6">
        <f>+J201/payroll!F201</f>
        <v>2.569163864276526E-3</v>
      </c>
      <c r="O201" s="126">
        <v>1680.0460285476047</v>
      </c>
      <c r="P201" s="16">
        <f t="shared" si="19"/>
        <v>201.23859730888603</v>
      </c>
      <c r="R201" s="131">
        <v>3.6358159892758999E-5</v>
      </c>
      <c r="S201" s="3">
        <f t="shared" si="20"/>
        <v>2.260673862641572E-6</v>
      </c>
    </row>
    <row r="202" spans="1:19" outlineLevel="1">
      <c r="A202" t="s">
        <v>328</v>
      </c>
      <c r="B202" t="s">
        <v>329</v>
      </c>
      <c r="C202" s="3">
        <f>+payroll!G202</f>
        <v>3.0566828844234329E-4</v>
      </c>
      <c r="D202" s="3">
        <f>+IFR!T202</f>
        <v>3.1325980128226691E-4</v>
      </c>
      <c r="E202" s="3">
        <f>+claims!R202</f>
        <v>9.0596554469986375E-5</v>
      </c>
      <c r="F202" s="3">
        <f>+costs!L202</f>
        <v>5.8364817595478101E-5</v>
      </c>
      <c r="H202" s="3">
        <f t="shared" si="22"/>
        <v>1.2597438494336109E-4</v>
      </c>
      <c r="J202" s="16">
        <f t="shared" si="23"/>
        <v>6136.7382336482569</v>
      </c>
      <c r="L202" s="6">
        <f>+J202/payroll!F202</f>
        <v>2.3846638620925479E-3</v>
      </c>
      <c r="O202" s="126">
        <v>5654.671019165753</v>
      </c>
      <c r="P202" s="16">
        <f t="shared" si="19"/>
        <v>482.06721448250391</v>
      </c>
      <c r="R202" s="131">
        <v>1.2237369069793518E-4</v>
      </c>
      <c r="S202" s="3">
        <f t="shared" si="20"/>
        <v>3.6006942454259105E-6</v>
      </c>
    </row>
    <row r="203" spans="1:19" outlineLevel="1">
      <c r="A203" t="s">
        <v>330</v>
      </c>
      <c r="B203" t="s">
        <v>331</v>
      </c>
      <c r="C203" s="3">
        <f>+payroll!G203</f>
        <v>2.7568123710438426E-5</v>
      </c>
      <c r="D203" s="3">
        <f>+IFR!T203</f>
        <v>2.9535924120899451E-5</v>
      </c>
      <c r="E203" s="3">
        <f>+claims!R203</f>
        <v>0</v>
      </c>
      <c r="F203" s="3">
        <f>+costs!L203</f>
        <v>0</v>
      </c>
      <c r="H203" s="3">
        <f t="shared" si="22"/>
        <v>7.1380059789172346E-6</v>
      </c>
      <c r="J203" s="16">
        <f t="shared" si="23"/>
        <v>347.72207240802049</v>
      </c>
      <c r="L203" s="6">
        <f>+J203/payroll!F203</f>
        <v>1.4981834915528433E-3</v>
      </c>
      <c r="O203" s="126">
        <v>332.71207130873631</v>
      </c>
      <c r="P203" s="16">
        <f t="shared" si="19"/>
        <v>15.010001099284182</v>
      </c>
      <c r="R203" s="131">
        <v>7.2002781360411419E-6</v>
      </c>
      <c r="S203" s="3">
        <f t="shared" si="20"/>
        <v>-6.2272157123907292E-8</v>
      </c>
    </row>
    <row r="204" spans="1:19" outlineLevel="1">
      <c r="A204" t="s">
        <v>332</v>
      </c>
      <c r="B204" t="s">
        <v>333</v>
      </c>
      <c r="C204" s="3">
        <f>+payroll!G204</f>
        <v>1.0225355077590124E-4</v>
      </c>
      <c r="D204" s="3">
        <f>+IFR!T204</f>
        <v>9.2187884377352834E-5</v>
      </c>
      <c r="E204" s="3">
        <f>+claims!R204</f>
        <v>4.5298277234993187E-5</v>
      </c>
      <c r="F204" s="3">
        <f>+costs!L204</f>
        <v>6.4461384349013696E-6</v>
      </c>
      <c r="H204" s="3">
        <f t="shared" si="22"/>
        <v>3.4967604040346556E-5</v>
      </c>
      <c r="J204" s="16">
        <f t="shared" si="23"/>
        <v>1703.4179825521492</v>
      </c>
      <c r="L204" s="6">
        <f>+J204/payroll!F204</f>
        <v>1.978712907165578E-3</v>
      </c>
      <c r="O204" s="126">
        <v>1154.5476254193118</v>
      </c>
      <c r="P204" s="16">
        <f t="shared" si="19"/>
        <v>548.8703571328374</v>
      </c>
      <c r="R204" s="131">
        <v>2.4985760184850271E-5</v>
      </c>
      <c r="S204" s="3">
        <f t="shared" si="20"/>
        <v>9.9818438554962845E-6</v>
      </c>
    </row>
    <row r="205" spans="1:19" outlineLevel="1">
      <c r="A205" t="s">
        <v>512</v>
      </c>
      <c r="B205" t="s">
        <v>510</v>
      </c>
      <c r="C205" s="3">
        <f>+payroll!G205</f>
        <v>2.6110324106233072E-5</v>
      </c>
      <c r="D205" s="3">
        <f>+IFR!T205</f>
        <v>2.327072809525411E-5</v>
      </c>
      <c r="E205" s="3">
        <f>+claims!R205</f>
        <v>0</v>
      </c>
      <c r="F205" s="3">
        <f>+costs!L205</f>
        <v>0</v>
      </c>
      <c r="H205" s="3">
        <f>(C205*$C$3)+(D205*$D$3)+(E205*$E$3)+(F205*$F$3)</f>
        <v>6.1726315251858982E-6</v>
      </c>
      <c r="J205" s="16">
        <f t="shared" si="23"/>
        <v>300.69465232842276</v>
      </c>
      <c r="L205" s="6">
        <f>+J205/payroll!F205</f>
        <v>1.3678970050950106E-3</v>
      </c>
      <c r="O205" s="126">
        <v>304.0136542631779</v>
      </c>
      <c r="P205" s="16">
        <f t="shared" si="19"/>
        <v>-3.3190019347551356</v>
      </c>
      <c r="R205" s="131">
        <v>6.5792108450970182E-6</v>
      </c>
      <c r="S205" s="3">
        <f t="shared" si="20"/>
        <v>-4.0657931991111999E-7</v>
      </c>
    </row>
    <row r="206" spans="1:19" outlineLevel="1">
      <c r="A206" t="s">
        <v>334</v>
      </c>
      <c r="B206" t="s">
        <v>335</v>
      </c>
      <c r="C206" s="3">
        <f>+payroll!G206</f>
        <v>1.2054510704635639E-4</v>
      </c>
      <c r="D206" s="3">
        <f>+IFR!T206</f>
        <v>1.1143098645612065E-4</v>
      </c>
      <c r="E206" s="3">
        <f>+claims!R206</f>
        <v>4.5298277234993187E-5</v>
      </c>
      <c r="F206" s="3">
        <f>+costs!L206</f>
        <v>2.651633156270742E-6</v>
      </c>
      <c r="H206" s="3">
        <f t="shared" si="22"/>
        <v>3.7382733166821053E-5</v>
      </c>
      <c r="J206" s="16">
        <f t="shared" si="23"/>
        <v>1821.069005466825</v>
      </c>
      <c r="L206" s="6">
        <f>+J206/payroll!F206</f>
        <v>1.7943897208255563E-3</v>
      </c>
      <c r="O206" s="126">
        <v>1643.2303777349427</v>
      </c>
      <c r="P206" s="16">
        <f t="shared" si="19"/>
        <v>177.8386277318823</v>
      </c>
      <c r="R206" s="131">
        <v>3.5561426174719193E-5</v>
      </c>
      <c r="S206" s="3">
        <f t="shared" si="20"/>
        <v>1.8213069921018597E-6</v>
      </c>
    </row>
    <row r="207" spans="1:19" outlineLevel="1">
      <c r="A207" t="s">
        <v>336</v>
      </c>
      <c r="B207" t="s">
        <v>337</v>
      </c>
      <c r="C207" s="3">
        <f>+payroll!G207</f>
        <v>9.2971431217516692E-5</v>
      </c>
      <c r="D207" s="3">
        <f>+IFR!T207</f>
        <v>1.27093976520234E-4</v>
      </c>
      <c r="E207" s="3">
        <f>+claims!R207</f>
        <v>4.5298277234993187E-5</v>
      </c>
      <c r="F207" s="3">
        <f>+costs!L207</f>
        <v>2.4753404693309617E-5</v>
      </c>
      <c r="H207" s="3">
        <f t="shared" si="22"/>
        <v>4.9154960368453582E-5</v>
      </c>
      <c r="J207" s="16">
        <f t="shared" si="23"/>
        <v>2394.5433415069124</v>
      </c>
      <c r="L207" s="6">
        <f>+J207/payroll!F207</f>
        <v>3.0592371361844923E-3</v>
      </c>
      <c r="O207" s="126">
        <v>2238.2501263497356</v>
      </c>
      <c r="P207" s="16">
        <f t="shared" si="19"/>
        <v>156.29321515717675</v>
      </c>
      <c r="R207" s="131">
        <v>4.8438349063664257E-5</v>
      </c>
      <c r="S207" s="3">
        <f t="shared" si="20"/>
        <v>7.1661130478932499E-7</v>
      </c>
    </row>
    <row r="208" spans="1:19" outlineLevel="1">
      <c r="A208" t="s">
        <v>338</v>
      </c>
      <c r="B208" t="s">
        <v>339</v>
      </c>
      <c r="C208" s="3">
        <f>+payroll!G208</f>
        <v>7.7582009580332557E-5</v>
      </c>
      <c r="D208" s="3">
        <f>+IFR!T208</f>
        <v>7.0707212289425946E-5</v>
      </c>
      <c r="E208" s="3">
        <f>+claims!R208</f>
        <v>0</v>
      </c>
      <c r="F208" s="3">
        <f>+costs!L208</f>
        <v>0</v>
      </c>
      <c r="H208" s="3">
        <f t="shared" si="22"/>
        <v>1.8536152733719813E-5</v>
      </c>
      <c r="J208" s="16">
        <f t="shared" si="23"/>
        <v>902.97338809715541</v>
      </c>
      <c r="L208" s="6">
        <f>+J208/payroll!F208</f>
        <v>1.3824641670181731E-3</v>
      </c>
      <c r="O208" s="127">
        <v>878.11909299804825</v>
      </c>
      <c r="P208" s="16">
        <f t="shared" si="19"/>
        <v>24.854295099107162</v>
      </c>
      <c r="R208" s="131">
        <v>1.9003523621140415E-5</v>
      </c>
      <c r="S208" s="3">
        <f t="shared" si="20"/>
        <v>-4.673708874206026E-7</v>
      </c>
    </row>
    <row r="209" spans="1:19" outlineLevel="1">
      <c r="A209" t="s">
        <v>340</v>
      </c>
      <c r="B209" t="s">
        <v>341</v>
      </c>
      <c r="C209" s="3">
        <f>+payroll!G209</f>
        <v>1.4604805154208308E-5</v>
      </c>
      <c r="D209" s="3">
        <f>+IFR!T209</f>
        <v>1.6110504065945156E-5</v>
      </c>
      <c r="E209" s="3">
        <f>+claims!R209</f>
        <v>0</v>
      </c>
      <c r="F209" s="3">
        <f>+costs!L209</f>
        <v>0</v>
      </c>
      <c r="H209" s="3">
        <f t="shared" si="22"/>
        <v>3.8394136525191829E-6</v>
      </c>
      <c r="J209" s="16">
        <f t="shared" si="23"/>
        <v>187.03386856620867</v>
      </c>
      <c r="L209" s="6">
        <f>+J209/payroll!F209</f>
        <v>1.5211233968321887E-3</v>
      </c>
      <c r="O209" s="127">
        <v>182.55936804613015</v>
      </c>
      <c r="P209" s="16">
        <f t="shared" si="19"/>
        <v>4.4745005200785215</v>
      </c>
      <c r="R209" s="131">
        <v>3.95079812133502E-6</v>
      </c>
      <c r="S209" s="3">
        <f t="shared" si="20"/>
        <v>-1.1138446881583703E-7</v>
      </c>
    </row>
    <row r="210" spans="1:19" outlineLevel="1">
      <c r="A210" t="s">
        <v>342</v>
      </c>
      <c r="B210" t="s">
        <v>343</v>
      </c>
      <c r="C210" s="3">
        <f>+payroll!G210</f>
        <v>1.9711081595231807E-4</v>
      </c>
      <c r="D210" s="3">
        <f>+IFR!T210</f>
        <v>2.6582331708809503E-4</v>
      </c>
      <c r="E210" s="3">
        <f>+claims!R210</f>
        <v>4.5298277234993187E-5</v>
      </c>
      <c r="F210" s="3">
        <f>+costs!L210</f>
        <v>0</v>
      </c>
      <c r="H210" s="3">
        <f t="shared" si="22"/>
        <v>6.4661508215300623E-5</v>
      </c>
      <c r="J210" s="16">
        <f t="shared" si="23"/>
        <v>3149.9320269640921</v>
      </c>
      <c r="L210" s="6">
        <f>+J210/payroll!F210</f>
        <v>1.8981506734383016E-3</v>
      </c>
      <c r="O210" s="127">
        <v>2584.7499992739804</v>
      </c>
      <c r="P210" s="16">
        <f t="shared" si="19"/>
        <v>565.18202769011168</v>
      </c>
      <c r="R210" s="131">
        <v>5.5937011343465836E-5</v>
      </c>
      <c r="S210" s="3">
        <f t="shared" si="20"/>
        <v>8.7244968718347868E-6</v>
      </c>
    </row>
    <row r="211" spans="1:19" outlineLevel="1">
      <c r="A211" t="s">
        <v>344</v>
      </c>
      <c r="B211" t="s">
        <v>345</v>
      </c>
      <c r="C211" s="3">
        <f>+payroll!G211</f>
        <v>1.5830017661134038E-4</v>
      </c>
      <c r="D211" s="3">
        <f>+IFR!T211</f>
        <v>1.6065752665761973E-4</v>
      </c>
      <c r="E211" s="3">
        <f>+claims!R211</f>
        <v>9.0596554469986375E-5</v>
      </c>
      <c r="F211" s="3">
        <f>+costs!L211</f>
        <v>2.2169537993012143E-5</v>
      </c>
      <c r="H211" s="3">
        <f t="shared" si="22"/>
        <v>6.6760918874925263E-5</v>
      </c>
      <c r="J211" s="16">
        <f t="shared" si="23"/>
        <v>3252.2030852339126</v>
      </c>
      <c r="L211" s="6">
        <f>+J211/payroll!F211</f>
        <v>2.4402606397354526E-3</v>
      </c>
      <c r="O211" s="127">
        <v>3173.6084399990523</v>
      </c>
      <c r="P211" s="16">
        <f t="shared" si="19"/>
        <v>78.594645234860309</v>
      </c>
      <c r="R211" s="131">
        <v>6.8680596327617507E-5</v>
      </c>
      <c r="S211" s="3">
        <f t="shared" si="20"/>
        <v>-1.919677452692244E-6</v>
      </c>
    </row>
    <row r="212" spans="1:19" outlineLevel="1">
      <c r="A212" t="s">
        <v>346</v>
      </c>
      <c r="B212" t="s">
        <v>347</v>
      </c>
      <c r="C212" s="3">
        <f>+payroll!G212</f>
        <v>6.4992387036573367E-5</v>
      </c>
      <c r="D212" s="3">
        <f>+IFR!T212</f>
        <v>7.115472629125777E-5</v>
      </c>
      <c r="E212" s="3">
        <f>+claims!R212</f>
        <v>9.0596554469986375E-5</v>
      </c>
      <c r="F212" s="3">
        <f>+costs!L212</f>
        <v>4.3806767976819079E-6</v>
      </c>
      <c r="H212" s="3">
        <f t="shared" si="22"/>
        <v>3.3236278415085994E-5</v>
      </c>
      <c r="J212" s="16">
        <f t="shared" si="23"/>
        <v>1619.0778830612217</v>
      </c>
      <c r="L212" s="6">
        <f>+J212/payroll!F212</f>
        <v>2.9590016626999316E-3</v>
      </c>
      <c r="O212" s="127">
        <v>2120.005451541294</v>
      </c>
      <c r="P212" s="16">
        <f t="shared" si="19"/>
        <v>-500.9275684800723</v>
      </c>
      <c r="R212" s="131">
        <v>4.5879396082555032E-5</v>
      </c>
      <c r="S212" s="3">
        <f t="shared" si="20"/>
        <v>-1.2643117667469038E-5</v>
      </c>
    </row>
    <row r="213" spans="1:19" outlineLevel="1">
      <c r="A213" t="s">
        <v>348</v>
      </c>
      <c r="B213" t="s">
        <v>349</v>
      </c>
      <c r="C213" s="3">
        <f>+payroll!G213</f>
        <v>7.0839609900104556E-4</v>
      </c>
      <c r="D213" s="3">
        <f>+IFR!T213</f>
        <v>8.6862467755554284E-4</v>
      </c>
      <c r="E213" s="3">
        <f>+claims!R213</f>
        <v>6.7947415852489786E-4</v>
      </c>
      <c r="F213" s="3">
        <f>+costs!L213</f>
        <v>1.8203393768091497E-4</v>
      </c>
      <c r="H213" s="3">
        <f t="shared" si="22"/>
        <v>4.0826908345685721E-4</v>
      </c>
      <c r="J213" s="16">
        <f t="shared" si="23"/>
        <v>19888.491578606947</v>
      </c>
      <c r="L213" s="6">
        <f>+J213/payroll!F213</f>
        <v>3.3347681254422188E-3</v>
      </c>
      <c r="O213" s="127">
        <v>17557.15074448302</v>
      </c>
      <c r="P213" s="16">
        <f t="shared" si="19"/>
        <v>2331.3408341239265</v>
      </c>
      <c r="R213" s="131">
        <v>3.7995726496912378E-4</v>
      </c>
      <c r="S213" s="3">
        <f t="shared" si="20"/>
        <v>2.8311818487733421E-5</v>
      </c>
    </row>
    <row r="214" spans="1:19" outlineLevel="1">
      <c r="A214" t="s">
        <v>491</v>
      </c>
      <c r="B214" t="s">
        <v>353</v>
      </c>
      <c r="C214" s="3">
        <f>+payroll!G214</f>
        <v>9.7371356329167128E-5</v>
      </c>
      <c r="D214" s="3">
        <f>+IFR!T214</f>
        <v>1.1456358446894332E-4</v>
      </c>
      <c r="E214" s="3">
        <f>+claims!R214</f>
        <v>0</v>
      </c>
      <c r="F214" s="3">
        <f>+costs!L214</f>
        <v>0</v>
      </c>
      <c r="H214" s="3">
        <f>(C214*$C$3)+(D214*$D$3)+(E214*$E$3)+(F214*$F$3)</f>
        <v>2.6491867599763805E-5</v>
      </c>
      <c r="J214" s="16">
        <f t="shared" si="23"/>
        <v>1290.529474331724</v>
      </c>
      <c r="L214" s="6">
        <f>+J214/payroll!F214</f>
        <v>1.5742607413277209E-3</v>
      </c>
      <c r="O214" s="127">
        <v>1136.2318557560798</v>
      </c>
      <c r="P214" s="16">
        <f>+J214-O214</f>
        <v>154.29761857564426</v>
      </c>
      <c r="R214" s="131">
        <v>2.4589385519716585E-5</v>
      </c>
      <c r="S214" s="3">
        <f>+H214-R214</f>
        <v>1.9024820800472206E-6</v>
      </c>
    </row>
    <row r="215" spans="1:19" outlineLevel="1">
      <c r="A215" t="s">
        <v>492</v>
      </c>
      <c r="B215" t="s">
        <v>354</v>
      </c>
      <c r="C215" s="3">
        <f>+payroll!G215</f>
        <v>5.3164782576662938E-5</v>
      </c>
      <c r="D215" s="3">
        <f>+IFR!T215</f>
        <v>5.3701680219817179E-5</v>
      </c>
      <c r="E215" s="3">
        <f>+claims!R215</f>
        <v>0</v>
      </c>
      <c r="F215" s="3">
        <f>+costs!L215</f>
        <v>0</v>
      </c>
      <c r="H215" s="3">
        <f>(C215*$C$3)+(D215*$D$3)+(E215*$E$3)+(F215*$F$3)</f>
        <v>1.3358307849560015E-5</v>
      </c>
      <c r="J215" s="16">
        <f t="shared" si="23"/>
        <v>650.73894628734024</v>
      </c>
      <c r="L215" s="6">
        <f>+J215/payroll!F215</f>
        <v>1.4538604236897026E-3</v>
      </c>
      <c r="O215" s="127">
        <v>613.00071348753204</v>
      </c>
      <c r="P215" s="16">
        <f>+J215-O215</f>
        <v>37.738232799808202</v>
      </c>
      <c r="R215" s="131">
        <v>1.3266051987053349E-5</v>
      </c>
      <c r="S215" s="3">
        <f>+H215-R215</f>
        <v>9.2255862506666447E-8</v>
      </c>
    </row>
    <row r="216" spans="1:19" outlineLevel="1">
      <c r="A216" t="s">
        <v>493</v>
      </c>
      <c r="B216" t="s">
        <v>350</v>
      </c>
      <c r="C216" s="3">
        <f>+payroll!G216</f>
        <v>3.0802815281943221E-5</v>
      </c>
      <c r="D216" s="3">
        <f>+IFR!T216</f>
        <v>3.2221008131890312E-5</v>
      </c>
      <c r="E216" s="3">
        <f>+claims!R216</f>
        <v>0</v>
      </c>
      <c r="F216" s="3">
        <f>+costs!L216</f>
        <v>0</v>
      </c>
      <c r="H216" s="3">
        <f>(C216*$C$3)+(D216*$D$3)+(E216*$E$3)+(F216*$F$3)</f>
        <v>7.8779779267291916E-6</v>
      </c>
      <c r="J216" s="16">
        <f t="shared" si="23"/>
        <v>383.76919536882303</v>
      </c>
      <c r="L216" s="6">
        <f>+J216/payroll!F216</f>
        <v>1.4798566792892558E-3</v>
      </c>
      <c r="O216" s="127">
        <v>382.74927430551287</v>
      </c>
      <c r="P216" s="16">
        <f>+J216-O216</f>
        <v>1.0199210633101643</v>
      </c>
      <c r="R216" s="131">
        <v>8.283141698247225E-6</v>
      </c>
      <c r="S216" s="3">
        <f>+H216-R216</f>
        <v>-4.0516377151803342E-7</v>
      </c>
    </row>
    <row r="217" spans="1:19" outlineLevel="1">
      <c r="A217" t="s">
        <v>352</v>
      </c>
      <c r="B217" t="s">
        <v>351</v>
      </c>
      <c r="C217" s="3">
        <f>+payroll!G217</f>
        <v>3.4424786665266039E-4</v>
      </c>
      <c r="D217" s="3">
        <f>+IFR!T217</f>
        <v>3.3876809938668007E-4</v>
      </c>
      <c r="E217" s="3">
        <f>+claims!R217</f>
        <v>4.7682397089466515E-4</v>
      </c>
      <c r="F217" s="3">
        <f>+costs!L217</f>
        <v>4.5272280025621684E-4</v>
      </c>
      <c r="H217" s="3">
        <f t="shared" si="22"/>
        <v>4.285342715428474E-4</v>
      </c>
      <c r="J217" s="16">
        <f t="shared" si="23"/>
        <v>20875.693497435786</v>
      </c>
      <c r="L217" s="6">
        <f>+J217/payroll!F217</f>
        <v>7.2029369154330541E-3</v>
      </c>
      <c r="O217" s="127">
        <v>10091.286244913877</v>
      </c>
      <c r="P217" s="16">
        <f t="shared" si="19"/>
        <v>10784.407252521909</v>
      </c>
      <c r="R217" s="131">
        <v>2.1838723021973567E-4</v>
      </c>
      <c r="S217" s="3">
        <f t="shared" si="20"/>
        <v>2.1014704132311173E-4</v>
      </c>
    </row>
    <row r="218" spans="1:19" outlineLevel="1">
      <c r="A218" t="s">
        <v>355</v>
      </c>
      <c r="B218" t="s">
        <v>356</v>
      </c>
      <c r="C218" s="3">
        <f>+payroll!G218</f>
        <v>2.4243705306414005E-4</v>
      </c>
      <c r="D218" s="3">
        <f>+IFR!T218</f>
        <v>2.6134817706977692E-4</v>
      </c>
      <c r="E218" s="3">
        <f>+claims!R218</f>
        <v>9.0596554469986375E-5</v>
      </c>
      <c r="F218" s="3">
        <f>+costs!L218</f>
        <v>3.1894623833631094E-4</v>
      </c>
      <c r="H218" s="3">
        <f t="shared" si="22"/>
        <v>2.6793037993902414E-4</v>
      </c>
      <c r="J218" s="16">
        <f t="shared" si="23"/>
        <v>13052.00741616611</v>
      </c>
      <c r="L218" s="6">
        <f>+J218/payroll!F218</f>
        <v>6.3946719888359352E-3</v>
      </c>
      <c r="O218" s="127">
        <v>11954.131382926771</v>
      </c>
      <c r="P218" s="16">
        <f t="shared" si="19"/>
        <v>1097.8760332393394</v>
      </c>
      <c r="R218" s="131">
        <v>2.5870137651837818E-4</v>
      </c>
      <c r="S218" s="3">
        <f t="shared" si="20"/>
        <v>9.2290034206459577E-6</v>
      </c>
    </row>
    <row r="219" spans="1:19" outlineLevel="1">
      <c r="A219" t="s">
        <v>357</v>
      </c>
      <c r="B219" t="s">
        <v>358</v>
      </c>
      <c r="C219" s="3">
        <f>+payroll!G219</f>
        <v>3.485063597682198E-5</v>
      </c>
      <c r="D219" s="3">
        <f>+IFR!T219</f>
        <v>3.8486204157535648E-5</v>
      </c>
      <c r="E219" s="3">
        <f>+claims!R219</f>
        <v>0</v>
      </c>
      <c r="F219" s="3">
        <f>+costs!L219</f>
        <v>0</v>
      </c>
      <c r="H219" s="3">
        <f t="shared" si="22"/>
        <v>9.1671050167947044E-6</v>
      </c>
      <c r="J219" s="16">
        <f t="shared" si="23"/>
        <v>446.56795803151516</v>
      </c>
      <c r="L219" s="6">
        <f>+J219/payroll!F219</f>
        <v>1.52200755308251E-3</v>
      </c>
      <c r="O219" s="127">
        <v>443.56048308708324</v>
      </c>
      <c r="P219" s="16">
        <f t="shared" si="19"/>
        <v>3.0074749444319195</v>
      </c>
      <c r="R219" s="131">
        <v>9.5991673395587755E-6</v>
      </c>
      <c r="S219" s="3">
        <f t="shared" si="20"/>
        <v>-4.3206232276407112E-7</v>
      </c>
    </row>
    <row r="220" spans="1:19" outlineLevel="1">
      <c r="A220" t="s">
        <v>359</v>
      </c>
      <c r="B220" t="s">
        <v>360</v>
      </c>
      <c r="C220" s="3">
        <f>+payroll!G220</f>
        <v>4.725440151245896E-5</v>
      </c>
      <c r="D220" s="3">
        <f>+IFR!T220</f>
        <v>4.2961344175853742E-5</v>
      </c>
      <c r="E220" s="3">
        <f>+claims!R220</f>
        <v>0</v>
      </c>
      <c r="F220" s="3">
        <f>+costs!L220</f>
        <v>2.5958840073241876E-4</v>
      </c>
      <c r="H220" s="3">
        <f t="shared" si="22"/>
        <v>1.6703000865049035E-4</v>
      </c>
      <c r="J220" s="16">
        <f t="shared" si="23"/>
        <v>8136.7290716515008</v>
      </c>
      <c r="L220" s="6">
        <f>+J220/payroll!F220</f>
        <v>2.0452553877151249E-2</v>
      </c>
      <c r="O220" s="127">
        <v>1648.1335007415842</v>
      </c>
      <c r="P220" s="16">
        <f t="shared" si="19"/>
        <v>6488.5955709099162</v>
      </c>
      <c r="R220" s="131">
        <v>3.5667535487928572E-5</v>
      </c>
      <c r="S220" s="3">
        <f t="shared" si="20"/>
        <v>1.3136247316256178E-4</v>
      </c>
    </row>
    <row r="221" spans="1:19" outlineLevel="1">
      <c r="A221" t="s">
        <v>361</v>
      </c>
      <c r="B221" t="s">
        <v>362</v>
      </c>
      <c r="C221" s="3">
        <f>+payroll!G221</f>
        <v>3.7710136289914457E-4</v>
      </c>
      <c r="D221" s="3">
        <f>+IFR!T221</f>
        <v>3.3876809938668007E-4</v>
      </c>
      <c r="E221" s="3">
        <f>+claims!R221</f>
        <v>2.7178966340995911E-4</v>
      </c>
      <c r="F221" s="3">
        <f>+costs!L221</f>
        <v>5.4979758242852022E-4</v>
      </c>
      <c r="H221" s="3">
        <f t="shared" si="22"/>
        <v>4.6013068175433409E-4</v>
      </c>
      <c r="J221" s="16">
        <f t="shared" si="23"/>
        <v>22414.886553849938</v>
      </c>
      <c r="L221" s="6">
        <f>+J221/payroll!F221</f>
        <v>7.0602226982064689E-3</v>
      </c>
      <c r="O221" s="127">
        <v>19483.117532546989</v>
      </c>
      <c r="P221" s="16">
        <f t="shared" si="19"/>
        <v>2931.7690213029491</v>
      </c>
      <c r="R221" s="131">
        <v>4.2163743755886489E-4</v>
      </c>
      <c r="S221" s="3">
        <f t="shared" si="20"/>
        <v>3.8493244195469197E-5</v>
      </c>
    </row>
    <row r="222" spans="1:19" outlineLevel="1">
      <c r="A222" t="s">
        <v>363</v>
      </c>
      <c r="B222" t="s">
        <v>364</v>
      </c>
      <c r="C222" s="3">
        <f>+payroll!G222</f>
        <v>5.3899266506854332E-5</v>
      </c>
      <c r="D222" s="3">
        <f>+IFR!T222</f>
        <v>5.3701680219817179E-5</v>
      </c>
      <c r="E222" s="3">
        <f>+claims!R222</f>
        <v>0</v>
      </c>
      <c r="F222" s="3">
        <f>+costs!L222</f>
        <v>0</v>
      </c>
      <c r="H222" s="3">
        <f t="shared" si="22"/>
        <v>1.345011834083394E-5</v>
      </c>
      <c r="J222" s="16">
        <f t="shared" si="23"/>
        <v>655.2114186260942</v>
      </c>
      <c r="L222" s="6">
        <f>+J222/payroll!F222</f>
        <v>1.443904797143079E-3</v>
      </c>
      <c r="O222" s="127">
        <v>611.19048040188443</v>
      </c>
      <c r="P222" s="16">
        <f t="shared" si="19"/>
        <v>44.020938224209772</v>
      </c>
      <c r="R222" s="131">
        <v>1.3226876427067032E-5</v>
      </c>
      <c r="S222" s="3">
        <f t="shared" si="20"/>
        <v>2.2324191376690758E-7</v>
      </c>
    </row>
    <row r="223" spans="1:19" outlineLevel="1">
      <c r="A223" t="s">
        <v>365</v>
      </c>
      <c r="B223" t="s">
        <v>366</v>
      </c>
      <c r="C223" s="3">
        <f>+payroll!G223</f>
        <v>7.4978010898357628E-5</v>
      </c>
      <c r="D223" s="3">
        <f>+IFR!T223</f>
        <v>8.4580146346212065E-5</v>
      </c>
      <c r="E223" s="3">
        <f>+claims!R223</f>
        <v>0</v>
      </c>
      <c r="F223" s="3">
        <f>+costs!L223</f>
        <v>0</v>
      </c>
      <c r="H223" s="3">
        <f t="shared" si="22"/>
        <v>1.9944769655571213E-5</v>
      </c>
      <c r="J223" s="16">
        <f t="shared" si="23"/>
        <v>971.59299933618581</v>
      </c>
      <c r="L223" s="6">
        <f>+J223/payroll!F223</f>
        <v>1.5391835707064788E-3</v>
      </c>
      <c r="O223" s="127">
        <v>920.15641966857504</v>
      </c>
      <c r="P223" s="16">
        <f t="shared" si="19"/>
        <v>51.436579667610772</v>
      </c>
      <c r="R223" s="131">
        <v>1.991326050845204E-5</v>
      </c>
      <c r="S223" s="3">
        <f t="shared" si="20"/>
        <v>3.1509147119173166E-8</v>
      </c>
    </row>
    <row r="224" spans="1:19" outlineLevel="1">
      <c r="A224" t="s">
        <v>367</v>
      </c>
      <c r="B224" t="s">
        <v>368</v>
      </c>
      <c r="C224" s="3">
        <f>+payroll!G224</f>
        <v>1.0230505760287891E-4</v>
      </c>
      <c r="D224" s="3">
        <f>+IFR!T224</f>
        <v>1.181436964835978E-4</v>
      </c>
      <c r="E224" s="3">
        <f>+claims!R224</f>
        <v>9.0596554469986375E-5</v>
      </c>
      <c r="F224" s="3">
        <f>+costs!L224</f>
        <v>7.503761354660985E-6</v>
      </c>
      <c r="H224" s="3">
        <f t="shared" si="22"/>
        <v>4.5647834244104135E-5</v>
      </c>
      <c r="J224" s="16">
        <f t="shared" si="23"/>
        <v>2223.6965857382816</v>
      </c>
      <c r="L224" s="6">
        <f>+J224/payroll!F224</f>
        <v>2.5817749455642231E-3</v>
      </c>
      <c r="O224" s="127">
        <v>1871.7509412741147</v>
      </c>
      <c r="P224" s="16">
        <f t="shared" si="19"/>
        <v>351.94564446416689</v>
      </c>
      <c r="R224" s="131">
        <v>4.0506878291363494E-5</v>
      </c>
      <c r="S224" s="3">
        <f t="shared" si="20"/>
        <v>5.1409559527406404E-6</v>
      </c>
    </row>
    <row r="225" spans="1:19" outlineLevel="1">
      <c r="A225" t="s">
        <v>369</v>
      </c>
      <c r="B225" t="s">
        <v>370</v>
      </c>
      <c r="C225" s="3">
        <f>+payroll!G225</f>
        <v>9.8132018967758084E-5</v>
      </c>
      <c r="D225" s="3">
        <f>+IFR!T225</f>
        <v>9.1292856373689213E-5</v>
      </c>
      <c r="E225" s="3">
        <f>+claims!R225</f>
        <v>0</v>
      </c>
      <c r="F225" s="3">
        <f>+costs!L225</f>
        <v>0</v>
      </c>
      <c r="H225" s="3">
        <f t="shared" si="22"/>
        <v>2.3678109417680912E-5</v>
      </c>
      <c r="J225" s="16">
        <f t="shared" si="23"/>
        <v>1153.459565842056</v>
      </c>
      <c r="L225" s="6">
        <f>+J225/payroll!F225</f>
        <v>1.3961484479979092E-3</v>
      </c>
      <c r="O225" s="127">
        <v>1096.6563026386525</v>
      </c>
      <c r="P225" s="16">
        <f t="shared" si="19"/>
        <v>56.803263203403503</v>
      </c>
      <c r="R225" s="131">
        <v>2.373292428970391E-5</v>
      </c>
      <c r="S225" s="3">
        <f t="shared" si="20"/>
        <v>-5.4814872022997411E-8</v>
      </c>
    </row>
    <row r="226" spans="1:19" outlineLevel="1">
      <c r="A226" t="s">
        <v>371</v>
      </c>
      <c r="B226" t="s">
        <v>372</v>
      </c>
      <c r="C226" s="3">
        <f>+payroll!G226</f>
        <v>4.3771954789464192E-5</v>
      </c>
      <c r="D226" s="3">
        <f>+IFR!T226</f>
        <v>5.0121568205162707E-5</v>
      </c>
      <c r="E226" s="3">
        <f>+claims!R226</f>
        <v>0</v>
      </c>
      <c r="F226" s="3">
        <f>+costs!L226</f>
        <v>0</v>
      </c>
      <c r="H226" s="3">
        <f t="shared" si="22"/>
        <v>1.1736690374328362E-5</v>
      </c>
      <c r="J226" s="16">
        <f t="shared" si="23"/>
        <v>571.74318881584736</v>
      </c>
      <c r="L226" s="6">
        <f>+J226/payroll!F226</f>
        <v>1.5514758309779239E-3</v>
      </c>
      <c r="O226" s="127">
        <v>547.79917917979208</v>
      </c>
      <c r="P226" s="16">
        <f t="shared" si="19"/>
        <v>23.944009636055284</v>
      </c>
      <c r="R226" s="131">
        <v>1.185501456942771E-5</v>
      </c>
      <c r="S226" s="3">
        <f t="shared" si="20"/>
        <v>-1.1832419509934763E-7</v>
      </c>
    </row>
    <row r="227" spans="1:19" outlineLevel="1">
      <c r="A227" t="s">
        <v>373</v>
      </c>
      <c r="B227" t="s">
        <v>374</v>
      </c>
      <c r="C227" s="3">
        <f>+payroll!G227</f>
        <v>7.068634362949423E-4</v>
      </c>
      <c r="D227" s="3">
        <f>+IFR!T227</f>
        <v>9.2322138577902364E-4</v>
      </c>
      <c r="E227" s="3">
        <f>+claims!R227</f>
        <v>9.0596554469986367E-4</v>
      </c>
      <c r="F227" s="3">
        <f>+costs!L227</f>
        <v>5.5226456447993991E-4</v>
      </c>
      <c r="H227" s="3">
        <f t="shared" si="22"/>
        <v>6.7101417315218925E-4</v>
      </c>
      <c r="J227" s="16">
        <f t="shared" si="23"/>
        <v>32687.901858416048</v>
      </c>
      <c r="L227" s="6">
        <f>+J227/payroll!F227</f>
        <v>5.4927708926636662E-3</v>
      </c>
      <c r="O227" s="127">
        <v>35313.049693896115</v>
      </c>
      <c r="P227" s="16">
        <f t="shared" si="19"/>
        <v>-2625.1478354800674</v>
      </c>
      <c r="R227" s="131">
        <v>7.6421567341316394E-4</v>
      </c>
      <c r="S227" s="3">
        <f t="shared" si="20"/>
        <v>-9.3201500260974685E-5</v>
      </c>
    </row>
    <row r="228" spans="1:19" outlineLevel="1">
      <c r="A228" t="s">
        <v>375</v>
      </c>
      <c r="B228" t="s">
        <v>376</v>
      </c>
      <c r="C228" s="3">
        <f>+payroll!G228</f>
        <v>1.1712542008150229E-4</v>
      </c>
      <c r="D228" s="3">
        <f>+IFR!T228</f>
        <v>1.1903872448726142E-4</v>
      </c>
      <c r="E228" s="3">
        <f>+claims!R228</f>
        <v>0</v>
      </c>
      <c r="F228" s="3">
        <f>+costs!L228</f>
        <v>0</v>
      </c>
      <c r="H228" s="3">
        <f t="shared" si="22"/>
        <v>2.9520518071095465E-5</v>
      </c>
      <c r="J228" s="16">
        <f t="shared" si="23"/>
        <v>1438.0676834060068</v>
      </c>
      <c r="L228" s="6">
        <f>+J228/payroll!F228</f>
        <v>1.4583713442400245E-3</v>
      </c>
      <c r="O228" s="127">
        <v>1381.6863158889012</v>
      </c>
      <c r="P228" s="16">
        <f t="shared" si="19"/>
        <v>56.381367517105673</v>
      </c>
      <c r="R228" s="131">
        <v>2.9901306952973368E-5</v>
      </c>
      <c r="S228" s="3">
        <f t="shared" si="20"/>
        <v>-3.8078888187790267E-7</v>
      </c>
    </row>
    <row r="229" spans="1:19" outlineLevel="1">
      <c r="A229" t="s">
        <v>377</v>
      </c>
      <c r="B229" t="s">
        <v>378</v>
      </c>
      <c r="C229" s="3">
        <f>+payroll!G229</f>
        <v>5.6410576583866688E-5</v>
      </c>
      <c r="D229" s="3">
        <f>+IFR!T229</f>
        <v>5.9966876245462516E-5</v>
      </c>
      <c r="E229" s="3">
        <f>+claims!R229</f>
        <v>0</v>
      </c>
      <c r="F229" s="3">
        <f>+costs!L229</f>
        <v>0</v>
      </c>
      <c r="H229" s="3">
        <f t="shared" si="22"/>
        <v>1.4547181603666151E-5</v>
      </c>
      <c r="J229" s="16">
        <f t="shared" si="23"/>
        <v>708.65395039777354</v>
      </c>
      <c r="L229" s="6">
        <f>+J229/payroll!F229</f>
        <v>1.4921539420926922E-3</v>
      </c>
      <c r="O229" s="127">
        <v>666.2324246010287</v>
      </c>
      <c r="P229" s="16">
        <f t="shared" si="19"/>
        <v>42.421525796744845</v>
      </c>
      <c r="R229" s="131">
        <v>1.4418048439021288E-5</v>
      </c>
      <c r="S229" s="3">
        <f t="shared" si="20"/>
        <v>1.2913316464486374E-7</v>
      </c>
    </row>
    <row r="230" spans="1:19" outlineLevel="1">
      <c r="A230" t="s">
        <v>379</v>
      </c>
      <c r="B230" t="s">
        <v>380</v>
      </c>
      <c r="C230" s="3">
        <f>+payroll!G230</f>
        <v>5.9446053687373828E-5</v>
      </c>
      <c r="D230" s="3">
        <f>+IFR!T230</f>
        <v>7.6524894313239486E-5</v>
      </c>
      <c r="E230" s="3">
        <f>+claims!R230</f>
        <v>0</v>
      </c>
      <c r="F230" s="3">
        <f>+costs!L230</f>
        <v>0</v>
      </c>
      <c r="H230" s="3">
        <f t="shared" si="22"/>
        <v>1.6996368500076663E-5</v>
      </c>
      <c r="J230" s="16">
        <f t="shared" si="23"/>
        <v>827.9640694772221</v>
      </c>
      <c r="L230" s="6">
        <f>+J230/payroll!F230</f>
        <v>1.6543538939444318E-3</v>
      </c>
      <c r="O230" s="127">
        <v>794.18520174826051</v>
      </c>
      <c r="P230" s="16">
        <f t="shared" si="19"/>
        <v>33.778867728961586</v>
      </c>
      <c r="R230" s="131">
        <v>1.7187096102711411E-5</v>
      </c>
      <c r="S230" s="3">
        <f t="shared" si="20"/>
        <v>-1.9072760263474838E-7</v>
      </c>
    </row>
    <row r="231" spans="1:19" outlineLevel="1">
      <c r="A231" t="s">
        <v>381</v>
      </c>
      <c r="B231" t="s">
        <v>382</v>
      </c>
      <c r="C231" s="3">
        <f>+payroll!G231</f>
        <v>1.6819690834421689E-4</v>
      </c>
      <c r="D231" s="3">
        <f>+IFR!T231</f>
        <v>1.7676803072356489E-4</v>
      </c>
      <c r="E231" s="3">
        <f>+claims!R231</f>
        <v>0</v>
      </c>
      <c r="F231" s="3">
        <f>+costs!L231</f>
        <v>0</v>
      </c>
      <c r="H231" s="3">
        <f t="shared" si="22"/>
        <v>4.3120617383472722E-5</v>
      </c>
      <c r="J231" s="16">
        <f t="shared" si="23"/>
        <v>2100.5853013265323</v>
      </c>
      <c r="L231" s="6">
        <f>+J231/payroll!F231</f>
        <v>1.4834136482468866E-3</v>
      </c>
      <c r="O231" s="127">
        <v>2484.5494875649347</v>
      </c>
      <c r="P231" s="16">
        <f t="shared" si="19"/>
        <v>-383.96418623840236</v>
      </c>
      <c r="R231" s="131">
        <v>5.3768555143963247E-5</v>
      </c>
      <c r="S231" s="3">
        <f t="shared" si="20"/>
        <v>-1.0647937760490525E-5</v>
      </c>
    </row>
    <row r="232" spans="1:19" outlineLevel="1">
      <c r="A232" t="s">
        <v>518</v>
      </c>
      <c r="B232" t="s">
        <v>519</v>
      </c>
      <c r="C232" s="3">
        <f>+payroll!G232</f>
        <v>2.2230415578924411E-5</v>
      </c>
      <c r="D232" s="3">
        <f>+IFR!T232</f>
        <v>2.7298354111740397E-5</v>
      </c>
      <c r="E232" s="3">
        <f>+claims!R232</f>
        <v>0</v>
      </c>
      <c r="F232" s="3">
        <f>+costs!L232</f>
        <v>0</v>
      </c>
      <c r="H232" s="3">
        <f>(C232*$C$3)+(D232*$D$3)+(E232*$E$3)+(F232*$F$3)</f>
        <v>6.1910962113331006E-6</v>
      </c>
      <c r="J232" s="16">
        <f>(+H232*$J$274)</f>
        <v>301.59414428071767</v>
      </c>
      <c r="L232" s="6">
        <f>+J232/payroll!F232</f>
        <v>1.6114442326236589E-3</v>
      </c>
      <c r="O232" s="128">
        <v>281.41886232599006</v>
      </c>
      <c r="P232" s="16">
        <f>+J232-O232</f>
        <v>20.175281954727609</v>
      </c>
      <c r="R232" s="131">
        <v>6.0902331361314575E-6</v>
      </c>
      <c r="S232" s="3">
        <f>+H232-R232</f>
        <v>1.0086307520164313E-7</v>
      </c>
    </row>
    <row r="233" spans="1:19" outlineLevel="1">
      <c r="A233" t="s">
        <v>383</v>
      </c>
      <c r="B233" t="s">
        <v>384</v>
      </c>
      <c r="C233" s="3">
        <f>+payroll!G233</f>
        <v>9.3266697352356508E-5</v>
      </c>
      <c r="D233" s="3">
        <f>+IFR!T233</f>
        <v>1.3559674255503838E-4</v>
      </c>
      <c r="E233" s="3">
        <f>+claims!R233</f>
        <v>1.8119310893997275E-4</v>
      </c>
      <c r="F233" s="3">
        <f>+costs!L233</f>
        <v>3.5884586219551679E-5</v>
      </c>
      <c r="H233" s="3">
        <f t="shared" si="22"/>
        <v>7.731764806115127E-5</v>
      </c>
      <c r="J233" s="16">
        <f t="shared" si="23"/>
        <v>3766.4654382393337</v>
      </c>
      <c r="L233" s="6">
        <f>+J233/payroll!F233</f>
        <v>4.7967528827178689E-3</v>
      </c>
      <c r="O233" s="128">
        <v>2716.9059986453835</v>
      </c>
      <c r="P233" s="16">
        <f t="shared" ref="P233:P263" si="24">+J233-O233</f>
        <v>1049.5594395939502</v>
      </c>
      <c r="R233" s="131">
        <v>5.8797021649306506E-5</v>
      </c>
      <c r="S233" s="3">
        <f t="shared" ref="S233:S263" si="25">+H233-R233</f>
        <v>1.8520626411844764E-5</v>
      </c>
    </row>
    <row r="234" spans="1:19" outlineLevel="1">
      <c r="A234" t="s">
        <v>385</v>
      </c>
      <c r="B234" t="s">
        <v>386</v>
      </c>
      <c r="C234" s="3">
        <f>+payroll!G234</f>
        <v>9.7062879100321821E-5</v>
      </c>
      <c r="D234" s="3">
        <f>+IFR!T234</f>
        <v>1.1098347245428884E-4</v>
      </c>
      <c r="E234" s="3">
        <f>+claims!R234</f>
        <v>0</v>
      </c>
      <c r="F234" s="3">
        <f>+costs!L234</f>
        <v>0</v>
      </c>
      <c r="H234" s="3">
        <f t="shared" si="22"/>
        <v>2.6005793944326331E-5</v>
      </c>
      <c r="J234" s="16">
        <f t="shared" ref="J234:J263" si="26">(+H234*$J$274)</f>
        <v>1266.8507972178531</v>
      </c>
      <c r="L234" s="6">
        <f>+J234/payroll!F234</f>
        <v>1.5502875405281264E-3</v>
      </c>
      <c r="O234" s="128">
        <v>1214.9179154858543</v>
      </c>
      <c r="P234" s="16">
        <f t="shared" si="24"/>
        <v>51.932881731998805</v>
      </c>
      <c r="R234" s="131">
        <v>2.6292243829771073E-5</v>
      </c>
      <c r="S234" s="3">
        <f t="shared" si="25"/>
        <v>-2.8644988544474135E-7</v>
      </c>
    </row>
    <row r="235" spans="1:19" outlineLevel="1">
      <c r="A235" t="s">
        <v>387</v>
      </c>
      <c r="B235" t="s">
        <v>388</v>
      </c>
      <c r="C235" s="3">
        <f>+payroll!G235</f>
        <v>3.9831527403739325E-4</v>
      </c>
      <c r="D235" s="3">
        <f>+IFR!T235</f>
        <v>3.9604989162115168E-4</v>
      </c>
      <c r="E235" s="3">
        <f>+claims!R235</f>
        <v>4.5298277234993187E-5</v>
      </c>
      <c r="F235" s="3">
        <f>+costs!L235</f>
        <v>9.4804772399547766E-6</v>
      </c>
      <c r="H235" s="3">
        <f t="shared" ref="H235:H263" si="27">(C235*$C$3)+(D235*$D$3)+(E235*$E$3)+(F235*$F$3)</f>
        <v>1.1177867363653997E-4</v>
      </c>
      <c r="J235" s="16">
        <f t="shared" si="26"/>
        <v>5445.2058687982944</v>
      </c>
      <c r="L235" s="6">
        <f>+J235/payroll!F235</f>
        <v>1.6237804205534773E-3</v>
      </c>
      <c r="O235" s="128">
        <v>6637.2496820198512</v>
      </c>
      <c r="P235" s="16">
        <f t="shared" si="24"/>
        <v>-1192.0438132215568</v>
      </c>
      <c r="R235" s="131">
        <v>1.436378415153664E-4</v>
      </c>
      <c r="S235" s="3">
        <f t="shared" si="25"/>
        <v>-3.1859167878826435E-5</v>
      </c>
    </row>
    <row r="236" spans="1:19" s="104" customFormat="1" outlineLevel="1">
      <c r="A236" s="106" t="s">
        <v>585</v>
      </c>
      <c r="B236" s="106" t="s">
        <v>586</v>
      </c>
      <c r="C236" s="3">
        <f>+payroll!G236</f>
        <v>1.495224791565529E-5</v>
      </c>
      <c r="D236" s="132">
        <f>+IFR!T236</f>
        <v>1.6110504065945156E-5</v>
      </c>
      <c r="E236" s="132">
        <f>+claims!R236</f>
        <v>0</v>
      </c>
      <c r="F236" s="132">
        <f>+costs!L236</f>
        <v>0</v>
      </c>
      <c r="H236" s="132">
        <f t="shared" si="27"/>
        <v>3.8828439977000555E-6</v>
      </c>
      <c r="J236" s="16">
        <f t="shared" si="26"/>
        <v>189.14954200166011</v>
      </c>
      <c r="L236" s="133">
        <f>+J236/payroll!F236</f>
        <v>1.5025840059031089E-3</v>
      </c>
      <c r="O236" s="180">
        <v>0</v>
      </c>
      <c r="P236" s="180">
        <f t="shared" si="24"/>
        <v>189.14954200166011</v>
      </c>
      <c r="Q236" s="181"/>
      <c r="R236" s="182">
        <v>0</v>
      </c>
      <c r="S236" s="3">
        <f t="shared" si="25"/>
        <v>3.8828439977000555E-6</v>
      </c>
    </row>
    <row r="237" spans="1:19" outlineLevel="1">
      <c r="A237" t="s">
        <v>389</v>
      </c>
      <c r="B237" t="s">
        <v>390</v>
      </c>
      <c r="C237" s="3">
        <f>+payroll!G237</f>
        <v>5.361145801120577E-5</v>
      </c>
      <c r="D237" s="3">
        <f>+IFR!T237</f>
        <v>5.1016596208826322E-5</v>
      </c>
      <c r="E237" s="3">
        <f>+claims!R237</f>
        <v>0</v>
      </c>
      <c r="F237" s="3">
        <f>+costs!L237</f>
        <v>0</v>
      </c>
      <c r="H237" s="3">
        <f t="shared" si="27"/>
        <v>1.3078506777504011E-5</v>
      </c>
      <c r="J237" s="16">
        <f t="shared" si="26"/>
        <v>637.10866789801639</v>
      </c>
      <c r="L237" s="6">
        <f>+J237/payroll!F237</f>
        <v>1.4115486540214356E-3</v>
      </c>
      <c r="O237" s="129">
        <v>607.41101166939529</v>
      </c>
      <c r="P237" s="16">
        <f t="shared" si="24"/>
        <v>29.697656228621099</v>
      </c>
      <c r="R237" s="132">
        <v>1.3145084305809309E-5</v>
      </c>
      <c r="S237" s="3">
        <f t="shared" si="25"/>
        <v>-6.6577528305298769E-8</v>
      </c>
    </row>
    <row r="238" spans="1:19" outlineLevel="1">
      <c r="A238" t="s">
        <v>391</v>
      </c>
      <c r="B238" t="s">
        <v>392</v>
      </c>
      <c r="C238" s="3">
        <f>+payroll!G238</f>
        <v>7.9468068315910009E-5</v>
      </c>
      <c r="D238" s="3">
        <f>+IFR!T238</f>
        <v>6.7127100274771474E-5</v>
      </c>
      <c r="E238" s="3">
        <f>+claims!R238</f>
        <v>0</v>
      </c>
      <c r="F238" s="3">
        <f>+costs!L238</f>
        <v>0</v>
      </c>
      <c r="H238" s="3">
        <f t="shared" si="27"/>
        <v>1.8324396073835184E-5</v>
      </c>
      <c r="J238" s="16">
        <f t="shared" si="26"/>
        <v>892.65783711012011</v>
      </c>
      <c r="L238" s="6">
        <f>+J238/payroll!F238</f>
        <v>1.3342349806873355E-3</v>
      </c>
      <c r="O238" s="129">
        <v>841.56306968458023</v>
      </c>
      <c r="P238" s="16">
        <f t="shared" si="24"/>
        <v>51.094767425539885</v>
      </c>
      <c r="R238" s="132">
        <v>1.8212408545666259E-5</v>
      </c>
      <c r="S238" s="3">
        <f t="shared" si="25"/>
        <v>1.1198752816892507E-7</v>
      </c>
    </row>
    <row r="239" spans="1:19" outlineLevel="1">
      <c r="A239" t="s">
        <v>393</v>
      </c>
      <c r="B239" t="s">
        <v>394</v>
      </c>
      <c r="C239" s="3">
        <f>+payroll!G239</f>
        <v>4.67605166169168E-5</v>
      </c>
      <c r="D239" s="3">
        <f>+IFR!T239</f>
        <v>4.8331512197835464E-5</v>
      </c>
      <c r="E239" s="3">
        <f>+claims!R239</f>
        <v>4.5298277234993187E-5</v>
      </c>
      <c r="F239" s="3">
        <f>+costs!L239</f>
        <v>3.1227515522814201E-7</v>
      </c>
      <c r="H239" s="3">
        <f t="shared" si="27"/>
        <v>1.8868610280229895E-5</v>
      </c>
      <c r="J239" s="16">
        <f t="shared" si="26"/>
        <v>919.16878319791817</v>
      </c>
      <c r="L239" s="6">
        <f>+J239/payroll!F239</f>
        <v>2.3348335364612774E-3</v>
      </c>
      <c r="O239" s="129">
        <v>598.9702561000031</v>
      </c>
      <c r="P239" s="16">
        <f t="shared" si="24"/>
        <v>320.19852709791508</v>
      </c>
      <c r="R239" s="132">
        <v>1.2962416488741843E-5</v>
      </c>
      <c r="S239" s="3">
        <f t="shared" si="25"/>
        <v>5.9061937914880522E-6</v>
      </c>
    </row>
    <row r="240" spans="1:19" outlineLevel="1">
      <c r="A240" t="s">
        <v>395</v>
      </c>
      <c r="B240" t="s">
        <v>396</v>
      </c>
      <c r="C240" s="3">
        <f>+payroll!G240</f>
        <v>2.5257334540646674E-4</v>
      </c>
      <c r="D240" s="3">
        <f>+IFR!T240</f>
        <v>3.3026533335187567E-4</v>
      </c>
      <c r="E240" s="3">
        <f>+claims!R240</f>
        <v>4.0768449511493864E-4</v>
      </c>
      <c r="F240" s="3">
        <f>+costs!L240</f>
        <v>1.450173852428517E-4</v>
      </c>
      <c r="H240" s="3">
        <f t="shared" si="27"/>
        <v>2.210179402577446E-4</v>
      </c>
      <c r="J240" s="16">
        <f t="shared" si="26"/>
        <v>10766.706619855317</v>
      </c>
      <c r="L240" s="6">
        <f>+J240/payroll!F240</f>
        <v>5.0633193469055808E-3</v>
      </c>
      <c r="O240" s="129">
        <v>15234.99103640937</v>
      </c>
      <c r="P240" s="16">
        <f t="shared" si="24"/>
        <v>-4468.2844165540537</v>
      </c>
      <c r="R240" s="132">
        <v>3.2970301447358627E-4</v>
      </c>
      <c r="S240" s="3">
        <f t="shared" si="25"/>
        <v>-1.0868507421584166E-4</v>
      </c>
    </row>
    <row r="241" spans="1:19" outlineLevel="1">
      <c r="A241" t="s">
        <v>397</v>
      </c>
      <c r="B241" t="s">
        <v>398</v>
      </c>
      <c r="C241" s="3">
        <f>+payroll!G241</f>
        <v>4.4042290337700065E-5</v>
      </c>
      <c r="D241" s="3">
        <f>+IFR!T241</f>
        <v>6.4442016263780623E-5</v>
      </c>
      <c r="E241" s="3">
        <f>+claims!R241</f>
        <v>0</v>
      </c>
      <c r="F241" s="3">
        <f>+costs!L241</f>
        <v>0</v>
      </c>
      <c r="H241" s="3">
        <f t="shared" si="27"/>
        <v>1.3560538325185087E-5</v>
      </c>
      <c r="J241" s="16">
        <f t="shared" si="26"/>
        <v>660.59043706727323</v>
      </c>
      <c r="L241" s="6">
        <f>+J241/payroll!F241</f>
        <v>1.7815677552538182E-3</v>
      </c>
      <c r="O241" s="129">
        <v>641.36405496367081</v>
      </c>
      <c r="P241" s="16">
        <f t="shared" si="24"/>
        <v>19.226382103602418</v>
      </c>
      <c r="R241" s="132">
        <v>1.3879867850999578E-5</v>
      </c>
      <c r="S241" s="3">
        <f t="shared" si="25"/>
        <v>-3.1932952581449069E-7</v>
      </c>
    </row>
    <row r="242" spans="1:19" outlineLevel="1">
      <c r="A242" t="s">
        <v>399</v>
      </c>
      <c r="B242" t="s">
        <v>400</v>
      </c>
      <c r="C242" s="3">
        <f>+payroll!G242</f>
        <v>3.0832326539539191E-4</v>
      </c>
      <c r="D242" s="3">
        <f>+IFR!T242</f>
        <v>4.3677366578784635E-4</v>
      </c>
      <c r="E242" s="3">
        <f>+claims!R242</f>
        <v>1.3589483170497956E-4</v>
      </c>
      <c r="F242" s="3">
        <f>+costs!L242</f>
        <v>6.9906094406885132E-5</v>
      </c>
      <c r="H242" s="3">
        <f t="shared" si="27"/>
        <v>1.5546499779778278E-4</v>
      </c>
      <c r="J242" s="16">
        <f t="shared" si="26"/>
        <v>7573.349109095805</v>
      </c>
      <c r="L242" s="6">
        <f>+J242/payroll!F242</f>
        <v>2.9175723671145386E-3</v>
      </c>
      <c r="O242" s="129">
        <v>6923.2854869841722</v>
      </c>
      <c r="P242" s="16">
        <f t="shared" si="24"/>
        <v>650.06362211163287</v>
      </c>
      <c r="R242" s="132">
        <v>1.4982799068701579E-4</v>
      </c>
      <c r="S242" s="3">
        <f t="shared" si="25"/>
        <v>5.6370071107669859E-6</v>
      </c>
    </row>
    <row r="243" spans="1:19" outlineLevel="1">
      <c r="A243" t="s">
        <v>401</v>
      </c>
      <c r="B243" t="s">
        <v>402</v>
      </c>
      <c r="C243" s="3">
        <f>+payroll!G243</f>
        <v>1.0596955683590601E-4</v>
      </c>
      <c r="D243" s="3">
        <f>+IFR!T243</f>
        <v>1.1545861247260694E-4</v>
      </c>
      <c r="E243" s="3">
        <f>+claims!R243</f>
        <v>0</v>
      </c>
      <c r="F243" s="3">
        <f>+costs!L243</f>
        <v>0</v>
      </c>
      <c r="H243" s="3">
        <f t="shared" si="27"/>
        <v>2.7678521163564119E-5</v>
      </c>
      <c r="J243" s="16">
        <f t="shared" si="26"/>
        <v>1348.336323703066</v>
      </c>
      <c r="L243" s="6">
        <f>+J243/payroll!F243</f>
        <v>1.5113222397400311E-3</v>
      </c>
      <c r="O243" s="129">
        <v>1138.4804756103399</v>
      </c>
      <c r="P243" s="16">
        <f t="shared" si="24"/>
        <v>209.85584809272609</v>
      </c>
      <c r="R243" s="132">
        <v>2.4638048281813589E-5</v>
      </c>
      <c r="S243" s="3">
        <f t="shared" si="25"/>
        <v>3.0404728817505298E-6</v>
      </c>
    </row>
    <row r="244" spans="1:19" outlineLevel="1">
      <c r="A244" t="s">
        <v>403</v>
      </c>
      <c r="B244" t="s">
        <v>404</v>
      </c>
      <c r="C244" s="3">
        <f>+payroll!G244</f>
        <v>1.7162288473678415E-3</v>
      </c>
      <c r="D244" s="3">
        <f>+IFR!T244</f>
        <v>1.8477853135635428E-3</v>
      </c>
      <c r="E244" s="3">
        <f>+claims!R244</f>
        <v>8.1536899022987728E-4</v>
      </c>
      <c r="F244" s="3">
        <f>+costs!L244</f>
        <v>3.043429833299449E-4</v>
      </c>
      <c r="H244" s="3">
        <f t="shared" si="27"/>
        <v>7.5041290864887164E-4</v>
      </c>
      <c r="J244" s="16">
        <f t="shared" si="26"/>
        <v>36555.745754180149</v>
      </c>
      <c r="L244" s="6">
        <f>+J244/payroll!F244</f>
        <v>2.5299993377489449E-3</v>
      </c>
      <c r="O244" s="129">
        <v>43106.71200849364</v>
      </c>
      <c r="P244" s="16">
        <f t="shared" si="24"/>
        <v>-6550.9662543134909</v>
      </c>
      <c r="R244" s="132">
        <v>9.3287963604832681E-4</v>
      </c>
      <c r="S244" s="3">
        <f t="shared" si="25"/>
        <v>-1.8246672739945517E-4</v>
      </c>
    </row>
    <row r="245" spans="1:19" outlineLevel="1">
      <c r="A245" t="s">
        <v>405</v>
      </c>
      <c r="B245" t="s">
        <v>406</v>
      </c>
      <c r="C245" s="3">
        <f>+payroll!G245</f>
        <v>4.0939219072777045E-4</v>
      </c>
      <c r="D245" s="3">
        <f>+IFR!T245</f>
        <v>4.7883998196003656E-4</v>
      </c>
      <c r="E245" s="3">
        <f>+claims!R245</f>
        <v>2.2649138617496592E-4</v>
      </c>
      <c r="F245" s="3">
        <f>+costs!L245</f>
        <v>5.1424000682206794E-5</v>
      </c>
      <c r="H245" s="3">
        <f t="shared" si="27"/>
        <v>1.7585712992154484E-4</v>
      </c>
      <c r="J245" s="16">
        <f t="shared" si="26"/>
        <v>8566.7350019958722</v>
      </c>
      <c r="L245" s="6">
        <f>+J245/payroll!F245</f>
        <v>2.4855112644748449E-3</v>
      </c>
      <c r="O245" s="129">
        <v>10850.822448899065</v>
      </c>
      <c r="P245" s="16">
        <f t="shared" si="24"/>
        <v>-2284.0874469031933</v>
      </c>
      <c r="R245" s="132">
        <v>2.3482448150903876E-4</v>
      </c>
      <c r="S245" s="3">
        <f t="shared" si="25"/>
        <v>-5.8967351587493921E-5</v>
      </c>
    </row>
    <row r="246" spans="1:19" outlineLevel="1">
      <c r="A246" t="s">
        <v>407</v>
      </c>
      <c r="B246" t="s">
        <v>408</v>
      </c>
      <c r="C246" s="3">
        <f>+payroll!G246</f>
        <v>1.1718922616534857E-4</v>
      </c>
      <c r="D246" s="3">
        <f>+IFR!T246</f>
        <v>1.6826526468876048E-4</v>
      </c>
      <c r="E246" s="3">
        <f>+claims!R246</f>
        <v>0</v>
      </c>
      <c r="F246" s="3">
        <f>+costs!L246</f>
        <v>0</v>
      </c>
      <c r="H246" s="3">
        <f t="shared" si="27"/>
        <v>3.5681811356763634E-5</v>
      </c>
      <c r="J246" s="16">
        <f t="shared" si="26"/>
        <v>1738.2100027503711</v>
      </c>
      <c r="L246" s="6">
        <f>+J246/payroll!F246</f>
        <v>1.761791519818867E-3</v>
      </c>
      <c r="O246" s="129">
        <v>1723.2360002573248</v>
      </c>
      <c r="P246" s="16">
        <f t="shared" si="24"/>
        <v>14.974002493046328</v>
      </c>
      <c r="R246" s="132">
        <v>3.7292841366065578E-5</v>
      </c>
      <c r="S246" s="3">
        <f t="shared" si="25"/>
        <v>-1.6110300093019438E-6</v>
      </c>
    </row>
    <row r="247" spans="1:19" outlineLevel="1">
      <c r="A247" t="s">
        <v>409</v>
      </c>
      <c r="B247" t="s">
        <v>410</v>
      </c>
      <c r="C247" s="3">
        <f>+payroll!G247</f>
        <v>7.5922404852173879E-4</v>
      </c>
      <c r="D247" s="3">
        <f>+IFR!T247</f>
        <v>1.0735860903945118E-3</v>
      </c>
      <c r="E247" s="3">
        <f>+claims!R247</f>
        <v>4.9828104958492497E-4</v>
      </c>
      <c r="F247" s="3">
        <f>+costs!L247</f>
        <v>5.6353810551443046E-4</v>
      </c>
      <c r="H247" s="3">
        <f t="shared" si="27"/>
        <v>6.4196628811092845E-4</v>
      </c>
      <c r="J247" s="16">
        <f t="shared" si="26"/>
        <v>31272.858103136186</v>
      </c>
      <c r="L247" s="6">
        <f>+J247/payroll!F247</f>
        <v>4.8925759397006885E-3</v>
      </c>
      <c r="O247" s="129">
        <v>39714.157203268231</v>
      </c>
      <c r="P247" s="16">
        <f t="shared" si="24"/>
        <v>-8441.2991001320443</v>
      </c>
      <c r="R247" s="132">
        <v>8.59460784447001E-4</v>
      </c>
      <c r="S247" s="3">
        <f t="shared" si="25"/>
        <v>-2.1749449633607254E-4</v>
      </c>
    </row>
    <row r="248" spans="1:19" outlineLevel="1">
      <c r="A248" t="s">
        <v>411</v>
      </c>
      <c r="B248" t="s">
        <v>412</v>
      </c>
      <c r="C248" s="3">
        <f>+payroll!G248</f>
        <v>1.3964073522724112E-3</v>
      </c>
      <c r="D248" s="3">
        <f>+IFR!T248</f>
        <v>1.4535254779497184E-3</v>
      </c>
      <c r="E248" s="3">
        <f>+claims!R248</f>
        <v>4.9828104958492497E-4</v>
      </c>
      <c r="F248" s="3">
        <f>+costs!L248</f>
        <v>4.7852691802180979E-5</v>
      </c>
      <c r="H248" s="3">
        <f t="shared" si="27"/>
        <v>4.5969537629681352E-4</v>
      </c>
      <c r="J248" s="16">
        <f t="shared" si="26"/>
        <v>22393.681007613824</v>
      </c>
      <c r="L248" s="6">
        <f>+J248/payroll!F248</f>
        <v>1.9048172599958164E-3</v>
      </c>
      <c r="O248" s="129">
        <v>21525.597775901257</v>
      </c>
      <c r="P248" s="16">
        <f t="shared" si="24"/>
        <v>868.08323171256779</v>
      </c>
      <c r="R248" s="132">
        <v>4.6583909751569009E-4</v>
      </c>
      <c r="S248" s="3">
        <f t="shared" si="25"/>
        <v>-6.1437212188765705E-6</v>
      </c>
    </row>
    <row r="249" spans="1:19" outlineLevel="1">
      <c r="A249" t="s">
        <v>413</v>
      </c>
      <c r="B249" t="s">
        <v>414</v>
      </c>
      <c r="C249" s="3">
        <f>+payroll!G249</f>
        <v>2.7974747621891539E-5</v>
      </c>
      <c r="D249" s="3">
        <f>+IFR!T249</f>
        <v>3.4458578141049358E-5</v>
      </c>
      <c r="E249" s="3">
        <f>+claims!R249</f>
        <v>0</v>
      </c>
      <c r="F249" s="3">
        <f>+costs!L249</f>
        <v>0</v>
      </c>
      <c r="H249" s="3">
        <f t="shared" si="27"/>
        <v>7.8041657203676131E-6</v>
      </c>
      <c r="J249" s="16">
        <f t="shared" si="26"/>
        <v>380.17349463098896</v>
      </c>
      <c r="L249" s="6">
        <f>+J249/payroll!F249</f>
        <v>1.6141935763228773E-3</v>
      </c>
      <c r="O249" s="129">
        <v>363.20123889467595</v>
      </c>
      <c r="P249" s="16">
        <f t="shared" si="24"/>
        <v>16.972255736313002</v>
      </c>
      <c r="R249" s="132">
        <v>7.8600993619185302E-6</v>
      </c>
      <c r="S249" s="3">
        <f t="shared" si="25"/>
        <v>-5.5933641550917135E-8</v>
      </c>
    </row>
    <row r="250" spans="1:19" outlineLevel="1">
      <c r="A250" t="s">
        <v>415</v>
      </c>
      <c r="B250" t="s">
        <v>416</v>
      </c>
      <c r="C250" s="3">
        <f>+payroll!G250</f>
        <v>7.6823051637038144E-5</v>
      </c>
      <c r="D250" s="3">
        <f>+IFR!T250</f>
        <v>7.1602240293089581E-5</v>
      </c>
      <c r="E250" s="3">
        <f>+claims!R250</f>
        <v>0</v>
      </c>
      <c r="F250" s="3">
        <f>+costs!L250</f>
        <v>0</v>
      </c>
      <c r="H250" s="3">
        <f t="shared" si="27"/>
        <v>1.8553161491265967E-5</v>
      </c>
      <c r="J250" s="16">
        <f t="shared" si="26"/>
        <v>903.80195568879128</v>
      </c>
      <c r="L250" s="6">
        <f>+J250/payroll!F250</f>
        <v>1.3974030249862819E-3</v>
      </c>
      <c r="O250" s="129">
        <v>891.53679068289284</v>
      </c>
      <c r="P250" s="16">
        <f t="shared" si="24"/>
        <v>12.265165005898439</v>
      </c>
      <c r="R250" s="132">
        <v>1.929389828322037E-5</v>
      </c>
      <c r="S250" s="3">
        <f t="shared" si="25"/>
        <v>-7.4073679195440253E-7</v>
      </c>
    </row>
    <row r="251" spans="1:19" outlineLevel="1">
      <c r="A251" t="s">
        <v>417</v>
      </c>
      <c r="B251" t="s">
        <v>418</v>
      </c>
      <c r="C251" s="3">
        <f>+payroll!G251</f>
        <v>2.2832017774000979E-4</v>
      </c>
      <c r="D251" s="3">
        <f>+IFR!T251</f>
        <v>3.0699460525662151E-4</v>
      </c>
      <c r="E251" s="3">
        <f>+claims!R251</f>
        <v>1.8119310893997275E-4</v>
      </c>
      <c r="F251" s="3">
        <f>+costs!L251</f>
        <v>2.0781108206599757E-4</v>
      </c>
      <c r="H251" s="3">
        <f t="shared" si="27"/>
        <v>2.1877996345517339E-4</v>
      </c>
      <c r="J251" s="16">
        <f t="shared" si="26"/>
        <v>10657.685426248921</v>
      </c>
      <c r="L251" s="6">
        <f>+J251/payroll!F251</f>
        <v>5.5444511377352396E-3</v>
      </c>
      <c r="O251" s="129">
        <v>15952.785034964007</v>
      </c>
      <c r="P251" s="16">
        <f t="shared" si="24"/>
        <v>-5295.0996087150852</v>
      </c>
      <c r="R251" s="132">
        <v>3.4523691564418315E-4</v>
      </c>
      <c r="S251" s="3">
        <f t="shared" si="25"/>
        <v>-1.2645695218900977E-4</v>
      </c>
    </row>
    <row r="252" spans="1:19" outlineLevel="1">
      <c r="A252" t="s">
        <v>419</v>
      </c>
      <c r="B252" t="s">
        <v>420</v>
      </c>
      <c r="C252" s="3">
        <f>+payroll!G252</f>
        <v>3.9981751518367504E-5</v>
      </c>
      <c r="D252" s="3">
        <f>+IFR!T252</f>
        <v>3.4011064139217548E-5</v>
      </c>
      <c r="E252" s="3">
        <f>+claims!R252</f>
        <v>0</v>
      </c>
      <c r="F252" s="3">
        <f>+costs!L252</f>
        <v>0</v>
      </c>
      <c r="H252" s="3">
        <f t="shared" si="27"/>
        <v>9.2491019571981323E-6</v>
      </c>
      <c r="J252" s="16">
        <f t="shared" si="26"/>
        <v>450.56237133579231</v>
      </c>
      <c r="L252" s="6">
        <f>+J252/payroll!F252</f>
        <v>1.3385452585551569E-3</v>
      </c>
      <c r="O252" s="129">
        <v>504.22422442263212</v>
      </c>
      <c r="P252" s="16">
        <f t="shared" si="24"/>
        <v>-53.661853086839812</v>
      </c>
      <c r="R252" s="132">
        <v>1.0912001612961162E-5</v>
      </c>
      <c r="S252" s="3">
        <f t="shared" si="25"/>
        <v>-1.6628996557630292E-6</v>
      </c>
    </row>
    <row r="253" spans="1:19" outlineLevel="1">
      <c r="A253" t="s">
        <v>421</v>
      </c>
      <c r="B253" t="s">
        <v>422</v>
      </c>
      <c r="C253" s="3">
        <f>+payroll!G253</f>
        <v>5.5636677067133622E-5</v>
      </c>
      <c r="D253" s="3">
        <f>+IFR!T253</f>
        <v>6.9812184285762338E-5</v>
      </c>
      <c r="E253" s="3">
        <f>+claims!R253</f>
        <v>0</v>
      </c>
      <c r="F253" s="3">
        <f>+costs!L253</f>
        <v>0</v>
      </c>
      <c r="H253" s="3">
        <f t="shared" si="27"/>
        <v>1.5681107669111997E-5</v>
      </c>
      <c r="J253" s="16">
        <f t="shared" si="26"/>
        <v>763.89222318696386</v>
      </c>
      <c r="L253" s="6">
        <f>+J253/payroll!F253</f>
        <v>1.6308381490024303E-3</v>
      </c>
      <c r="O253" s="129">
        <v>738.23010052789868</v>
      </c>
      <c r="P253" s="16">
        <f t="shared" si="24"/>
        <v>25.662122659065176</v>
      </c>
      <c r="R253" s="132">
        <v>1.5976162305412902E-5</v>
      </c>
      <c r="S253" s="3">
        <f t="shared" si="25"/>
        <v>-2.9505463630090519E-7</v>
      </c>
    </row>
    <row r="254" spans="1:19" outlineLevel="1">
      <c r="A254" t="s">
        <v>423</v>
      </c>
      <c r="B254" t="s">
        <v>424</v>
      </c>
      <c r="C254" s="3">
        <f>+payroll!G254</f>
        <v>3.3316405058116854E-4</v>
      </c>
      <c r="D254" s="3">
        <f>+IFR!T254</f>
        <v>3.5353606144712977E-4</v>
      </c>
      <c r="E254" s="3">
        <f>+claims!R254</f>
        <v>4.5298277234993187E-5</v>
      </c>
      <c r="F254" s="3">
        <f>+costs!L254</f>
        <v>6.078334746338872E-6</v>
      </c>
      <c r="H254" s="3">
        <f t="shared" si="27"/>
        <v>9.6279256436589592E-5</v>
      </c>
      <c r="J254" s="16">
        <f t="shared" si="26"/>
        <v>4690.164546921902</v>
      </c>
      <c r="L254" s="6">
        <f>+J254/payroll!F254</f>
        <v>1.6721294770160159E-3</v>
      </c>
      <c r="O254" s="129">
        <v>4432.9071591361881</v>
      </c>
      <c r="P254" s="16">
        <f t="shared" si="24"/>
        <v>257.25738778571395</v>
      </c>
      <c r="R254" s="132">
        <v>9.5933292625894698E-5</v>
      </c>
      <c r="S254" s="3">
        <f t="shared" si="25"/>
        <v>3.4596381069489351E-7</v>
      </c>
    </row>
    <row r="255" spans="1:19" outlineLevel="1">
      <c r="A255" t="s">
        <v>425</v>
      </c>
      <c r="B255" t="s">
        <v>426</v>
      </c>
      <c r="C255" s="3">
        <f>+payroll!G255</f>
        <v>1.2851604288079913E-4</v>
      </c>
      <c r="D255" s="3">
        <f>+IFR!T255</f>
        <v>1.4902216260999267E-4</v>
      </c>
      <c r="E255" s="3">
        <f>+claims!R255</f>
        <v>9.0596554469986375E-5</v>
      </c>
      <c r="F255" s="3">
        <f>+costs!L255</f>
        <v>5.1088748202840288E-6</v>
      </c>
      <c r="H255" s="3">
        <f t="shared" si="27"/>
        <v>5.1347083749017353E-5</v>
      </c>
      <c r="J255" s="16">
        <f t="shared" si="26"/>
        <v>2501.3308234892875</v>
      </c>
      <c r="L255" s="6">
        <f>+J255/payroll!F255</f>
        <v>2.3118185650921686E-3</v>
      </c>
      <c r="O255" s="129">
        <v>1516.7989229036223</v>
      </c>
      <c r="P255" s="16">
        <f t="shared" si="24"/>
        <v>984.5319005856652</v>
      </c>
      <c r="R255" s="132">
        <v>3.2825301704245474E-5</v>
      </c>
      <c r="S255" s="3">
        <f t="shared" si="25"/>
        <v>1.8521782044771878E-5</v>
      </c>
    </row>
    <row r="256" spans="1:19" outlineLevel="1">
      <c r="A256" t="s">
        <v>427</v>
      </c>
      <c r="B256" t="s">
        <v>428</v>
      </c>
      <c r="C256" s="3">
        <f>+payroll!G256</f>
        <v>2.3179894649528074E-4</v>
      </c>
      <c r="D256" s="3">
        <f>+IFR!T256</f>
        <v>2.8998907318701276E-4</v>
      </c>
      <c r="E256" s="3">
        <f>+claims!R256</f>
        <v>4.5298277234993187E-5</v>
      </c>
      <c r="F256" s="3">
        <f>+costs!L256</f>
        <v>2.7914118781123976E-6</v>
      </c>
      <c r="H256" s="3">
        <f t="shared" si="27"/>
        <v>7.369309117240311E-5</v>
      </c>
      <c r="J256" s="16">
        <f t="shared" si="26"/>
        <v>3589.8981396634003</v>
      </c>
      <c r="L256" s="6">
        <f>+J256/payroll!F256</f>
        <v>1.8395458847459505E-3</v>
      </c>
      <c r="O256" s="129">
        <v>5272.3655457339164</v>
      </c>
      <c r="P256" s="16">
        <f t="shared" si="24"/>
        <v>-1682.4674060705161</v>
      </c>
      <c r="R256" s="132">
        <v>1.1410015336936085E-4</v>
      </c>
      <c r="S256" s="3">
        <f t="shared" si="25"/>
        <v>-4.0407062196957743E-5</v>
      </c>
    </row>
    <row r="257" spans="1:21" outlineLevel="1">
      <c r="A257" t="s">
        <v>429</v>
      </c>
      <c r="B257" t="s">
        <v>430</v>
      </c>
      <c r="C257" s="3">
        <f>+payroll!G257</f>
        <v>1.253997347477762E-5</v>
      </c>
      <c r="D257" s="3">
        <f>+IFR!T257</f>
        <v>1.4320448058617915E-5</v>
      </c>
      <c r="E257" s="3">
        <f>+claims!R257</f>
        <v>0</v>
      </c>
      <c r="F257" s="3">
        <f>+costs!L257</f>
        <v>0</v>
      </c>
      <c r="H257" s="3">
        <f t="shared" si="27"/>
        <v>3.3575526916744418E-6</v>
      </c>
      <c r="J257" s="16">
        <f t="shared" si="26"/>
        <v>163.56040939394981</v>
      </c>
      <c r="L257" s="6">
        <f>+J257/payroll!F257</f>
        <v>1.5492500826884597E-3</v>
      </c>
      <c r="O257" s="129">
        <v>191.16577618234919</v>
      </c>
      <c r="P257" s="16">
        <f t="shared" si="24"/>
        <v>-27.60536678839938</v>
      </c>
      <c r="R257" s="132">
        <v>4.1370508535827825E-6</v>
      </c>
      <c r="S257" s="3">
        <f t="shared" si="25"/>
        <v>-7.7949816190834067E-7</v>
      </c>
    </row>
    <row r="258" spans="1:21" outlineLevel="1">
      <c r="A258" t="s">
        <v>431</v>
      </c>
      <c r="B258" t="s">
        <v>432</v>
      </c>
      <c r="C258" s="3">
        <f>+payroll!G258</f>
        <v>1.2182180633535756E-4</v>
      </c>
      <c r="D258" s="3">
        <f>+IFR!T258</f>
        <v>1.3604425655687019E-4</v>
      </c>
      <c r="E258" s="3">
        <f>+claims!R258</f>
        <v>4.5298277234993187E-5</v>
      </c>
      <c r="F258" s="3">
        <f>+costs!L258</f>
        <v>0</v>
      </c>
      <c r="H258" s="3">
        <f t="shared" si="27"/>
        <v>3.9027999446777445E-5</v>
      </c>
      <c r="J258" s="16">
        <f t="shared" si="26"/>
        <v>1901.2167949502198</v>
      </c>
      <c r="L258" s="6">
        <f>+J258/payroll!F258</f>
        <v>1.8537303662395134E-3</v>
      </c>
      <c r="O258" s="129">
        <v>1751.1593482187584</v>
      </c>
      <c r="P258" s="16">
        <f t="shared" si="24"/>
        <v>150.05744673146137</v>
      </c>
      <c r="R258" s="132">
        <v>3.7897135256037524E-5</v>
      </c>
      <c r="S258" s="3">
        <f t="shared" si="25"/>
        <v>1.1308641907399218E-6</v>
      </c>
    </row>
    <row r="259" spans="1:21" outlineLevel="1">
      <c r="A259" t="s">
        <v>433</v>
      </c>
      <c r="B259" t="s">
        <v>434</v>
      </c>
      <c r="C259" s="3">
        <f>+payroll!G259</f>
        <v>2.4800159262912147E-5</v>
      </c>
      <c r="D259" s="3">
        <f>+IFR!T259</f>
        <v>2.6403326108076782E-5</v>
      </c>
      <c r="E259" s="3">
        <f>+claims!R259</f>
        <v>0</v>
      </c>
      <c r="F259" s="3">
        <f>+costs!L259</f>
        <v>0</v>
      </c>
      <c r="H259" s="3">
        <f t="shared" si="27"/>
        <v>6.4004356713736161E-6</v>
      </c>
      <c r="J259" s="16">
        <f t="shared" si="26"/>
        <v>311.79194337153683</v>
      </c>
      <c r="L259" s="6">
        <f>+J259/payroll!F259</f>
        <v>1.4933113845888471E-3</v>
      </c>
      <c r="O259" s="129">
        <v>291.6759785566652</v>
      </c>
      <c r="P259" s="16">
        <f t="shared" si="24"/>
        <v>20.115964814871631</v>
      </c>
      <c r="R259" s="132">
        <v>6.3122091210846184E-6</v>
      </c>
      <c r="S259" s="3">
        <f t="shared" si="25"/>
        <v>8.8226550288997711E-8</v>
      </c>
    </row>
    <row r="260" spans="1:21" outlineLevel="1">
      <c r="A260" t="s">
        <v>435</v>
      </c>
      <c r="B260" t="s">
        <v>436</v>
      </c>
      <c r="C260" s="3">
        <f>+payroll!G260</f>
        <v>5.2043871286566951E-4</v>
      </c>
      <c r="D260" s="3">
        <f>+IFR!T260</f>
        <v>5.8311074438684824E-4</v>
      </c>
      <c r="E260" s="3">
        <f>+claims!R260</f>
        <v>3.1708794064495236E-4</v>
      </c>
      <c r="F260" s="3">
        <f>+costs!L260</f>
        <v>5.1596497115593283E-5</v>
      </c>
      <c r="H260" s="3">
        <f t="shared" si="27"/>
        <v>2.1646477152266353E-4</v>
      </c>
      <c r="J260" s="16">
        <f t="shared" si="26"/>
        <v>10544.902761290048</v>
      </c>
      <c r="L260" s="6">
        <f>+J260/payroll!F260</f>
        <v>2.4066500379355937E-3</v>
      </c>
      <c r="O260" s="129">
        <v>9580.3723888786335</v>
      </c>
      <c r="P260" s="16">
        <f t="shared" si="24"/>
        <v>964.53037241141465</v>
      </c>
      <c r="R260" s="132">
        <v>2.0733045715905097E-4</v>
      </c>
      <c r="S260" s="3">
        <f t="shared" si="25"/>
        <v>9.1343143636125586E-6</v>
      </c>
    </row>
    <row r="261" spans="1:21" outlineLevel="1">
      <c r="A261" t="s">
        <v>437</v>
      </c>
      <c r="B261" t="s">
        <v>438</v>
      </c>
      <c r="C261" s="3">
        <f>+payroll!G261</f>
        <v>1.3865576871361171E-5</v>
      </c>
      <c r="D261" s="3">
        <f>+IFR!T261</f>
        <v>2.4165756098917732E-5</v>
      </c>
      <c r="E261" s="3">
        <f>+claims!R261</f>
        <v>0</v>
      </c>
      <c r="F261" s="3">
        <f>+costs!L261</f>
        <v>0</v>
      </c>
      <c r="H261" s="3">
        <f t="shared" si="27"/>
        <v>4.7539166212848627E-6</v>
      </c>
      <c r="J261" s="16">
        <f t="shared" si="26"/>
        <v>231.58312622467952</v>
      </c>
      <c r="L261" s="6">
        <f>+J261/payroll!F261</f>
        <v>1.9838504317709386E-3</v>
      </c>
      <c r="O261" s="129">
        <v>214.80631010546099</v>
      </c>
      <c r="P261" s="16">
        <f t="shared" si="24"/>
        <v>16.776816119218523</v>
      </c>
      <c r="R261" s="132">
        <v>4.6486596415097128E-6</v>
      </c>
      <c r="S261" s="3">
        <f t="shared" si="25"/>
        <v>1.052569797751499E-7</v>
      </c>
    </row>
    <row r="262" spans="1:21" outlineLevel="1">
      <c r="A262" t="s">
        <v>439</v>
      </c>
      <c r="B262" t="s">
        <v>440</v>
      </c>
      <c r="C262" s="3">
        <f>+payroll!G262</f>
        <v>4.6587167061044319E-5</v>
      </c>
      <c r="D262" s="3">
        <f>+IFR!T262</f>
        <v>4.6541456190508221E-5</v>
      </c>
      <c r="E262" s="3">
        <f>+claims!R262</f>
        <v>0</v>
      </c>
      <c r="F262" s="3">
        <f>+costs!L262</f>
        <v>0</v>
      </c>
      <c r="H262" s="3">
        <f t="shared" si="27"/>
        <v>1.1641077906444068E-5</v>
      </c>
      <c r="J262" s="16">
        <f t="shared" si="26"/>
        <v>567.08550632314996</v>
      </c>
      <c r="L262" s="6">
        <f>+J262/payroll!F262</f>
        <v>1.4458465482803009E-3</v>
      </c>
      <c r="O262" s="129">
        <v>579.73704227178393</v>
      </c>
      <c r="P262" s="16">
        <f t="shared" si="24"/>
        <v>-12.651535948633978</v>
      </c>
      <c r="R262" s="132">
        <v>1.2546187259461414E-5</v>
      </c>
      <c r="S262" s="3">
        <f t="shared" si="25"/>
        <v>-9.0510935301734593E-7</v>
      </c>
    </row>
    <row r="263" spans="1:21" outlineLevel="1">
      <c r="A263" t="s">
        <v>441</v>
      </c>
      <c r="B263" t="s">
        <v>442</v>
      </c>
      <c r="C263" s="24">
        <f>+payroll!G263</f>
        <v>4.0094201785611372E-5</v>
      </c>
      <c r="D263" s="24">
        <f>+IFR!T263</f>
        <v>4.4303886181349174E-5</v>
      </c>
      <c r="E263" s="24">
        <f>+claims!R263</f>
        <v>0</v>
      </c>
      <c r="F263" s="24">
        <f>+costs!L263</f>
        <v>0</v>
      </c>
      <c r="H263" s="24">
        <f t="shared" si="27"/>
        <v>1.0549760995870069E-5</v>
      </c>
      <c r="J263" s="20">
        <f t="shared" si="26"/>
        <v>513.92290336098881</v>
      </c>
      <c r="L263" s="26">
        <f>+J263/payroll!F263</f>
        <v>1.5224966928789416E-3</v>
      </c>
      <c r="O263" s="130">
        <v>509.53975202933145</v>
      </c>
      <c r="P263" s="20">
        <f t="shared" si="24"/>
        <v>4.3831513316573592</v>
      </c>
      <c r="R263" s="134">
        <v>1.1027035843782698E-5</v>
      </c>
      <c r="S263" s="24">
        <f t="shared" si="25"/>
        <v>-4.7727484791262844E-7</v>
      </c>
    </row>
    <row r="264" spans="1:21">
      <c r="B264" t="s">
        <v>486</v>
      </c>
      <c r="C264" s="34">
        <f>SUBTOTAL(9,C142:C263)</f>
        <v>3.1642586935801777E-2</v>
      </c>
      <c r="D264" s="34">
        <f>SUBTOTAL(9,D142:D263)</f>
        <v>3.5130296657798897E-2</v>
      </c>
      <c r="E264" s="34">
        <f>SUBTOTAL(9,E142:E263)</f>
        <v>1.4404852160727824E-2</v>
      </c>
      <c r="F264" s="34">
        <f>SUBTOTAL(9,F142:F263)</f>
        <v>1.5803741270481664E-2</v>
      </c>
      <c r="H264" s="34">
        <f>SUBTOTAL(9,H142:H263)</f>
        <v>1.9989583035598255E-2</v>
      </c>
      <c r="J264" s="16">
        <f>SUBTOTAL(9,J142:J263)</f>
        <v>973776.04617316497</v>
      </c>
      <c r="L264" s="35">
        <f>+J264/payroll!F264</f>
        <v>3.6553339671132308E-3</v>
      </c>
      <c r="O264" s="44">
        <f>SUBTOTAL(9,O142:O263)</f>
        <v>911927.24434783019</v>
      </c>
      <c r="P264" s="44">
        <f>SUBTOTAL(9,P142:P263)</f>
        <v>61848.801825334318</v>
      </c>
      <c r="Q264" s="106"/>
      <c r="R264" s="135">
        <f>SUBTOTAL(9,R142:R263)</f>
        <v>1.9735171535285131E-2</v>
      </c>
      <c r="S264" s="34">
        <f>SUBTOTAL(9,S142:S263)</f>
        <v>2.544115003131226E-4</v>
      </c>
    </row>
    <row r="265" spans="1:21" ht="6.75" customHeight="1">
      <c r="C265" s="7"/>
      <c r="D265" s="7"/>
      <c r="E265" s="7"/>
      <c r="F265" s="7"/>
      <c r="H265" s="7"/>
      <c r="J265" s="20"/>
      <c r="O265" s="66"/>
      <c r="P265" s="66"/>
      <c r="Q265" s="106"/>
      <c r="R265" s="66"/>
      <c r="S265" s="20"/>
    </row>
    <row r="266" spans="1:21">
      <c r="C266" s="8">
        <f>SUBTOTAL(9,C4:C265)</f>
        <v>0.99999999999999911</v>
      </c>
      <c r="D266" s="8">
        <f>SUBTOTAL(9,D4:D265)</f>
        <v>1.0000000000000007</v>
      </c>
      <c r="E266" s="8">
        <f>SUBTOTAL(9,E4:E265)</f>
        <v>0.99999999999999978</v>
      </c>
      <c r="F266" s="8">
        <f>SUBTOTAL(9,F4:F265)</f>
        <v>0.99999999999999956</v>
      </c>
      <c r="H266" s="8">
        <f>SUBTOTAL(9,H4:H265)</f>
        <v>1</v>
      </c>
      <c r="J266" s="16">
        <f>SUBTOTAL(9,J4:J265)</f>
        <v>48714175.000000015</v>
      </c>
      <c r="L266" s="35">
        <f>+J266/payroll!F266</f>
        <v>5.7862248866216975E-3</v>
      </c>
      <c r="N266" s="31"/>
      <c r="O266" s="44">
        <f>SUBTOTAL(9,O4:O265)</f>
        <v>46208224.87999998</v>
      </c>
      <c r="P266" s="44">
        <f>SUBTOTAL(9,P4:P265)</f>
        <v>2505950.1200000108</v>
      </c>
      <c r="Q266" s="105"/>
      <c r="R266" s="64">
        <f>SUBTOTAL(9,R4:R265)</f>
        <v>0.99999999999999933</v>
      </c>
      <c r="S266" s="8">
        <f>SUBTOTAL(9,S4:S265)</f>
        <v>2.6187887036850654E-16</v>
      </c>
      <c r="U266" s="31"/>
    </row>
    <row r="267" spans="1:21" ht="6" customHeight="1">
      <c r="J267" s="16"/>
      <c r="O267" s="39"/>
      <c r="P267" s="16"/>
      <c r="R267" s="39"/>
      <c r="S267" s="16"/>
    </row>
    <row r="268" spans="1:21" ht="6" customHeight="1">
      <c r="J268" s="16"/>
      <c r="N268" s="106"/>
      <c r="O268" s="44"/>
      <c r="P268" s="16"/>
      <c r="R268" s="39"/>
      <c r="S268" s="16"/>
    </row>
    <row r="269" spans="1:21">
      <c r="H269" s="36" t="s">
        <v>582</v>
      </c>
      <c r="J269" s="16">
        <v>39000000</v>
      </c>
      <c r="N269" s="106"/>
      <c r="O269" s="44">
        <v>38000000</v>
      </c>
      <c r="P269" s="16">
        <f>+J269-O269</f>
        <v>1000000</v>
      </c>
      <c r="R269" s="39"/>
      <c r="S269" s="16"/>
    </row>
    <row r="270" spans="1:21">
      <c r="H270" s="9" t="s">
        <v>514</v>
      </c>
      <c r="J270" s="16">
        <v>-2800000</v>
      </c>
      <c r="N270" s="106"/>
      <c r="O270" s="44">
        <v>-4482761.8899999997</v>
      </c>
      <c r="P270" s="16">
        <f>+J270-O270</f>
        <v>1682761.8899999997</v>
      </c>
      <c r="R270" s="39"/>
      <c r="S270" s="16"/>
    </row>
    <row r="271" spans="1:21">
      <c r="H271" s="9" t="s">
        <v>558</v>
      </c>
      <c r="J271" s="16">
        <v>12914175</v>
      </c>
      <c r="N271" s="106"/>
      <c r="O271" s="44">
        <v>13099820</v>
      </c>
      <c r="P271" s="16">
        <f>+J271-O271</f>
        <v>-185645</v>
      </c>
      <c r="R271" s="39"/>
      <c r="S271" s="16"/>
    </row>
    <row r="272" spans="1:21">
      <c r="H272" s="9" t="s">
        <v>514</v>
      </c>
      <c r="J272" s="16">
        <v>-400000</v>
      </c>
      <c r="N272" s="106"/>
      <c r="O272" s="44">
        <v>-408833.23</v>
      </c>
      <c r="P272" s="16">
        <f>+J272-O272</f>
        <v>8833.2299999999814</v>
      </c>
      <c r="R272" s="39"/>
      <c r="S272" s="16"/>
    </row>
    <row r="273" spans="1:19" ht="6.75" customHeight="1">
      <c r="J273" s="16"/>
      <c r="N273" s="106"/>
      <c r="O273" s="44"/>
      <c r="P273" s="16"/>
      <c r="R273" s="39"/>
      <c r="S273" s="16"/>
    </row>
    <row r="274" spans="1:19" ht="13.5" thickBot="1">
      <c r="J274" s="17">
        <f>SUM(J269:J273)</f>
        <v>48714175</v>
      </c>
      <c r="N274" s="106"/>
      <c r="O274" s="60">
        <f>SUM(O269:O273)</f>
        <v>46208224.880000003</v>
      </c>
      <c r="P274" s="17">
        <f>SUM(P269:P273)</f>
        <v>2505950.1199999996</v>
      </c>
      <c r="R274" s="42"/>
      <c r="S274" s="16"/>
    </row>
    <row r="275" spans="1:19" ht="12.75" customHeight="1" thickTop="1">
      <c r="A275" s="32"/>
      <c r="J275" s="16"/>
      <c r="N275" s="106"/>
      <c r="O275" s="44"/>
      <c r="P275" s="16"/>
      <c r="R275" s="39"/>
      <c r="S275" s="16"/>
    </row>
    <row r="276" spans="1:19">
      <c r="J276" s="16"/>
      <c r="N276" s="106"/>
      <c r="O276" s="44"/>
      <c r="P276" s="16"/>
      <c r="R276" s="39"/>
      <c r="S276" s="16"/>
    </row>
    <row r="277" spans="1:19">
      <c r="J277" s="16"/>
      <c r="N277" s="106"/>
      <c r="O277" s="44"/>
      <c r="P277" s="16"/>
      <c r="R277" s="39"/>
      <c r="S277" s="16"/>
    </row>
    <row r="278" spans="1:19">
      <c r="J278" s="16"/>
      <c r="N278" s="106"/>
      <c r="O278" s="44"/>
      <c r="P278" s="16"/>
      <c r="R278" s="39"/>
      <c r="S278" s="16"/>
    </row>
    <row r="279" spans="1:19">
      <c r="J279" s="16"/>
      <c r="O279" s="39"/>
      <c r="P279" s="16"/>
      <c r="R279" s="39"/>
      <c r="S279" s="16"/>
    </row>
    <row r="280" spans="1:19">
      <c r="J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  <row r="285" spans="1:19">
      <c r="J285" s="16"/>
    </row>
    <row r="286" spans="1:19">
      <c r="J286" s="16"/>
    </row>
  </sheetData>
  <autoFilter ref="P3:P263"/>
  <dataConsolidate/>
  <phoneticPr fontId="9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2014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G270"/>
  <sheetViews>
    <sheetView zoomScale="95" workbookViewId="0">
      <pane xSplit="2" ySplit="3" topLeftCell="C226" activePane="bottomRight" state="frozen"/>
      <selection activeCell="D52" sqref="D52"/>
      <selection pane="topRight" activeCell="D52" sqref="D52"/>
      <selection pane="bottomLeft" activeCell="D52" sqref="D52"/>
      <selection pane="bottomRight" activeCell="A270" sqref="A270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bestFit="1" customWidth="1"/>
    <col min="4" max="4" width="17" bestFit="1" customWidth="1"/>
    <col min="5" max="5" width="16.85546875" style="41" bestFit="1" customWidth="1"/>
    <col min="6" max="6" width="16.85546875" bestFit="1" customWidth="1"/>
    <col min="7" max="7" width="11.7109375" style="3" customWidth="1"/>
  </cols>
  <sheetData>
    <row r="2" spans="1:7">
      <c r="A2" s="19" t="s">
        <v>463</v>
      </c>
      <c r="B2" s="19"/>
      <c r="F2" s="1" t="s">
        <v>443</v>
      </c>
      <c r="G2" s="1" t="s">
        <v>3</v>
      </c>
    </row>
    <row r="3" spans="1:7">
      <c r="A3" s="11" t="s">
        <v>461</v>
      </c>
      <c r="B3" s="11" t="s">
        <v>462</v>
      </c>
      <c r="C3" s="11" t="s">
        <v>561</v>
      </c>
      <c r="D3" s="11" t="s">
        <v>568</v>
      </c>
      <c r="E3" s="172" t="s">
        <v>566</v>
      </c>
      <c r="F3" s="11" t="s">
        <v>444</v>
      </c>
      <c r="G3" s="11" t="s">
        <v>5</v>
      </c>
    </row>
    <row r="5" spans="1:7">
      <c r="A5" t="s">
        <v>7</v>
      </c>
      <c r="B5" t="s">
        <v>522</v>
      </c>
      <c r="C5" s="16">
        <v>26306669.899999999</v>
      </c>
      <c r="D5" s="16">
        <v>23682006.41</v>
      </c>
      <c r="E5" s="44">
        <v>26263807.969999999</v>
      </c>
      <c r="F5" s="16">
        <f t="shared" ref="F5:F54" si="0">IF(C5&gt;0,(+C5+(D5*2)+(E5*3))/6,IF(D5&gt;0,((D5*2)+(E5*3))/5,E5))</f>
        <v>25410351.105</v>
      </c>
      <c r="G5" s="3">
        <f t="shared" ref="G5:G37" si="1">+F5/$F$266</f>
        <v>3.0182181252488851E-3</v>
      </c>
    </row>
    <row r="6" spans="1:7">
      <c r="A6" t="s">
        <v>8</v>
      </c>
      <c r="B6" t="s">
        <v>523</v>
      </c>
      <c r="C6" s="16">
        <v>28888686</v>
      </c>
      <c r="D6" s="16">
        <v>25150607</v>
      </c>
      <c r="E6" s="44">
        <v>29110173</v>
      </c>
      <c r="F6" s="16">
        <f t="shared" si="0"/>
        <v>27753403.166666668</v>
      </c>
      <c r="G6" s="3">
        <f t="shared" si="1"/>
        <v>3.2965236933892865E-3</v>
      </c>
    </row>
    <row r="7" spans="1:7">
      <c r="A7" t="s">
        <v>9</v>
      </c>
      <c r="B7" t="s">
        <v>10</v>
      </c>
      <c r="C7" s="16">
        <v>26636683.620000001</v>
      </c>
      <c r="D7" s="16">
        <v>23724957.629999999</v>
      </c>
      <c r="E7" s="44">
        <v>26445757.120000001</v>
      </c>
      <c r="F7" s="16">
        <f t="shared" si="0"/>
        <v>25570645.040000003</v>
      </c>
      <c r="G7" s="3">
        <f t="shared" si="1"/>
        <v>3.0372576913684289E-3</v>
      </c>
    </row>
    <row r="8" spans="1:7">
      <c r="A8" t="s">
        <v>11</v>
      </c>
      <c r="B8" t="s">
        <v>12</v>
      </c>
      <c r="C8" s="16">
        <v>11816906.98</v>
      </c>
      <c r="D8" s="16">
        <v>12597562.720000001</v>
      </c>
      <c r="E8" s="44">
        <v>12584319</v>
      </c>
      <c r="F8" s="16">
        <f t="shared" si="0"/>
        <v>12460831.57</v>
      </c>
      <c r="G8" s="3">
        <f t="shared" si="1"/>
        <v>1.4800861091937879E-3</v>
      </c>
    </row>
    <row r="9" spans="1:7">
      <c r="A9" t="s">
        <v>13</v>
      </c>
      <c r="B9" t="s">
        <v>14</v>
      </c>
      <c r="C9" s="16">
        <v>1229356</v>
      </c>
      <c r="D9" s="16">
        <v>1035842</v>
      </c>
      <c r="E9" s="44">
        <v>1096855</v>
      </c>
      <c r="F9" s="16">
        <f t="shared" si="0"/>
        <v>1098600.8333333333</v>
      </c>
      <c r="G9" s="3">
        <f t="shared" si="1"/>
        <v>1.3049079620657984E-4</v>
      </c>
    </row>
    <row r="10" spans="1:7">
      <c r="A10" t="s">
        <v>15</v>
      </c>
      <c r="B10" t="s">
        <v>16</v>
      </c>
      <c r="C10" s="16">
        <v>1952346</v>
      </c>
      <c r="D10" s="16">
        <v>1996752</v>
      </c>
      <c r="E10" s="44">
        <v>1900280.27</v>
      </c>
      <c r="F10" s="16">
        <f t="shared" si="0"/>
        <v>1941115.135</v>
      </c>
      <c r="G10" s="3">
        <f t="shared" si="1"/>
        <v>2.3056386979631763E-4</v>
      </c>
    </row>
    <row r="11" spans="1:7">
      <c r="A11" t="s">
        <v>17</v>
      </c>
      <c r="B11" t="s">
        <v>18</v>
      </c>
      <c r="C11" s="16">
        <v>5320095</v>
      </c>
      <c r="D11" s="16">
        <v>5211951.62</v>
      </c>
      <c r="E11" s="45">
        <v>4886786</v>
      </c>
      <c r="F11" s="16">
        <f t="shared" si="0"/>
        <v>5067392.706666667</v>
      </c>
      <c r="G11" s="3">
        <f t="shared" si="1"/>
        <v>6.0190024340143176E-4</v>
      </c>
    </row>
    <row r="12" spans="1:7">
      <c r="A12" t="s">
        <v>19</v>
      </c>
      <c r="B12" t="s">
        <v>20</v>
      </c>
      <c r="C12" s="16">
        <v>1104893</v>
      </c>
      <c r="D12" s="16">
        <v>1103435</v>
      </c>
      <c r="E12" s="45">
        <v>1148269</v>
      </c>
      <c r="F12" s="16">
        <f t="shared" si="0"/>
        <v>1126095</v>
      </c>
      <c r="G12" s="3">
        <f t="shared" si="1"/>
        <v>1.337565280270118E-4</v>
      </c>
    </row>
    <row r="13" spans="1:7">
      <c r="A13" t="s">
        <v>21</v>
      </c>
      <c r="B13" t="s">
        <v>22</v>
      </c>
      <c r="C13" s="16">
        <v>4854212.6500000004</v>
      </c>
      <c r="D13" s="16">
        <v>4901275</v>
      </c>
      <c r="E13" s="45">
        <v>5248516.01</v>
      </c>
      <c r="F13" s="16">
        <f t="shared" si="0"/>
        <v>5067051.78</v>
      </c>
      <c r="G13" s="3">
        <f t="shared" si="1"/>
        <v>6.0185974844563744E-4</v>
      </c>
    </row>
    <row r="14" spans="1:7">
      <c r="A14" t="s">
        <v>23</v>
      </c>
      <c r="B14" t="s">
        <v>24</v>
      </c>
      <c r="C14" s="16">
        <v>13157084.5</v>
      </c>
      <c r="D14" s="16">
        <v>13538576.529999999</v>
      </c>
      <c r="E14" s="46">
        <v>13947613</v>
      </c>
      <c r="F14" s="16">
        <f t="shared" si="0"/>
        <v>13679512.76</v>
      </c>
      <c r="G14" s="3">
        <f t="shared" si="1"/>
        <v>1.6248399396843122E-3</v>
      </c>
    </row>
    <row r="15" spans="1:7">
      <c r="A15" t="s">
        <v>25</v>
      </c>
      <c r="B15" t="s">
        <v>26</v>
      </c>
      <c r="C15" s="16">
        <v>375297.78</v>
      </c>
      <c r="D15" s="16">
        <v>340604.95</v>
      </c>
      <c r="E15" s="45">
        <v>370470</v>
      </c>
      <c r="F15" s="16">
        <f t="shared" si="0"/>
        <v>361319.61333333334</v>
      </c>
      <c r="G15" s="3">
        <f t="shared" si="1"/>
        <v>4.2917211236644397E-5</v>
      </c>
    </row>
    <row r="16" spans="1:7">
      <c r="A16" t="s">
        <v>556</v>
      </c>
      <c r="B16" t="s">
        <v>557</v>
      </c>
      <c r="C16" s="16">
        <v>527991</v>
      </c>
      <c r="D16" s="16">
        <v>595743</v>
      </c>
      <c r="E16" s="45">
        <v>604293</v>
      </c>
      <c r="F16" s="16">
        <f>IF(C16&gt;0,(+C16+(D16*2)+(E16*3))/6,IF(D16&gt;0,((D16*2)+(E16*3))/5,E16))</f>
        <v>588726</v>
      </c>
      <c r="G16" s="3">
        <f>+F16/$F$266</f>
        <v>6.9928332617790284E-5</v>
      </c>
    </row>
    <row r="17" spans="1:7">
      <c r="A17" t="s">
        <v>27</v>
      </c>
      <c r="B17" t="s">
        <v>524</v>
      </c>
      <c r="C17" s="16">
        <v>3476395</v>
      </c>
      <c r="D17" s="16">
        <v>3452037.1</v>
      </c>
      <c r="E17" s="45">
        <v>3551978.49</v>
      </c>
      <c r="F17" s="16">
        <f t="shared" si="0"/>
        <v>3506067.4450000003</v>
      </c>
      <c r="G17" s="3">
        <f t="shared" si="1"/>
        <v>4.1644746533084354E-4</v>
      </c>
    </row>
    <row r="18" spans="1:7">
      <c r="A18" t="s">
        <v>28</v>
      </c>
      <c r="B18" t="s">
        <v>525</v>
      </c>
      <c r="C18" s="16">
        <v>2794258</v>
      </c>
      <c r="D18" s="16">
        <v>2673349</v>
      </c>
      <c r="E18" s="45">
        <v>2583177</v>
      </c>
      <c r="F18" s="16">
        <f t="shared" si="0"/>
        <v>2648414.5</v>
      </c>
      <c r="G18" s="3">
        <f t="shared" si="1"/>
        <v>3.1457623761440597E-4</v>
      </c>
    </row>
    <row r="19" spans="1:7">
      <c r="A19" t="s">
        <v>29</v>
      </c>
      <c r="B19" t="s">
        <v>526</v>
      </c>
      <c r="C19" s="16">
        <v>2644106.4300000002</v>
      </c>
      <c r="D19" s="16">
        <v>2555720.71</v>
      </c>
      <c r="E19" s="45">
        <v>2596114.94</v>
      </c>
      <c r="F19" s="16">
        <f t="shared" si="0"/>
        <v>2590648.7783333333</v>
      </c>
      <c r="G19" s="3">
        <f t="shared" si="1"/>
        <v>3.0771487834266775E-4</v>
      </c>
    </row>
    <row r="20" spans="1:7">
      <c r="A20" t="s">
        <v>30</v>
      </c>
      <c r="B20" t="s">
        <v>527</v>
      </c>
      <c r="C20" s="16">
        <v>2759884.87</v>
      </c>
      <c r="D20" s="16">
        <v>2628530</v>
      </c>
      <c r="E20" s="45">
        <v>2638955</v>
      </c>
      <c r="F20" s="16">
        <f t="shared" si="0"/>
        <v>2655634.9783333335</v>
      </c>
      <c r="G20" s="3">
        <f t="shared" si="1"/>
        <v>3.1543387938757871E-4</v>
      </c>
    </row>
    <row r="21" spans="1:7">
      <c r="A21" t="s">
        <v>31</v>
      </c>
      <c r="B21" t="s">
        <v>528</v>
      </c>
      <c r="C21" s="16">
        <v>4864841.5599999996</v>
      </c>
      <c r="D21" s="16">
        <v>4724795.57</v>
      </c>
      <c r="E21" s="169">
        <v>4682614.51</v>
      </c>
      <c r="F21" s="16">
        <f t="shared" si="0"/>
        <v>4727046.0383333331</v>
      </c>
      <c r="G21" s="3">
        <f t="shared" si="1"/>
        <v>5.6147417927555638E-4</v>
      </c>
    </row>
    <row r="22" spans="1:7">
      <c r="A22" t="s">
        <v>32</v>
      </c>
      <c r="B22" t="s">
        <v>529</v>
      </c>
      <c r="C22" s="16">
        <v>1228768</v>
      </c>
      <c r="D22" s="16">
        <v>1210660</v>
      </c>
      <c r="E22" s="51">
        <v>1280112</v>
      </c>
      <c r="F22" s="16">
        <f t="shared" si="0"/>
        <v>1248404</v>
      </c>
      <c r="G22" s="3">
        <f t="shared" si="1"/>
        <v>1.4828427851560806E-4</v>
      </c>
    </row>
    <row r="23" spans="1:7">
      <c r="A23" t="s">
        <v>33</v>
      </c>
      <c r="B23" t="s">
        <v>530</v>
      </c>
      <c r="C23" s="16">
        <v>1597084.74</v>
      </c>
      <c r="D23" s="16">
        <v>1548084.72</v>
      </c>
      <c r="E23" s="51">
        <v>1588583.45</v>
      </c>
      <c r="F23" s="16">
        <f t="shared" si="0"/>
        <v>1576500.7549999999</v>
      </c>
      <c r="G23" s="3">
        <f t="shared" si="1"/>
        <v>1.872553092063838E-4</v>
      </c>
    </row>
    <row r="24" spans="1:7">
      <c r="A24" t="s">
        <v>34</v>
      </c>
      <c r="B24" t="s">
        <v>531</v>
      </c>
      <c r="C24" s="16">
        <v>1302195.3899999999</v>
      </c>
      <c r="D24" s="16">
        <v>1235102</v>
      </c>
      <c r="E24" s="51">
        <v>1263485.29</v>
      </c>
      <c r="F24" s="16">
        <f t="shared" si="0"/>
        <v>1260475.8766666667</v>
      </c>
      <c r="G24" s="3">
        <f t="shared" si="1"/>
        <v>1.4971816491924508E-4</v>
      </c>
    </row>
    <row r="25" spans="1:7">
      <c r="A25" t="s">
        <v>35</v>
      </c>
      <c r="B25" t="s">
        <v>532</v>
      </c>
      <c r="C25" s="16">
        <v>1702610</v>
      </c>
      <c r="D25" s="16">
        <v>1608392</v>
      </c>
      <c r="E25" s="51">
        <v>1625853</v>
      </c>
      <c r="F25" s="16">
        <f t="shared" si="0"/>
        <v>1632825.5</v>
      </c>
      <c r="G25" s="3">
        <f t="shared" si="1"/>
        <v>1.9394551059543784E-4</v>
      </c>
    </row>
    <row r="26" spans="1:7">
      <c r="A26" t="s">
        <v>36</v>
      </c>
      <c r="B26" t="s">
        <v>533</v>
      </c>
      <c r="C26" s="16">
        <v>1212793.01</v>
      </c>
      <c r="D26" s="16">
        <v>1213041.44</v>
      </c>
      <c r="E26" s="51">
        <v>1217418.95</v>
      </c>
      <c r="F26" s="16">
        <f t="shared" si="0"/>
        <v>1215188.7899999998</v>
      </c>
      <c r="G26" s="3">
        <f t="shared" si="1"/>
        <v>1.4433900643173582E-4</v>
      </c>
    </row>
    <row r="27" spans="1:7">
      <c r="A27" t="s">
        <v>37</v>
      </c>
      <c r="B27" t="s">
        <v>534</v>
      </c>
      <c r="C27" s="16">
        <v>1054951.99</v>
      </c>
      <c r="D27" s="16">
        <v>1149077</v>
      </c>
      <c r="E27" s="51">
        <v>1265084.27</v>
      </c>
      <c r="F27" s="16">
        <f t="shared" si="0"/>
        <v>1191393.1333333335</v>
      </c>
      <c r="G27" s="3">
        <f t="shared" si="1"/>
        <v>1.4151258022625929E-4</v>
      </c>
    </row>
    <row r="28" spans="1:7">
      <c r="A28" t="s">
        <v>38</v>
      </c>
      <c r="B28" t="s">
        <v>535</v>
      </c>
      <c r="C28" s="16">
        <v>1277886</v>
      </c>
      <c r="D28" s="16">
        <v>1268290.3799999999</v>
      </c>
      <c r="E28" s="51">
        <v>1286334.29</v>
      </c>
      <c r="F28" s="16">
        <f t="shared" si="0"/>
        <v>1278911.605</v>
      </c>
      <c r="G28" s="3">
        <f t="shared" si="1"/>
        <v>1.5190794376873458E-4</v>
      </c>
    </row>
    <row r="29" spans="1:7">
      <c r="A29" t="s">
        <v>39</v>
      </c>
      <c r="B29" t="s">
        <v>536</v>
      </c>
      <c r="C29" s="16">
        <v>1995318.08</v>
      </c>
      <c r="D29" s="16">
        <v>2162847.13</v>
      </c>
      <c r="E29" s="51">
        <v>2366448.15</v>
      </c>
      <c r="F29" s="16">
        <f t="shared" si="0"/>
        <v>2236726.1316666664</v>
      </c>
      <c r="G29" s="3">
        <f t="shared" si="1"/>
        <v>2.6567627200104979E-4</v>
      </c>
    </row>
    <row r="30" spans="1:7">
      <c r="A30" t="s">
        <v>40</v>
      </c>
      <c r="B30" t="s">
        <v>537</v>
      </c>
      <c r="C30" s="16">
        <v>3466877.37</v>
      </c>
      <c r="D30" s="16">
        <v>3392886.77</v>
      </c>
      <c r="E30" s="51">
        <v>3630662.32</v>
      </c>
      <c r="F30" s="16">
        <f t="shared" si="0"/>
        <v>3524106.3116666661</v>
      </c>
      <c r="G30" s="3">
        <f t="shared" si="1"/>
        <v>4.1859010531670207E-4</v>
      </c>
    </row>
    <row r="31" spans="1:7">
      <c r="A31" t="s">
        <v>41</v>
      </c>
      <c r="B31" t="s">
        <v>538</v>
      </c>
      <c r="C31" s="16">
        <v>75418064</v>
      </c>
      <c r="D31" s="16">
        <v>77146260</v>
      </c>
      <c r="E31" s="52">
        <v>80857217.400000006</v>
      </c>
      <c r="F31" s="16">
        <f t="shared" si="0"/>
        <v>78713706.033333346</v>
      </c>
      <c r="G31" s="3">
        <f t="shared" si="1"/>
        <v>9.34954158144519E-3</v>
      </c>
    </row>
    <row r="32" spans="1:7">
      <c r="A32" t="s">
        <v>42</v>
      </c>
      <c r="B32" t="s">
        <v>43</v>
      </c>
      <c r="C32" s="16">
        <v>804327.46</v>
      </c>
      <c r="D32" s="16">
        <v>790722</v>
      </c>
      <c r="E32" s="52">
        <v>798584</v>
      </c>
      <c r="F32" s="16">
        <f t="shared" si="0"/>
        <v>796920.57666666666</v>
      </c>
      <c r="G32" s="3">
        <f t="shared" si="1"/>
        <v>9.4657492883120357E-5</v>
      </c>
    </row>
    <row r="33" spans="1:7">
      <c r="A33" t="s">
        <v>44</v>
      </c>
      <c r="B33" t="s">
        <v>45</v>
      </c>
      <c r="C33" s="16">
        <v>548770</v>
      </c>
      <c r="D33" s="16">
        <v>456511</v>
      </c>
      <c r="E33" s="52">
        <v>503040</v>
      </c>
      <c r="F33" s="16">
        <f t="shared" si="0"/>
        <v>495152</v>
      </c>
      <c r="G33" s="3">
        <f t="shared" si="1"/>
        <v>5.8813698991320406E-5</v>
      </c>
    </row>
    <row r="34" spans="1:7">
      <c r="A34" t="s">
        <v>46</v>
      </c>
      <c r="B34" t="s">
        <v>47</v>
      </c>
      <c r="C34" s="16">
        <v>16653413</v>
      </c>
      <c r="D34" s="16">
        <v>16460273.1</v>
      </c>
      <c r="E34" s="52">
        <v>16704004.600000001</v>
      </c>
      <c r="F34" s="16">
        <f t="shared" si="0"/>
        <v>16614328.833333334</v>
      </c>
      <c r="G34" s="3">
        <f t="shared" si="1"/>
        <v>1.9734346926731229E-3</v>
      </c>
    </row>
    <row r="35" spans="1:7">
      <c r="A35" t="s">
        <v>48</v>
      </c>
      <c r="B35" t="s">
        <v>49</v>
      </c>
      <c r="C35" s="16">
        <v>198161106.82999998</v>
      </c>
      <c r="D35" s="16">
        <v>197303862.72999999</v>
      </c>
      <c r="E35" s="52">
        <v>199262259</v>
      </c>
      <c r="F35" s="16">
        <f t="shared" si="0"/>
        <v>198425934.88166666</v>
      </c>
      <c r="G35" s="3">
        <f t="shared" si="1"/>
        <v>2.3568849981827171E-2</v>
      </c>
    </row>
    <row r="36" spans="1:7">
      <c r="A36" t="s">
        <v>50</v>
      </c>
      <c r="B36" t="s">
        <v>504</v>
      </c>
      <c r="C36" s="16">
        <v>13259207.99</v>
      </c>
      <c r="D36" s="16">
        <v>12787111.34</v>
      </c>
      <c r="E36" s="52">
        <v>13355331</v>
      </c>
      <c r="F36" s="16">
        <f t="shared" si="0"/>
        <v>13149903.945</v>
      </c>
      <c r="G36" s="3">
        <f t="shared" si="1"/>
        <v>1.5619334919095686E-3</v>
      </c>
    </row>
    <row r="37" spans="1:7">
      <c r="A37" t="s">
        <v>51</v>
      </c>
      <c r="B37" t="s">
        <v>52</v>
      </c>
      <c r="C37" s="16">
        <v>163583324.5</v>
      </c>
      <c r="D37" s="16">
        <v>157917391.68000001</v>
      </c>
      <c r="E37" s="52">
        <v>145865011</v>
      </c>
      <c r="F37" s="16">
        <f t="shared" si="0"/>
        <v>152835523.47666666</v>
      </c>
      <c r="G37" s="3">
        <f t="shared" si="1"/>
        <v>1.8153662860975125E-2</v>
      </c>
    </row>
    <row r="38" spans="1:7">
      <c r="A38" t="s">
        <v>53</v>
      </c>
      <c r="B38" t="s">
        <v>54</v>
      </c>
      <c r="C38" s="16">
        <v>37683552</v>
      </c>
      <c r="D38" s="16">
        <v>40557945</v>
      </c>
      <c r="E38" s="52">
        <v>42514063.399999999</v>
      </c>
      <c r="F38" s="16">
        <f t="shared" si="0"/>
        <v>41056938.699999996</v>
      </c>
      <c r="G38" s="3">
        <f t="shared" ref="G38:G64" si="2">+F38/$F$266</f>
        <v>4.8767054040110783E-3</v>
      </c>
    </row>
    <row r="39" spans="1:7">
      <c r="A39" t="s">
        <v>55</v>
      </c>
      <c r="B39" t="s">
        <v>56</v>
      </c>
      <c r="C39" s="16">
        <v>6668034</v>
      </c>
      <c r="D39" s="16">
        <v>5991422.0199999996</v>
      </c>
      <c r="E39" s="52">
        <v>5835127</v>
      </c>
      <c r="F39" s="16">
        <f t="shared" si="0"/>
        <v>6026043.1733333329</v>
      </c>
      <c r="G39" s="3">
        <f t="shared" si="2"/>
        <v>7.1576786381783342E-4</v>
      </c>
    </row>
    <row r="40" spans="1:7">
      <c r="A40" t="s">
        <v>57</v>
      </c>
      <c r="B40" t="s">
        <v>58</v>
      </c>
      <c r="C40" s="16">
        <v>9775352</v>
      </c>
      <c r="D40" s="16">
        <v>9496845.9000000004</v>
      </c>
      <c r="E40" s="52">
        <v>9316065.3800000008</v>
      </c>
      <c r="F40" s="16">
        <f t="shared" si="0"/>
        <v>9452873.3233333323</v>
      </c>
      <c r="G40" s="3">
        <f t="shared" si="2"/>
        <v>1.1228035961515033E-3</v>
      </c>
    </row>
    <row r="41" spans="1:7">
      <c r="A41" t="s">
        <v>59</v>
      </c>
      <c r="B41" t="s">
        <v>60</v>
      </c>
      <c r="C41" s="16">
        <v>13109317</v>
      </c>
      <c r="D41" s="16">
        <v>12597914</v>
      </c>
      <c r="E41" s="52">
        <v>13339624</v>
      </c>
      <c r="F41" s="16">
        <f t="shared" si="0"/>
        <v>13054002.833333334</v>
      </c>
      <c r="G41" s="3">
        <f t="shared" si="2"/>
        <v>1.5505424461004105E-3</v>
      </c>
    </row>
    <row r="42" spans="1:7">
      <c r="A42" t="s">
        <v>61</v>
      </c>
      <c r="B42" t="s">
        <v>539</v>
      </c>
      <c r="C42" s="16">
        <v>5471750</v>
      </c>
      <c r="D42" s="16">
        <v>5514428.7300000004</v>
      </c>
      <c r="E42" s="53">
        <v>5336976</v>
      </c>
      <c r="F42" s="16">
        <f t="shared" si="0"/>
        <v>5418589.2433333332</v>
      </c>
      <c r="G42" s="3">
        <f t="shared" si="2"/>
        <v>6.4361504490542958E-4</v>
      </c>
    </row>
    <row r="43" spans="1:7">
      <c r="A43" t="s">
        <v>62</v>
      </c>
      <c r="B43" t="s">
        <v>63</v>
      </c>
      <c r="C43" s="16">
        <v>15493824</v>
      </c>
      <c r="D43" s="16">
        <v>14226377</v>
      </c>
      <c r="E43" s="53">
        <v>13993855</v>
      </c>
      <c r="F43" s="16">
        <f t="shared" si="0"/>
        <v>14321357.166666666</v>
      </c>
      <c r="G43" s="3">
        <f t="shared" si="2"/>
        <v>1.7010776277739412E-3</v>
      </c>
    </row>
    <row r="44" spans="1:7">
      <c r="A44" t="s">
        <v>64</v>
      </c>
      <c r="B44" t="s">
        <v>540</v>
      </c>
      <c r="C44" s="16">
        <v>141154503</v>
      </c>
      <c r="D44" s="16">
        <v>137515085</v>
      </c>
      <c r="E44" s="53">
        <v>135184924</v>
      </c>
      <c r="F44" s="16">
        <f t="shared" si="0"/>
        <v>136956574.16666666</v>
      </c>
      <c r="G44" s="3">
        <f t="shared" si="2"/>
        <v>1.6267575871491545E-2</v>
      </c>
    </row>
    <row r="45" spans="1:7">
      <c r="A45" t="s">
        <v>569</v>
      </c>
      <c r="B45" t="s">
        <v>570</v>
      </c>
      <c r="C45" s="16">
        <v>406544</v>
      </c>
      <c r="D45" s="16">
        <v>424803</v>
      </c>
      <c r="E45" s="54">
        <v>378772</v>
      </c>
      <c r="F45" s="16">
        <f t="shared" si="0"/>
        <v>398744.33333333331</v>
      </c>
      <c r="G45" s="3">
        <f t="shared" si="2"/>
        <v>4.7362485045322231E-5</v>
      </c>
    </row>
    <row r="46" spans="1:7">
      <c r="A46" t="s">
        <v>65</v>
      </c>
      <c r="B46" t="s">
        <v>66</v>
      </c>
      <c r="C46" s="16">
        <v>4480744.99</v>
      </c>
      <c r="D46" s="16">
        <v>4877297.8899999997</v>
      </c>
      <c r="E46" s="55">
        <v>5079764</v>
      </c>
      <c r="F46" s="16">
        <f t="shared" si="0"/>
        <v>4912438.7949999999</v>
      </c>
      <c r="G46" s="3">
        <f t="shared" si="2"/>
        <v>5.8349496034028889E-4</v>
      </c>
    </row>
    <row r="47" spans="1:7">
      <c r="A47" t="s">
        <v>67</v>
      </c>
      <c r="B47" t="s">
        <v>68</v>
      </c>
      <c r="C47" s="16">
        <v>22329253</v>
      </c>
      <c r="D47" s="16">
        <v>19338236</v>
      </c>
      <c r="E47" s="55">
        <v>19015311</v>
      </c>
      <c r="F47" s="16">
        <f t="shared" si="0"/>
        <v>19675276.333333332</v>
      </c>
      <c r="G47" s="3">
        <f t="shared" si="2"/>
        <v>2.3370112204731414E-3</v>
      </c>
    </row>
    <row r="48" spans="1:7">
      <c r="A48" t="s">
        <v>69</v>
      </c>
      <c r="B48" t="s">
        <v>70</v>
      </c>
      <c r="C48" s="16">
        <v>334029.46999999997</v>
      </c>
      <c r="D48" s="16">
        <v>600490</v>
      </c>
      <c r="E48" s="56">
        <v>605775</v>
      </c>
      <c r="F48" s="16">
        <f t="shared" si="0"/>
        <v>558722.41166666662</v>
      </c>
      <c r="G48" s="3">
        <f t="shared" si="2"/>
        <v>6.6364534000605741E-5</v>
      </c>
    </row>
    <row r="49" spans="1:7">
      <c r="A49" t="s">
        <v>71</v>
      </c>
      <c r="B49" t="s">
        <v>72</v>
      </c>
      <c r="C49" s="16">
        <v>771858</v>
      </c>
      <c r="D49" s="16">
        <v>746377.76</v>
      </c>
      <c r="E49" s="56">
        <v>754349</v>
      </c>
      <c r="F49" s="16">
        <f t="shared" si="0"/>
        <v>754610.08666666655</v>
      </c>
      <c r="G49" s="3">
        <f t="shared" si="2"/>
        <v>8.963189180903547E-5</v>
      </c>
    </row>
    <row r="50" spans="1:7">
      <c r="A50" t="s">
        <v>73</v>
      </c>
      <c r="B50" t="s">
        <v>74</v>
      </c>
      <c r="C50" s="16">
        <v>519242.47</v>
      </c>
      <c r="D50" s="16">
        <v>438230.11</v>
      </c>
      <c r="E50" s="56">
        <v>429277</v>
      </c>
      <c r="F50" s="16">
        <f t="shared" si="0"/>
        <v>447255.61499999999</v>
      </c>
      <c r="G50" s="3">
        <f t="shared" si="2"/>
        <v>5.3124610448484278E-5</v>
      </c>
    </row>
    <row r="51" spans="1:7">
      <c r="A51" t="s">
        <v>75</v>
      </c>
      <c r="B51" t="s">
        <v>76</v>
      </c>
      <c r="C51" s="16">
        <v>1732205.75</v>
      </c>
      <c r="D51" s="16">
        <v>1720399.92</v>
      </c>
      <c r="E51" s="56">
        <v>1755640</v>
      </c>
      <c r="F51" s="16">
        <f t="shared" si="0"/>
        <v>1739987.5983333334</v>
      </c>
      <c r="G51" s="3">
        <f t="shared" si="2"/>
        <v>2.0667412604009918E-4</v>
      </c>
    </row>
    <row r="52" spans="1:7">
      <c r="A52" t="s">
        <v>77</v>
      </c>
      <c r="B52" t="s">
        <v>78</v>
      </c>
      <c r="C52" s="16">
        <v>714138</v>
      </c>
      <c r="D52" s="16">
        <v>722369.25</v>
      </c>
      <c r="E52" s="57">
        <v>718987</v>
      </c>
      <c r="F52" s="16">
        <f t="shared" si="0"/>
        <v>719306.25</v>
      </c>
      <c r="G52" s="3">
        <f t="shared" si="2"/>
        <v>8.5438534571354784E-5</v>
      </c>
    </row>
    <row r="53" spans="1:7">
      <c r="A53" t="s">
        <v>79</v>
      </c>
      <c r="B53" t="s">
        <v>80</v>
      </c>
      <c r="C53" s="16">
        <v>7696942.2400000002</v>
      </c>
      <c r="D53" s="16">
        <v>7886346.2699999996</v>
      </c>
      <c r="E53" s="57">
        <v>8027903.4699999997</v>
      </c>
      <c r="F53" s="16">
        <f t="shared" si="0"/>
        <v>7925557.5316666663</v>
      </c>
      <c r="G53" s="3">
        <f t="shared" si="2"/>
        <v>9.4139043163682194E-4</v>
      </c>
    </row>
    <row r="54" spans="1:7">
      <c r="A54" t="s">
        <v>81</v>
      </c>
      <c r="B54" t="s">
        <v>505</v>
      </c>
      <c r="C54" s="16">
        <v>19131204</v>
      </c>
      <c r="D54" s="16">
        <v>18835496</v>
      </c>
      <c r="E54" s="57">
        <v>18528368</v>
      </c>
      <c r="F54" s="16">
        <f t="shared" si="0"/>
        <v>18731216.666666668</v>
      </c>
      <c r="G54" s="3">
        <f t="shared" si="2"/>
        <v>2.2248766818563541E-3</v>
      </c>
    </row>
    <row r="55" spans="1:7">
      <c r="A55" t="s">
        <v>82</v>
      </c>
      <c r="B55" t="s">
        <v>83</v>
      </c>
      <c r="C55" s="16">
        <v>275509.02</v>
      </c>
      <c r="D55" s="16">
        <v>144599.28</v>
      </c>
      <c r="E55" s="57">
        <v>314444.26</v>
      </c>
      <c r="F55" s="16">
        <f t="shared" ref="F55:F102" si="3">IF(C55&gt;0,(+C55+(D55*2)+(E55*3))/6,IF(D55&gt;0,((D55*2)+(E55*3))/5,E55))</f>
        <v>251340.06000000003</v>
      </c>
      <c r="G55" s="3">
        <f t="shared" si="2"/>
        <v>2.9853941079305771E-5</v>
      </c>
    </row>
    <row r="56" spans="1:7">
      <c r="A56" t="s">
        <v>84</v>
      </c>
      <c r="B56" s="37" t="s">
        <v>573</v>
      </c>
      <c r="C56" s="16">
        <v>25439252.68</v>
      </c>
      <c r="D56" s="16">
        <v>26103268.399999999</v>
      </c>
      <c r="E56" s="58">
        <v>27096310</v>
      </c>
      <c r="F56" s="16">
        <f t="shared" si="3"/>
        <v>26489119.91333333</v>
      </c>
      <c r="G56" s="3">
        <f t="shared" si="2"/>
        <v>3.1463532917725824E-3</v>
      </c>
    </row>
    <row r="57" spans="1:7">
      <c r="A57" t="s">
        <v>85</v>
      </c>
      <c r="B57" t="s">
        <v>86</v>
      </c>
      <c r="C57" s="16">
        <v>13137533</v>
      </c>
      <c r="D57" s="16">
        <v>13144056.439999999</v>
      </c>
      <c r="E57" s="58">
        <v>14757541.6</v>
      </c>
      <c r="F57" s="16">
        <f t="shared" si="3"/>
        <v>13949711.779999999</v>
      </c>
      <c r="G57" s="3">
        <f t="shared" si="2"/>
        <v>1.6569339306810764E-3</v>
      </c>
    </row>
    <row r="58" spans="1:7">
      <c r="A58" t="s">
        <v>87</v>
      </c>
      <c r="B58" t="s">
        <v>88</v>
      </c>
      <c r="C58" s="16">
        <v>378127706</v>
      </c>
      <c r="D58" s="16">
        <v>519803635.51999998</v>
      </c>
      <c r="E58" s="58">
        <v>481849274</v>
      </c>
      <c r="F58" s="16">
        <f t="shared" si="3"/>
        <v>477213799.83999997</v>
      </c>
      <c r="G58" s="3">
        <f t="shared" si="2"/>
        <v>5.6683016080504543E-2</v>
      </c>
    </row>
    <row r="59" spans="1:7">
      <c r="A59" t="s">
        <v>89</v>
      </c>
      <c r="B59" s="37" t="s">
        <v>571</v>
      </c>
      <c r="C59" s="16">
        <v>2041145</v>
      </c>
      <c r="D59" s="16">
        <v>1725069.26</v>
      </c>
      <c r="E59" s="59">
        <v>1772071.86</v>
      </c>
      <c r="F59" s="16">
        <f t="shared" si="3"/>
        <v>1801249.8499999999</v>
      </c>
      <c r="G59" s="3">
        <f t="shared" si="2"/>
        <v>2.1395079992822614E-4</v>
      </c>
    </row>
    <row r="60" spans="1:7">
      <c r="A60" t="s">
        <v>90</v>
      </c>
      <c r="B60" t="s">
        <v>91</v>
      </c>
      <c r="C60" s="16">
        <v>787349</v>
      </c>
      <c r="D60" s="16">
        <v>693003</v>
      </c>
      <c r="E60" s="59">
        <v>618559</v>
      </c>
      <c r="F60" s="16">
        <f t="shared" si="3"/>
        <v>671505.33333333337</v>
      </c>
      <c r="G60" s="3">
        <f t="shared" si="2"/>
        <v>7.9760785669315571E-5</v>
      </c>
    </row>
    <row r="61" spans="1:7">
      <c r="A61" t="s">
        <v>92</v>
      </c>
      <c r="B61" t="s">
        <v>93</v>
      </c>
      <c r="C61" s="16">
        <v>1856697.41</v>
      </c>
      <c r="D61" s="16">
        <v>1604877.67</v>
      </c>
      <c r="E61" s="59">
        <v>1471935</v>
      </c>
      <c r="F61" s="16">
        <f t="shared" si="3"/>
        <v>1580376.2916666667</v>
      </c>
      <c r="G61" s="3">
        <f t="shared" si="2"/>
        <v>1.8771564188593102E-4</v>
      </c>
    </row>
    <row r="62" spans="1:7">
      <c r="A62" t="s">
        <v>497</v>
      </c>
      <c r="B62" t="s">
        <v>498</v>
      </c>
      <c r="C62" s="16">
        <v>7214982.6500000004</v>
      </c>
      <c r="D62" s="16">
        <v>7252734.3700000001</v>
      </c>
      <c r="E62" s="59">
        <v>6953705.7999999998</v>
      </c>
      <c r="F62" s="16">
        <f t="shared" si="3"/>
        <v>7096928.1316666668</v>
      </c>
      <c r="G62" s="3">
        <f t="shared" si="2"/>
        <v>8.4296659389213264E-4</v>
      </c>
    </row>
    <row r="63" spans="1:7">
      <c r="A63" t="s">
        <v>94</v>
      </c>
      <c r="B63" t="s">
        <v>499</v>
      </c>
      <c r="C63" s="16">
        <v>3206197.44</v>
      </c>
      <c r="D63" s="16">
        <v>3445364.57</v>
      </c>
      <c r="E63" s="47">
        <v>1916402</v>
      </c>
      <c r="F63" s="16">
        <f t="shared" si="3"/>
        <v>2641022.0966666667</v>
      </c>
      <c r="G63" s="3">
        <f t="shared" si="2"/>
        <v>3.1369817474791428E-4</v>
      </c>
    </row>
    <row r="64" spans="1:7">
      <c r="A64" t="s">
        <v>95</v>
      </c>
      <c r="B64" t="s">
        <v>96</v>
      </c>
      <c r="C64" s="16">
        <v>14014004.140000001</v>
      </c>
      <c r="D64" s="16">
        <v>14737459.289999999</v>
      </c>
      <c r="E64" s="59">
        <v>15351876.82</v>
      </c>
      <c r="F64" s="16">
        <f t="shared" si="3"/>
        <v>14924092.196666667</v>
      </c>
      <c r="G64" s="3">
        <f t="shared" si="2"/>
        <v>1.7726699400860081E-3</v>
      </c>
    </row>
    <row r="65" spans="1:7">
      <c r="A65" t="s">
        <v>97</v>
      </c>
      <c r="B65" t="s">
        <v>98</v>
      </c>
      <c r="C65" s="16">
        <v>17650931</v>
      </c>
      <c r="D65" s="16">
        <v>17760383</v>
      </c>
      <c r="E65" s="59">
        <v>18260943</v>
      </c>
      <c r="F65" s="16">
        <f t="shared" si="3"/>
        <v>17992421</v>
      </c>
      <c r="G65" s="3">
        <f t="shared" ref="G65:G90" si="4">+F65/$F$266</f>
        <v>2.137123212304731E-3</v>
      </c>
    </row>
    <row r="66" spans="1:7">
      <c r="A66" t="s">
        <v>99</v>
      </c>
      <c r="B66" t="s">
        <v>100</v>
      </c>
      <c r="C66" s="16">
        <v>74761404.189999998</v>
      </c>
      <c r="D66" s="16">
        <v>71925803.430000007</v>
      </c>
      <c r="E66" s="59">
        <v>71055071.909999996</v>
      </c>
      <c r="F66" s="16">
        <f t="shared" si="3"/>
        <v>71963037.796666667</v>
      </c>
      <c r="G66" s="3">
        <f t="shared" si="4"/>
        <v>8.5477034193018851E-3</v>
      </c>
    </row>
    <row r="67" spans="1:7">
      <c r="A67" t="s">
        <v>101</v>
      </c>
      <c r="B67" t="s">
        <v>541</v>
      </c>
      <c r="C67" s="16">
        <v>34117576</v>
      </c>
      <c r="D67" s="16">
        <v>34833967.539999999</v>
      </c>
      <c r="E67" s="59">
        <v>33937806</v>
      </c>
      <c r="F67" s="16">
        <f t="shared" si="3"/>
        <v>34266488.18</v>
      </c>
      <c r="G67" s="3">
        <f t="shared" si="4"/>
        <v>4.0701419388554597E-3</v>
      </c>
    </row>
    <row r="68" spans="1:7">
      <c r="A68" t="s">
        <v>102</v>
      </c>
      <c r="B68" t="s">
        <v>103</v>
      </c>
      <c r="C68" s="16">
        <v>1073267.5</v>
      </c>
      <c r="D68" s="16">
        <v>1087676.51</v>
      </c>
      <c r="E68" s="59">
        <v>1183288</v>
      </c>
      <c r="F68" s="16">
        <f t="shared" si="3"/>
        <v>1133080.7533333332</v>
      </c>
      <c r="G68" s="3">
        <f t="shared" si="4"/>
        <v>1.3458628938064519E-4</v>
      </c>
    </row>
    <row r="69" spans="1:7">
      <c r="A69" t="s">
        <v>104</v>
      </c>
      <c r="B69" t="s">
        <v>105</v>
      </c>
      <c r="C69" s="16">
        <v>2199395.4</v>
      </c>
      <c r="D69" s="16">
        <v>2246398.1</v>
      </c>
      <c r="E69" s="67">
        <v>2237718.5299999998</v>
      </c>
      <c r="F69" s="16">
        <f t="shared" si="3"/>
        <v>2234224.5316666667</v>
      </c>
      <c r="G69" s="3">
        <f t="shared" si="4"/>
        <v>2.6537913425466754E-4</v>
      </c>
    </row>
    <row r="70" spans="1:7">
      <c r="A70" t="s">
        <v>106</v>
      </c>
      <c r="B70" t="s">
        <v>107</v>
      </c>
      <c r="C70" s="16">
        <v>30887076</v>
      </c>
      <c r="D70" s="16">
        <v>29360482.809999999</v>
      </c>
      <c r="E70" s="67">
        <v>29172125</v>
      </c>
      <c r="F70" s="16">
        <f t="shared" si="3"/>
        <v>29520736.103333335</v>
      </c>
      <c r="G70" s="3">
        <f t="shared" si="4"/>
        <v>3.506445873557315E-3</v>
      </c>
    </row>
    <row r="71" spans="1:7">
      <c r="A71" t="s">
        <v>108</v>
      </c>
      <c r="B71" t="s">
        <v>109</v>
      </c>
      <c r="C71" s="16">
        <v>1288972</v>
      </c>
      <c r="D71" s="16">
        <v>1386977</v>
      </c>
      <c r="E71" s="67">
        <v>1330597</v>
      </c>
      <c r="F71" s="16">
        <f t="shared" si="3"/>
        <v>1342452.8333333333</v>
      </c>
      <c r="G71" s="3">
        <f t="shared" si="4"/>
        <v>1.5945531240853694E-4</v>
      </c>
    </row>
    <row r="72" spans="1:7">
      <c r="A72" t="s">
        <v>110</v>
      </c>
      <c r="B72" t="s">
        <v>111</v>
      </c>
      <c r="C72" s="16">
        <v>1654120</v>
      </c>
      <c r="D72" s="16">
        <v>1721085.16</v>
      </c>
      <c r="E72" s="67">
        <v>1777038.39</v>
      </c>
      <c r="F72" s="16">
        <f t="shared" si="3"/>
        <v>1737900.915</v>
      </c>
      <c r="G72" s="3">
        <f t="shared" si="4"/>
        <v>2.0642627171363605E-4</v>
      </c>
    </row>
    <row r="73" spans="1:7">
      <c r="A73" t="s">
        <v>112</v>
      </c>
      <c r="B73" t="s">
        <v>113</v>
      </c>
      <c r="C73" s="16">
        <v>271127</v>
      </c>
      <c r="D73" s="16">
        <v>250532</v>
      </c>
      <c r="E73" s="67">
        <v>245457</v>
      </c>
      <c r="F73" s="16">
        <f t="shared" si="3"/>
        <v>251427</v>
      </c>
      <c r="G73" s="3">
        <f t="shared" si="4"/>
        <v>2.9864267732515907E-5</v>
      </c>
    </row>
    <row r="74" spans="1:7">
      <c r="A74" t="s">
        <v>114</v>
      </c>
      <c r="B74" t="s">
        <v>115</v>
      </c>
      <c r="C74" s="16">
        <v>2916949.57</v>
      </c>
      <c r="D74" s="16">
        <v>3299704.93</v>
      </c>
      <c r="E74" s="67">
        <v>3608201</v>
      </c>
      <c r="F74" s="16">
        <f t="shared" si="3"/>
        <v>3390160.4049999998</v>
      </c>
      <c r="G74" s="3">
        <f t="shared" si="4"/>
        <v>4.0268013376087113E-4</v>
      </c>
    </row>
    <row r="75" spans="1:7">
      <c r="A75" t="s">
        <v>116</v>
      </c>
      <c r="B75" t="s">
        <v>117</v>
      </c>
      <c r="C75" s="16">
        <v>1597514</v>
      </c>
      <c r="D75" s="16">
        <v>1642313</v>
      </c>
      <c r="E75" s="67">
        <v>1726635.96</v>
      </c>
      <c r="F75" s="16">
        <f t="shared" si="3"/>
        <v>1677007.9799999997</v>
      </c>
      <c r="G75" s="3">
        <f t="shared" si="4"/>
        <v>1.9919346491938285E-4</v>
      </c>
    </row>
    <row r="76" spans="1:7">
      <c r="A76" t="s">
        <v>118</v>
      </c>
      <c r="B76" t="s">
        <v>119</v>
      </c>
      <c r="C76" s="16">
        <v>11357507</v>
      </c>
      <c r="D76" s="16">
        <v>10715565</v>
      </c>
      <c r="E76" s="68">
        <v>10435031</v>
      </c>
      <c r="F76" s="16">
        <f t="shared" si="3"/>
        <v>10682288.333333334</v>
      </c>
      <c r="G76" s="3">
        <f t="shared" si="4"/>
        <v>1.2688323799058883E-3</v>
      </c>
    </row>
    <row r="77" spans="1:7">
      <c r="A77" t="s">
        <v>120</v>
      </c>
      <c r="B77" t="s">
        <v>121</v>
      </c>
      <c r="C77" s="16">
        <v>1267803</v>
      </c>
      <c r="D77" s="16">
        <v>1172188.04</v>
      </c>
      <c r="E77" s="68">
        <v>1251584.8400000001</v>
      </c>
      <c r="F77" s="16">
        <f t="shared" si="3"/>
        <v>1227822.2666666668</v>
      </c>
      <c r="G77" s="3">
        <f t="shared" si="4"/>
        <v>1.4583959916666817E-4</v>
      </c>
    </row>
    <row r="78" spans="1:7">
      <c r="A78" t="s">
        <v>122</v>
      </c>
      <c r="B78" t="s">
        <v>123</v>
      </c>
      <c r="C78" s="16">
        <v>2945898.36</v>
      </c>
      <c r="D78" s="16">
        <v>2560803.7799999998</v>
      </c>
      <c r="E78" s="68">
        <v>2763048.88</v>
      </c>
      <c r="F78" s="16">
        <f t="shared" si="3"/>
        <v>2726108.76</v>
      </c>
      <c r="G78" s="3">
        <f t="shared" si="4"/>
        <v>3.2380469033396151E-4</v>
      </c>
    </row>
    <row r="79" spans="1:7">
      <c r="A79" t="s">
        <v>124</v>
      </c>
      <c r="B79" t="s">
        <v>506</v>
      </c>
      <c r="C79" s="16">
        <v>1510372.1600000001</v>
      </c>
      <c r="D79" s="16">
        <v>1417159.61</v>
      </c>
      <c r="E79" s="68">
        <v>1457297.05</v>
      </c>
      <c r="F79" s="16">
        <f t="shared" si="3"/>
        <v>1452763.7550000001</v>
      </c>
      <c r="G79" s="3">
        <f t="shared" si="4"/>
        <v>1.7255794219163075E-4</v>
      </c>
    </row>
    <row r="80" spans="1:7">
      <c r="A80" t="s">
        <v>125</v>
      </c>
      <c r="B80" t="s">
        <v>126</v>
      </c>
      <c r="C80" s="16">
        <v>5408599</v>
      </c>
      <c r="D80" s="16">
        <v>5335544</v>
      </c>
      <c r="E80" s="68">
        <v>5796458</v>
      </c>
      <c r="F80" s="16">
        <f t="shared" si="3"/>
        <v>5578176.833333333</v>
      </c>
      <c r="G80" s="3">
        <f t="shared" si="4"/>
        <v>6.6257071201575172E-4</v>
      </c>
    </row>
    <row r="81" spans="1:7">
      <c r="A81" t="s">
        <v>485</v>
      </c>
      <c r="B81" t="s">
        <v>542</v>
      </c>
      <c r="C81" s="16">
        <v>399027</v>
      </c>
      <c r="D81" s="16">
        <v>342976.87</v>
      </c>
      <c r="E81" s="68">
        <v>411932</v>
      </c>
      <c r="F81" s="16">
        <f>IF(C81&gt;0,(+C81+(D81*2)+(E81*3))/6,IF(D81&gt;0,((D81*2)+(E81*3))/5,E81))</f>
        <v>386796.12333333335</v>
      </c>
      <c r="G81" s="3">
        <f t="shared" si="4"/>
        <v>4.5943287654571343E-5</v>
      </c>
    </row>
    <row r="82" spans="1:7">
      <c r="A82" t="s">
        <v>127</v>
      </c>
      <c r="B82" t="s">
        <v>500</v>
      </c>
      <c r="C82" s="16">
        <v>6866619.5300000003</v>
      </c>
      <c r="D82" s="16">
        <v>7211704</v>
      </c>
      <c r="E82" s="69">
        <v>7257377</v>
      </c>
      <c r="F82" s="16">
        <f t="shared" si="3"/>
        <v>7177026.4216666669</v>
      </c>
      <c r="G82" s="3">
        <f t="shared" si="4"/>
        <v>8.5248059508324057E-4</v>
      </c>
    </row>
    <row r="83" spans="1:7">
      <c r="A83" t="s">
        <v>128</v>
      </c>
      <c r="B83" t="s">
        <v>129</v>
      </c>
      <c r="C83" s="16">
        <v>1430526</v>
      </c>
      <c r="D83" s="16">
        <v>1476115.6</v>
      </c>
      <c r="E83" s="69">
        <v>1508164</v>
      </c>
      <c r="F83" s="16">
        <f t="shared" si="3"/>
        <v>1484541.5333333332</v>
      </c>
      <c r="G83" s="3">
        <f t="shared" si="4"/>
        <v>1.7633247746465713E-4</v>
      </c>
    </row>
    <row r="84" spans="1:7">
      <c r="A84" t="s">
        <v>130</v>
      </c>
      <c r="B84" t="s">
        <v>543</v>
      </c>
      <c r="C84" s="16">
        <v>4772576.66</v>
      </c>
      <c r="D84" s="16">
        <v>4976073</v>
      </c>
      <c r="E84" s="69">
        <v>5408363</v>
      </c>
      <c r="F84" s="16">
        <f t="shared" si="3"/>
        <v>5158301.9433333334</v>
      </c>
      <c r="G84" s="3">
        <f t="shared" si="4"/>
        <v>6.1269835889090577E-4</v>
      </c>
    </row>
    <row r="85" spans="1:7">
      <c r="A85" t="s">
        <v>131</v>
      </c>
      <c r="B85" t="s">
        <v>132</v>
      </c>
      <c r="C85" s="16">
        <v>507020</v>
      </c>
      <c r="D85" s="16">
        <v>465817</v>
      </c>
      <c r="E85" s="69">
        <v>495880</v>
      </c>
      <c r="F85" s="16">
        <f t="shared" si="3"/>
        <v>487715.66666666669</v>
      </c>
      <c r="G85" s="3">
        <f t="shared" si="4"/>
        <v>5.7930418159846867E-5</v>
      </c>
    </row>
    <row r="86" spans="1:7">
      <c r="A86" t="s">
        <v>133</v>
      </c>
      <c r="B86" t="s">
        <v>544</v>
      </c>
      <c r="C86" s="16">
        <v>176570.72</v>
      </c>
      <c r="D86" s="16">
        <v>172570.72</v>
      </c>
      <c r="E86" s="69">
        <v>184530</v>
      </c>
      <c r="F86" s="16">
        <f t="shared" si="3"/>
        <v>179217.0266666667</v>
      </c>
      <c r="G86" s="3">
        <f t="shared" si="4"/>
        <v>2.1287233537363836E-5</v>
      </c>
    </row>
    <row r="87" spans="1:7">
      <c r="A87" t="s">
        <v>134</v>
      </c>
      <c r="B87" t="s">
        <v>135</v>
      </c>
      <c r="C87" s="16">
        <v>519869</v>
      </c>
      <c r="D87" s="16">
        <v>455077</v>
      </c>
      <c r="E87" s="69">
        <v>435993</v>
      </c>
      <c r="F87" s="16">
        <f t="shared" si="3"/>
        <v>456333.66666666669</v>
      </c>
      <c r="G87" s="3">
        <f t="shared" si="4"/>
        <v>5.4202893073114674E-5</v>
      </c>
    </row>
    <row r="88" spans="1:7">
      <c r="A88" t="s">
        <v>136</v>
      </c>
      <c r="B88" t="s">
        <v>137</v>
      </c>
      <c r="C88" s="16">
        <v>293595</v>
      </c>
      <c r="D88" s="16">
        <v>295288.44</v>
      </c>
      <c r="E88" s="69">
        <v>304676</v>
      </c>
      <c r="F88" s="16">
        <f t="shared" si="3"/>
        <v>299699.98</v>
      </c>
      <c r="G88" s="3">
        <f t="shared" si="4"/>
        <v>3.5598087882962694E-5</v>
      </c>
    </row>
    <row r="89" spans="1:7">
      <c r="A89" t="s">
        <v>138</v>
      </c>
      <c r="B89" t="s">
        <v>139</v>
      </c>
      <c r="C89" s="16">
        <v>3543555.44</v>
      </c>
      <c r="D89" s="16">
        <v>3592542.88</v>
      </c>
      <c r="E89" s="69">
        <v>3812272.68</v>
      </c>
      <c r="F89" s="16">
        <f t="shared" si="3"/>
        <v>3694243.206666667</v>
      </c>
      <c r="G89" s="3">
        <f t="shared" si="4"/>
        <v>4.3879880916894936E-4</v>
      </c>
    </row>
    <row r="90" spans="1:7">
      <c r="A90" t="s">
        <v>140</v>
      </c>
      <c r="B90" t="s">
        <v>141</v>
      </c>
      <c r="C90" s="16">
        <v>595288</v>
      </c>
      <c r="D90" s="16">
        <v>573798</v>
      </c>
      <c r="E90" s="69">
        <v>555962</v>
      </c>
      <c r="F90" s="16">
        <f t="shared" si="3"/>
        <v>568461.66666666663</v>
      </c>
      <c r="G90" s="3">
        <f t="shared" si="4"/>
        <v>6.7521353748823887E-5</v>
      </c>
    </row>
    <row r="91" spans="1:7">
      <c r="A91" t="s">
        <v>142</v>
      </c>
      <c r="B91" t="s">
        <v>143</v>
      </c>
      <c r="C91" s="16">
        <v>449018188.37</v>
      </c>
      <c r="D91" s="16">
        <v>445498203.75999999</v>
      </c>
      <c r="E91" s="70">
        <v>445855040.79000002</v>
      </c>
      <c r="F91" s="16">
        <f t="shared" ref="F91:F96" si="5">IF(C91&gt;0,(+C91+(D91*2)+(E91*3))/6,IF(D91&gt;0,((D91*2)+(E91*3))/5,E91))</f>
        <v>446263286.37666672</v>
      </c>
      <c r="G91" s="3">
        <f t="shared" ref="G91:G96" si="6">+F91/$F$266</f>
        <v>5.3006742567604882E-2</v>
      </c>
    </row>
    <row r="92" spans="1:7">
      <c r="A92" t="s">
        <v>144</v>
      </c>
      <c r="B92" t="s">
        <v>490</v>
      </c>
      <c r="C92" s="16">
        <v>408121518.75999999</v>
      </c>
      <c r="D92" s="16">
        <v>401479137.80000001</v>
      </c>
      <c r="E92" s="70">
        <v>405834578.29000002</v>
      </c>
      <c r="F92" s="16">
        <f>IF(C92&gt;0,(+C92+(D92*2)+(E92*3))/6,IF(D92&gt;0,((D92*2)+(E92*3))/5,E92))</f>
        <v>404763921.53833342</v>
      </c>
      <c r="G92" s="3">
        <f t="shared" si="6"/>
        <v>4.8077486193940387E-2</v>
      </c>
    </row>
    <row r="93" spans="1:7">
      <c r="A93" t="s">
        <v>145</v>
      </c>
      <c r="B93" t="s">
        <v>146</v>
      </c>
      <c r="C93" s="16">
        <v>804080</v>
      </c>
      <c r="D93" s="16">
        <v>812663</v>
      </c>
      <c r="E93" s="71">
        <v>806178</v>
      </c>
      <c r="F93" s="16">
        <f>IF(C93&gt;0,(+C93+(D93*2)+(E93*3))/6,IF(D93&gt;0,((D93*2)+(E93*3))/5,E93))</f>
        <v>807990</v>
      </c>
      <c r="G93" s="3">
        <f t="shared" si="6"/>
        <v>9.5972308802139494E-5</v>
      </c>
    </row>
    <row r="94" spans="1:7">
      <c r="A94" t="s">
        <v>489</v>
      </c>
      <c r="B94" t="s">
        <v>494</v>
      </c>
      <c r="C94" s="16">
        <v>467263213.73000014</v>
      </c>
      <c r="D94" s="16">
        <v>462840755</v>
      </c>
      <c r="E94" s="71">
        <v>458263403</v>
      </c>
      <c r="F94" s="16">
        <f t="shared" si="5"/>
        <v>461289155.45499998</v>
      </c>
      <c r="G94" s="3">
        <f t="shared" si="6"/>
        <v>5.4791501472054589E-2</v>
      </c>
    </row>
    <row r="95" spans="1:7">
      <c r="A95" t="s">
        <v>487</v>
      </c>
      <c r="B95" t="s">
        <v>495</v>
      </c>
      <c r="C95" s="16">
        <v>160739460</v>
      </c>
      <c r="D95" s="16">
        <v>155626662.69999999</v>
      </c>
      <c r="E95" s="71">
        <v>151534371</v>
      </c>
      <c r="F95" s="16">
        <f t="shared" si="5"/>
        <v>154432649.73333332</v>
      </c>
      <c r="G95" s="3">
        <f t="shared" si="6"/>
        <v>1.8343368048292813E-2</v>
      </c>
    </row>
    <row r="96" spans="1:7">
      <c r="A96" t="s">
        <v>488</v>
      </c>
      <c r="B96" t="s">
        <v>496</v>
      </c>
      <c r="C96" s="16">
        <v>542469923.09000003</v>
      </c>
      <c r="D96" s="16">
        <v>551176535</v>
      </c>
      <c r="E96" s="70">
        <v>550124353</v>
      </c>
      <c r="F96" s="16">
        <f t="shared" si="5"/>
        <v>549199342.01499999</v>
      </c>
      <c r="G96" s="3">
        <f t="shared" si="6"/>
        <v>6.5233392549159525E-2</v>
      </c>
    </row>
    <row r="97" spans="1:7">
      <c r="A97" t="s">
        <v>513</v>
      </c>
      <c r="B97" t="s">
        <v>555</v>
      </c>
      <c r="C97" s="16">
        <v>1975816.82</v>
      </c>
      <c r="D97" s="16">
        <v>2048065.93</v>
      </c>
      <c r="E97" s="178">
        <v>1863995.53</v>
      </c>
      <c r="F97" s="16">
        <f>IF(C97&gt;0,(+C97+(D97*2)+(E97*3))/6,IF(D97&gt;0,((D97*2)+(E97*3))/5,E97))</f>
        <v>1943989.2116666667</v>
      </c>
      <c r="G97" s="3">
        <f t="shared" ref="G97:G128" si="7">+F97/$F$266</f>
        <v>2.3090524997846639E-4</v>
      </c>
    </row>
    <row r="98" spans="1:7">
      <c r="A98" t="s">
        <v>147</v>
      </c>
      <c r="B98" t="s">
        <v>148</v>
      </c>
      <c r="C98" s="16">
        <v>27947331.119999997</v>
      </c>
      <c r="D98" s="16">
        <v>27435747</v>
      </c>
      <c r="E98" s="72">
        <v>29275204.620000001</v>
      </c>
      <c r="F98" s="16">
        <f t="shared" si="3"/>
        <v>28440739.830000002</v>
      </c>
      <c r="G98" s="3">
        <f t="shared" si="7"/>
        <v>3.3781649098702563E-3</v>
      </c>
    </row>
    <row r="99" spans="1:7">
      <c r="A99" t="s">
        <v>149</v>
      </c>
      <c r="B99" t="s">
        <v>150</v>
      </c>
      <c r="C99" s="16">
        <v>8207785</v>
      </c>
      <c r="D99" s="16">
        <v>6006717</v>
      </c>
      <c r="E99" s="72">
        <v>6273774.7999999998</v>
      </c>
      <c r="F99" s="16">
        <f t="shared" si="3"/>
        <v>6507090.5666666664</v>
      </c>
      <c r="G99" s="3">
        <f t="shared" si="7"/>
        <v>7.7290623060634681E-4</v>
      </c>
    </row>
    <row r="100" spans="1:7">
      <c r="A100" t="s">
        <v>151</v>
      </c>
      <c r="B100" t="s">
        <v>152</v>
      </c>
      <c r="C100" s="16">
        <v>710985.96</v>
      </c>
      <c r="D100" s="16">
        <v>877177.04</v>
      </c>
      <c r="E100" s="72">
        <v>937100.09</v>
      </c>
      <c r="F100" s="16">
        <f t="shared" si="3"/>
        <v>879440.05166666675</v>
      </c>
      <c r="G100" s="3">
        <f t="shared" si="7"/>
        <v>1.0445908020089711E-4</v>
      </c>
    </row>
    <row r="101" spans="1:7">
      <c r="A101" t="s">
        <v>153</v>
      </c>
      <c r="B101" t="s">
        <v>154</v>
      </c>
      <c r="C101" s="16">
        <v>23523328.560000002</v>
      </c>
      <c r="D101" s="16">
        <v>19425955.739999998</v>
      </c>
      <c r="E101" s="72">
        <v>19261267.309999999</v>
      </c>
      <c r="F101" s="16">
        <f t="shared" si="3"/>
        <v>20026506.995000001</v>
      </c>
      <c r="G101" s="3">
        <f t="shared" si="7"/>
        <v>2.3787300753132425E-3</v>
      </c>
    </row>
    <row r="102" spans="1:7">
      <c r="A102" t="s">
        <v>155</v>
      </c>
      <c r="B102" t="s">
        <v>482</v>
      </c>
      <c r="C102" s="16">
        <v>158070249.19000003</v>
      </c>
      <c r="D102" s="16">
        <v>150384066</v>
      </c>
      <c r="E102" s="72">
        <v>148843755.65000001</v>
      </c>
      <c r="F102" s="16">
        <f t="shared" si="3"/>
        <v>150894941.35666668</v>
      </c>
      <c r="G102" s="3">
        <f t="shared" si="7"/>
        <v>1.7923162302210107E-2</v>
      </c>
    </row>
    <row r="103" spans="1:7">
      <c r="A103" t="s">
        <v>156</v>
      </c>
      <c r="B103" t="s">
        <v>545</v>
      </c>
      <c r="C103" s="16">
        <v>3517619.66</v>
      </c>
      <c r="D103" s="16">
        <v>3511554.97</v>
      </c>
      <c r="E103" s="72">
        <v>3334862</v>
      </c>
      <c r="F103" s="16">
        <f>IF(C103&gt;0,(+C103+(D103*2)+(E103*3))/6,IF(D103&gt;0,((D103*2)+(E103*3))/5,E103))</f>
        <v>3424219.2666666671</v>
      </c>
      <c r="G103" s="3">
        <f t="shared" si="7"/>
        <v>4.0672561401350143E-4</v>
      </c>
    </row>
    <row r="104" spans="1:7">
      <c r="A104" t="s">
        <v>516</v>
      </c>
      <c r="B104" t="s">
        <v>517</v>
      </c>
      <c r="C104" s="16">
        <v>26572772</v>
      </c>
      <c r="D104" s="16">
        <v>32186543</v>
      </c>
      <c r="E104" s="73">
        <v>35235993</v>
      </c>
      <c r="F104" s="16">
        <f>IF(C104&gt;0,(+C104+(D104*2)+(E104*3))/6,IF(D104&gt;0,((D104*2)+(E104*3))/5,E104))</f>
        <v>32775639.5</v>
      </c>
      <c r="G104" s="3">
        <f t="shared" si="7"/>
        <v>3.8930603043126782E-3</v>
      </c>
    </row>
    <row r="105" spans="1:7">
      <c r="A105" s="37" t="s">
        <v>562</v>
      </c>
      <c r="B105" t="s">
        <v>563</v>
      </c>
      <c r="C105" s="16">
        <v>145862313.69</v>
      </c>
      <c r="D105" s="16">
        <v>114412912.54000001</v>
      </c>
      <c r="E105" s="73">
        <v>116296784.44</v>
      </c>
      <c r="F105" s="16">
        <f t="shared" ref="F105:F167" si="8">IF(C105&gt;0,(+C105+(D105*2)+(E105*3))/6,IF(D105&gt;0,((D105*2)+(E105*3))/5,E105))</f>
        <v>120596415.34833331</v>
      </c>
      <c r="G105" s="3">
        <f t="shared" si="7"/>
        <v>1.4324331259348903E-2</v>
      </c>
    </row>
    <row r="106" spans="1:7">
      <c r="A106" t="s">
        <v>157</v>
      </c>
      <c r="B106" t="s">
        <v>158</v>
      </c>
      <c r="C106" s="16">
        <v>1405777657</v>
      </c>
      <c r="D106" s="16">
        <v>1354047708.1300001</v>
      </c>
      <c r="E106" s="74">
        <v>1339558139</v>
      </c>
      <c r="F106" s="16">
        <f t="shared" si="8"/>
        <v>1355424581.71</v>
      </c>
      <c r="G106" s="3">
        <f t="shared" si="7"/>
        <v>0.16099608474595339</v>
      </c>
    </row>
    <row r="107" spans="1:7">
      <c r="A107" t="s">
        <v>521</v>
      </c>
      <c r="B107" t="s">
        <v>520</v>
      </c>
      <c r="C107" s="16">
        <v>60966688</v>
      </c>
      <c r="D107" s="16">
        <v>48594446</v>
      </c>
      <c r="E107" s="75">
        <v>46876715</v>
      </c>
      <c r="F107" s="16">
        <f t="shared" si="8"/>
        <v>49797620.833333336</v>
      </c>
      <c r="G107" s="3">
        <f t="shared" si="7"/>
        <v>5.914915585871758E-3</v>
      </c>
    </row>
    <row r="108" spans="1:7">
      <c r="A108" t="s">
        <v>159</v>
      </c>
      <c r="B108" t="s">
        <v>160</v>
      </c>
      <c r="C108" s="16">
        <v>69689615.600000009</v>
      </c>
      <c r="D108" s="16">
        <v>50280216.329999998</v>
      </c>
      <c r="E108" s="76">
        <v>53208612</v>
      </c>
      <c r="F108" s="16">
        <f t="shared" si="8"/>
        <v>54979314.043333329</v>
      </c>
      <c r="G108" s="3">
        <f t="shared" si="7"/>
        <v>6.5303923378960023E-3</v>
      </c>
    </row>
    <row r="109" spans="1:7">
      <c r="A109" t="s">
        <v>161</v>
      </c>
      <c r="B109" t="s">
        <v>162</v>
      </c>
      <c r="C109" s="16">
        <v>72118645.050000012</v>
      </c>
      <c r="D109" s="16">
        <v>71722197.189999998</v>
      </c>
      <c r="E109" s="124">
        <v>93242586.629999995</v>
      </c>
      <c r="F109" s="16">
        <f t="shared" si="8"/>
        <v>82548466.553333327</v>
      </c>
      <c r="G109" s="3">
        <f t="shared" si="7"/>
        <v>9.8050309078077571E-3</v>
      </c>
    </row>
    <row r="110" spans="1:7">
      <c r="A110" t="s">
        <v>163</v>
      </c>
      <c r="B110" t="s">
        <v>164</v>
      </c>
      <c r="C110" s="16">
        <v>68277966</v>
      </c>
      <c r="D110" s="16">
        <v>67553141</v>
      </c>
      <c r="E110" s="77">
        <v>69061353</v>
      </c>
      <c r="F110" s="16">
        <f t="shared" si="8"/>
        <v>68428051.166666672</v>
      </c>
      <c r="G110" s="3">
        <f t="shared" si="7"/>
        <v>8.127820959784076E-3</v>
      </c>
    </row>
    <row r="111" spans="1:7">
      <c r="A111" t="s">
        <v>165</v>
      </c>
      <c r="B111" t="s">
        <v>166</v>
      </c>
      <c r="C111" s="16">
        <v>379064119.22000003</v>
      </c>
      <c r="D111" s="16">
        <v>383290456.10000002</v>
      </c>
      <c r="E111" s="77">
        <v>405320686.25999999</v>
      </c>
      <c r="F111" s="16">
        <f t="shared" si="8"/>
        <v>393601181.69999999</v>
      </c>
      <c r="G111" s="3">
        <f t="shared" si="7"/>
        <v>4.6751586226313958E-2</v>
      </c>
    </row>
    <row r="112" spans="1:7">
      <c r="A112" t="s">
        <v>167</v>
      </c>
      <c r="B112" t="s">
        <v>168</v>
      </c>
      <c r="C112" s="16">
        <v>86344174.100000009</v>
      </c>
      <c r="D112" s="16">
        <v>90966462.060000002</v>
      </c>
      <c r="E112" s="77">
        <v>93017589</v>
      </c>
      <c r="F112" s="16">
        <f t="shared" si="8"/>
        <v>91221644.203333333</v>
      </c>
      <c r="G112" s="3">
        <f t="shared" si="7"/>
        <v>1.0835222969246159E-2</v>
      </c>
    </row>
    <row r="113" spans="1:7">
      <c r="A113" t="s">
        <v>169</v>
      </c>
      <c r="B113" t="s">
        <v>170</v>
      </c>
      <c r="C113" s="16">
        <v>304141590.62</v>
      </c>
      <c r="D113" s="16">
        <v>308729851.31</v>
      </c>
      <c r="E113" s="77">
        <v>322218589.10000002</v>
      </c>
      <c r="F113" s="16">
        <f t="shared" si="8"/>
        <v>314709510.08999997</v>
      </c>
      <c r="G113" s="3">
        <f t="shared" si="7"/>
        <v>3.7380906057410998E-2</v>
      </c>
    </row>
    <row r="114" spans="1:7">
      <c r="A114" t="s">
        <v>171</v>
      </c>
      <c r="B114" t="s">
        <v>172</v>
      </c>
      <c r="C114" s="16">
        <v>78253077</v>
      </c>
      <c r="D114" s="16">
        <v>73144861</v>
      </c>
      <c r="E114" s="77">
        <v>75655310</v>
      </c>
      <c r="F114" s="16">
        <f t="shared" si="8"/>
        <v>75251454.833333328</v>
      </c>
      <c r="G114" s="3">
        <f t="shared" si="7"/>
        <v>8.9382985693819469E-3</v>
      </c>
    </row>
    <row r="115" spans="1:7">
      <c r="A115" t="s">
        <v>173</v>
      </c>
      <c r="B115" t="s">
        <v>174</v>
      </c>
      <c r="C115" s="16">
        <v>37412149.290000007</v>
      </c>
      <c r="D115" s="16">
        <v>36795739.030000001</v>
      </c>
      <c r="E115" s="77">
        <v>37531979.159999996</v>
      </c>
      <c r="F115" s="16">
        <f t="shared" si="8"/>
        <v>37266594.138333328</v>
      </c>
      <c r="G115" s="3">
        <f t="shared" si="7"/>
        <v>4.4264917643140732E-3</v>
      </c>
    </row>
    <row r="116" spans="1:7">
      <c r="A116" t="s">
        <v>175</v>
      </c>
      <c r="B116" t="s">
        <v>176</v>
      </c>
      <c r="C116" s="16">
        <v>41599666.790000007</v>
      </c>
      <c r="D116" s="16">
        <v>41924158.479999997</v>
      </c>
      <c r="E116" s="78">
        <v>42217074</v>
      </c>
      <c r="F116" s="16">
        <f t="shared" si="8"/>
        <v>42016534.291666664</v>
      </c>
      <c r="G116" s="3">
        <f t="shared" si="7"/>
        <v>4.99068528550541E-3</v>
      </c>
    </row>
    <row r="117" spans="1:7">
      <c r="A117" t="s">
        <v>177</v>
      </c>
      <c r="B117" t="s">
        <v>546</v>
      </c>
      <c r="C117" s="16">
        <v>332908619.83000004</v>
      </c>
      <c r="D117" s="16">
        <v>331730359.94999999</v>
      </c>
      <c r="E117" s="78">
        <v>351316753.02999997</v>
      </c>
      <c r="F117" s="16">
        <f t="shared" si="8"/>
        <v>341719933.13666666</v>
      </c>
      <c r="G117" s="3">
        <f t="shared" si="7"/>
        <v>4.0589179255731668E-2</v>
      </c>
    </row>
    <row r="118" spans="1:7">
      <c r="A118" t="s">
        <v>178</v>
      </c>
      <c r="B118" t="s">
        <v>179</v>
      </c>
      <c r="C118" s="16">
        <v>264065041.59</v>
      </c>
      <c r="D118" s="16">
        <v>259707156.99000001</v>
      </c>
      <c r="E118" s="78">
        <v>261898778.90000001</v>
      </c>
      <c r="F118" s="16">
        <f t="shared" si="8"/>
        <v>261529282.04499999</v>
      </c>
      <c r="G118" s="3">
        <f t="shared" si="7"/>
        <v>3.1064207499133127E-2</v>
      </c>
    </row>
    <row r="119" spans="1:7">
      <c r="A119" t="s">
        <v>180</v>
      </c>
      <c r="B119" t="s">
        <v>181</v>
      </c>
      <c r="C119" s="16">
        <v>108621538</v>
      </c>
      <c r="D119" s="16">
        <v>111915966</v>
      </c>
      <c r="E119" s="78">
        <v>119310342.91</v>
      </c>
      <c r="F119" s="16">
        <f t="shared" si="8"/>
        <v>115064083.12166667</v>
      </c>
      <c r="G119" s="3">
        <f t="shared" si="7"/>
        <v>1.3667205927533312E-2</v>
      </c>
    </row>
    <row r="120" spans="1:7">
      <c r="A120" t="s">
        <v>182</v>
      </c>
      <c r="B120" s="37" t="s">
        <v>572</v>
      </c>
      <c r="C120" s="16">
        <v>196009657</v>
      </c>
      <c r="D120" s="16">
        <v>204246332.72999999</v>
      </c>
      <c r="E120" s="78">
        <v>213984188</v>
      </c>
      <c r="F120" s="16">
        <f t="shared" si="8"/>
        <v>207742481.07666668</v>
      </c>
      <c r="G120" s="3">
        <f t="shared" si="7"/>
        <v>2.467546076710414E-2</v>
      </c>
    </row>
    <row r="121" spans="1:7">
      <c r="A121" t="s">
        <v>183</v>
      </c>
      <c r="B121" t="s">
        <v>184</v>
      </c>
      <c r="C121" s="16">
        <v>85327383</v>
      </c>
      <c r="D121" s="16">
        <v>84358975.040000007</v>
      </c>
      <c r="E121" s="78">
        <v>87017456.439999998</v>
      </c>
      <c r="F121" s="16">
        <f t="shared" si="8"/>
        <v>85849617.066666663</v>
      </c>
      <c r="G121" s="3">
        <f t="shared" si="7"/>
        <v>1.0197138528530747E-2</v>
      </c>
    </row>
    <row r="122" spans="1:7">
      <c r="A122" t="s">
        <v>185</v>
      </c>
      <c r="B122" t="s">
        <v>186</v>
      </c>
      <c r="C122" s="16">
        <v>21409001</v>
      </c>
      <c r="D122" s="16">
        <v>20861203</v>
      </c>
      <c r="E122" s="79">
        <v>21006443</v>
      </c>
      <c r="F122" s="16">
        <f t="shared" si="8"/>
        <v>21025122.666666668</v>
      </c>
      <c r="G122" s="3">
        <f t="shared" si="7"/>
        <v>2.4973447260092279E-3</v>
      </c>
    </row>
    <row r="123" spans="1:7">
      <c r="A123" t="s">
        <v>187</v>
      </c>
      <c r="B123" t="s">
        <v>547</v>
      </c>
      <c r="C123" s="16">
        <v>2720250</v>
      </c>
      <c r="D123" s="16">
        <v>2983698.95</v>
      </c>
      <c r="E123" s="79">
        <v>3325724</v>
      </c>
      <c r="F123" s="16">
        <f t="shared" si="8"/>
        <v>3110803.3166666664</v>
      </c>
      <c r="G123" s="3">
        <f t="shared" si="7"/>
        <v>3.6949835583342995E-4</v>
      </c>
    </row>
    <row r="124" spans="1:7">
      <c r="A124" t="s">
        <v>188</v>
      </c>
      <c r="B124" t="s">
        <v>189</v>
      </c>
      <c r="C124" s="16">
        <v>50354573.900000006</v>
      </c>
      <c r="D124" s="16">
        <v>50378409.380000003</v>
      </c>
      <c r="E124" s="79">
        <v>51298993.049999997</v>
      </c>
      <c r="F124" s="16">
        <f t="shared" si="8"/>
        <v>50834728.634999998</v>
      </c>
      <c r="G124" s="3">
        <f t="shared" si="7"/>
        <v>6.0381022963541418E-3</v>
      </c>
    </row>
    <row r="125" spans="1:7">
      <c r="A125" t="s">
        <v>190</v>
      </c>
      <c r="B125" t="s">
        <v>191</v>
      </c>
      <c r="C125" s="16">
        <v>115704527</v>
      </c>
      <c r="D125" s="16">
        <v>117632304</v>
      </c>
      <c r="E125" s="79">
        <v>121880957</v>
      </c>
      <c r="F125" s="16">
        <f t="shared" si="8"/>
        <v>119435334.33333333</v>
      </c>
      <c r="G125" s="3">
        <f t="shared" si="7"/>
        <v>1.4186419124649364E-2</v>
      </c>
    </row>
    <row r="126" spans="1:7">
      <c r="A126" t="s">
        <v>192</v>
      </c>
      <c r="B126" t="s">
        <v>548</v>
      </c>
      <c r="C126" s="16">
        <v>21239017</v>
      </c>
      <c r="D126" s="16">
        <v>22267369</v>
      </c>
      <c r="E126" s="79">
        <v>23704041</v>
      </c>
      <c r="F126" s="16">
        <f t="shared" si="8"/>
        <v>22814313</v>
      </c>
      <c r="G126" s="3">
        <f t="shared" si="7"/>
        <v>2.7098631076432449E-3</v>
      </c>
    </row>
    <row r="127" spans="1:7">
      <c r="A127" t="s">
        <v>483</v>
      </c>
      <c r="B127" t="s">
        <v>484</v>
      </c>
      <c r="C127" s="16">
        <v>6552126.29</v>
      </c>
      <c r="D127" s="16">
        <v>19868518.260000002</v>
      </c>
      <c r="E127" s="79">
        <v>22643673.870000001</v>
      </c>
      <c r="F127" s="16">
        <f>IF(C127&gt;0,(+C127+(D127*2)+(E127*3))/6,IF(D127&gt;0,((D127*2)+(E127*3))/5,E127))</f>
        <v>19036697.403333332</v>
      </c>
      <c r="G127" s="3">
        <f t="shared" si="7"/>
        <v>2.2611614026975505E-3</v>
      </c>
    </row>
    <row r="128" spans="1:7">
      <c r="A128" t="s">
        <v>193</v>
      </c>
      <c r="B128" t="s">
        <v>507</v>
      </c>
      <c r="C128" s="16">
        <v>16405002</v>
      </c>
      <c r="D128" s="16">
        <v>16623734</v>
      </c>
      <c r="E128" s="80">
        <v>16838181</v>
      </c>
      <c r="F128" s="16">
        <f t="shared" si="8"/>
        <v>16694502.166666666</v>
      </c>
      <c r="G128" s="3">
        <f t="shared" si="7"/>
        <v>1.98295760744232E-3</v>
      </c>
    </row>
    <row r="129" spans="1:7">
      <c r="A129" t="s">
        <v>194</v>
      </c>
      <c r="B129" t="s">
        <v>195</v>
      </c>
      <c r="C129" s="16">
        <v>18563128.09</v>
      </c>
      <c r="D129" s="16">
        <v>18519075.699999999</v>
      </c>
      <c r="E129" s="80">
        <v>19470060</v>
      </c>
      <c r="F129" s="16">
        <f t="shared" si="8"/>
        <v>19001909.914999999</v>
      </c>
      <c r="G129" s="3">
        <f t="shared" ref="G129:G160" si="9">+F129/$F$266</f>
        <v>2.2570293768398326E-3</v>
      </c>
    </row>
    <row r="130" spans="1:7">
      <c r="A130" t="s">
        <v>559</v>
      </c>
      <c r="B130" t="s">
        <v>560</v>
      </c>
      <c r="C130" s="16">
        <v>11395737.25</v>
      </c>
      <c r="D130" s="16">
        <v>9035674</v>
      </c>
      <c r="E130" s="80">
        <v>10055761</v>
      </c>
      <c r="F130" s="16">
        <f>IF(C130&gt;0,(+C130+(D130*2)+(E130*3))/6,IF(D130&gt;0,((D130*2)+(E130*3))/5,E130))</f>
        <v>9939061.375</v>
      </c>
      <c r="G130" s="3">
        <f t="shared" si="9"/>
        <v>1.1805525656071452E-3</v>
      </c>
    </row>
    <row r="131" spans="1:7">
      <c r="A131" t="s">
        <v>196</v>
      </c>
      <c r="B131" t="s">
        <v>197</v>
      </c>
      <c r="C131" s="16">
        <v>16289365</v>
      </c>
      <c r="D131" s="16">
        <v>15220271</v>
      </c>
      <c r="E131" s="80">
        <v>14913814</v>
      </c>
      <c r="F131" s="16">
        <f t="shared" si="8"/>
        <v>15245224.833333334</v>
      </c>
      <c r="G131" s="3">
        <f t="shared" si="9"/>
        <v>1.810813779208545E-3</v>
      </c>
    </row>
    <row r="132" spans="1:7">
      <c r="A132" t="s">
        <v>198</v>
      </c>
      <c r="B132" t="s">
        <v>549</v>
      </c>
      <c r="C132" s="16">
        <v>7913064.7299999995</v>
      </c>
      <c r="D132" s="16">
        <v>7848116.5499999998</v>
      </c>
      <c r="E132" s="80">
        <v>7128838</v>
      </c>
      <c r="F132" s="16">
        <f t="shared" si="8"/>
        <v>7499301.9716666667</v>
      </c>
      <c r="G132" s="3">
        <f t="shared" si="9"/>
        <v>8.9076018839996402E-4</v>
      </c>
    </row>
    <row r="133" spans="1:7">
      <c r="A133" t="s">
        <v>199</v>
      </c>
      <c r="B133" t="s">
        <v>200</v>
      </c>
      <c r="C133" s="16">
        <v>57529841.829999998</v>
      </c>
      <c r="D133" s="16">
        <v>57045650.979999997</v>
      </c>
      <c r="E133" s="80">
        <v>58617482</v>
      </c>
      <c r="F133" s="16">
        <f t="shared" si="8"/>
        <v>57912264.964999996</v>
      </c>
      <c r="G133" s="3">
        <f t="shared" si="9"/>
        <v>6.878765549885894E-3</v>
      </c>
    </row>
    <row r="134" spans="1:7">
      <c r="A134" t="s">
        <v>201</v>
      </c>
      <c r="B134" t="s">
        <v>550</v>
      </c>
      <c r="C134" s="16">
        <v>8297411</v>
      </c>
      <c r="D134" s="16">
        <v>8176130.1799999997</v>
      </c>
      <c r="E134" s="80">
        <v>8208092.1299999999</v>
      </c>
      <c r="F134" s="16">
        <f t="shared" si="8"/>
        <v>8212324.625</v>
      </c>
      <c r="G134" s="3">
        <f t="shared" si="9"/>
        <v>9.7545236314052701E-4</v>
      </c>
    </row>
    <row r="135" spans="1:7">
      <c r="A135" t="s">
        <v>202</v>
      </c>
      <c r="B135" t="s">
        <v>551</v>
      </c>
      <c r="C135" s="16">
        <v>10970686</v>
      </c>
      <c r="D135" s="16">
        <v>9896641.5</v>
      </c>
      <c r="E135" s="80">
        <v>10046659.85</v>
      </c>
      <c r="F135" s="16">
        <f t="shared" si="8"/>
        <v>10150658.091666667</v>
      </c>
      <c r="G135" s="3">
        <f t="shared" si="9"/>
        <v>1.2056858289315082E-3</v>
      </c>
    </row>
    <row r="136" spans="1:7">
      <c r="A136" t="s">
        <v>203</v>
      </c>
      <c r="B136" t="s">
        <v>508</v>
      </c>
      <c r="C136" s="16">
        <v>9413917</v>
      </c>
      <c r="D136" s="16">
        <v>9643741</v>
      </c>
      <c r="E136" s="169">
        <v>10896239.210000001</v>
      </c>
      <c r="F136" s="16">
        <f t="shared" si="8"/>
        <v>10231686.105</v>
      </c>
      <c r="G136" s="3">
        <f t="shared" si="9"/>
        <v>1.21531026180475E-3</v>
      </c>
    </row>
    <row r="137" spans="1:7">
      <c r="A137" t="s">
        <v>204</v>
      </c>
      <c r="B137" t="s">
        <v>552</v>
      </c>
      <c r="C137" s="16">
        <v>140920453</v>
      </c>
      <c r="D137" s="16">
        <v>132340468</v>
      </c>
      <c r="E137" s="81">
        <v>136808205</v>
      </c>
      <c r="F137" s="16">
        <f t="shared" si="8"/>
        <v>136004334</v>
      </c>
      <c r="G137" s="3">
        <f t="shared" si="9"/>
        <v>1.6154469660611296E-2</v>
      </c>
    </row>
    <row r="138" spans="1:7">
      <c r="A138" t="s">
        <v>205</v>
      </c>
      <c r="B138" t="s">
        <v>206</v>
      </c>
      <c r="C138" s="16">
        <v>9487225</v>
      </c>
      <c r="D138" s="16">
        <v>7897561</v>
      </c>
      <c r="E138" s="81">
        <v>7866437</v>
      </c>
      <c r="F138" s="16">
        <f t="shared" si="8"/>
        <v>8146943</v>
      </c>
      <c r="G138" s="3">
        <f t="shared" si="9"/>
        <v>9.676863938779301E-4</v>
      </c>
    </row>
    <row r="139" spans="1:7">
      <c r="A139" t="s">
        <v>207</v>
      </c>
      <c r="B139" t="s">
        <v>208</v>
      </c>
      <c r="C139" s="16">
        <v>6508691</v>
      </c>
      <c r="D139" s="16">
        <v>6401205</v>
      </c>
      <c r="E139" s="81">
        <v>8772712.1199999992</v>
      </c>
      <c r="F139" s="16">
        <f t="shared" si="8"/>
        <v>7604872.8933333335</v>
      </c>
      <c r="G139" s="3">
        <f t="shared" si="9"/>
        <v>9.0329980534413392E-4</v>
      </c>
    </row>
    <row r="140" spans="1:7">
      <c r="A140" t="s">
        <v>209</v>
      </c>
      <c r="B140" t="s">
        <v>210</v>
      </c>
      <c r="C140" s="16">
        <v>944740</v>
      </c>
      <c r="D140" s="16">
        <v>734797</v>
      </c>
      <c r="E140" s="81">
        <v>718446.82</v>
      </c>
      <c r="F140" s="16">
        <f t="shared" si="8"/>
        <v>761612.41</v>
      </c>
      <c r="G140" s="3">
        <f t="shared" si="9"/>
        <v>9.0463621332023515E-5</v>
      </c>
    </row>
    <row r="141" spans="1:7">
      <c r="A141" t="s">
        <v>211</v>
      </c>
      <c r="B141" t="s">
        <v>464</v>
      </c>
      <c r="C141" s="16">
        <v>1496864.66</v>
      </c>
      <c r="D141" s="16">
        <v>1366930.18</v>
      </c>
      <c r="E141" s="81">
        <v>1087755.92</v>
      </c>
      <c r="F141" s="16">
        <f t="shared" si="8"/>
        <v>1248998.7966666666</v>
      </c>
      <c r="G141" s="3">
        <f t="shared" si="9"/>
        <v>1.4835492791642714E-4</v>
      </c>
    </row>
    <row r="142" spans="1:7" outlineLevel="1">
      <c r="A142" t="s">
        <v>212</v>
      </c>
      <c r="B142" t="s">
        <v>213</v>
      </c>
      <c r="C142" s="16">
        <v>871031.74283936433</v>
      </c>
      <c r="D142" s="16">
        <v>855948.51934693684</v>
      </c>
      <c r="E142" s="82">
        <v>847060.98</v>
      </c>
      <c r="F142" s="16">
        <f t="shared" si="8"/>
        <v>854018.62025553966</v>
      </c>
      <c r="G142" s="3">
        <f t="shared" si="9"/>
        <v>1.0143954596708097E-4</v>
      </c>
    </row>
    <row r="143" spans="1:7" outlineLevel="1">
      <c r="A143" t="s">
        <v>214</v>
      </c>
      <c r="B143" t="s">
        <v>215</v>
      </c>
      <c r="C143" s="16">
        <v>228632.13060347189</v>
      </c>
      <c r="D143" s="16">
        <v>197984.06396408979</v>
      </c>
      <c r="E143" s="82">
        <v>195292.67</v>
      </c>
      <c r="F143" s="16">
        <f t="shared" si="8"/>
        <v>201746.37808860859</v>
      </c>
      <c r="G143" s="3">
        <f t="shared" si="9"/>
        <v>2.3963249170946585E-5</v>
      </c>
    </row>
    <row r="144" spans="1:7" outlineLevel="1">
      <c r="A144" t="s">
        <v>216</v>
      </c>
      <c r="B144" t="s">
        <v>217</v>
      </c>
      <c r="C144" s="16">
        <v>1310225.2343277426</v>
      </c>
      <c r="D144" s="16">
        <v>1259521.837300058</v>
      </c>
      <c r="E144" s="82">
        <v>1277982.94</v>
      </c>
      <c r="F144" s="16">
        <f t="shared" si="8"/>
        <v>1277202.9548213098</v>
      </c>
      <c r="G144" s="3">
        <f t="shared" si="9"/>
        <v>1.5170499187256743E-4</v>
      </c>
    </row>
    <row r="145" spans="1:7" outlineLevel="1">
      <c r="A145" t="s">
        <v>511</v>
      </c>
      <c r="B145" t="s">
        <v>509</v>
      </c>
      <c r="C145" s="16">
        <v>1070797.9604975951</v>
      </c>
      <c r="D145" s="16">
        <v>1012307.98</v>
      </c>
      <c r="E145" s="83">
        <v>977151.43</v>
      </c>
      <c r="F145" s="16">
        <f>IF(C145&gt;0,(+C145+(D145*2)+(E145*3))/6,IF(D145&gt;0,((D145*2)+(E145*3))/5,E145))</f>
        <v>1004478.0350829326</v>
      </c>
      <c r="G145" s="3">
        <f t="shared" si="9"/>
        <v>1.1931097682885372E-4</v>
      </c>
    </row>
    <row r="146" spans="1:7" outlineLevel="1">
      <c r="A146" t="s">
        <v>218</v>
      </c>
      <c r="B146" t="s">
        <v>219</v>
      </c>
      <c r="C146" s="16">
        <v>1603207.5107021499</v>
      </c>
      <c r="D146" s="16">
        <v>1526194.761821242</v>
      </c>
      <c r="E146" s="84">
        <v>1413482.06</v>
      </c>
      <c r="F146" s="16">
        <f t="shared" si="8"/>
        <v>1482673.869057439</v>
      </c>
      <c r="G146" s="3">
        <f t="shared" si="9"/>
        <v>1.7611063802032634E-4</v>
      </c>
    </row>
    <row r="147" spans="1:7" outlineLevel="1">
      <c r="A147" t="s">
        <v>220</v>
      </c>
      <c r="B147" t="s">
        <v>221</v>
      </c>
      <c r="C147" s="16">
        <v>162945.41256650139</v>
      </c>
      <c r="D147" s="16">
        <v>129031.17839825031</v>
      </c>
      <c r="E147" s="85">
        <v>119616.71</v>
      </c>
      <c r="F147" s="16">
        <f t="shared" si="8"/>
        <v>129976.31656050035</v>
      </c>
      <c r="G147" s="3">
        <f t="shared" si="9"/>
        <v>1.5438467295274667E-5</v>
      </c>
    </row>
    <row r="148" spans="1:7" outlineLevel="1">
      <c r="A148" t="s">
        <v>222</v>
      </c>
      <c r="B148" t="s">
        <v>223</v>
      </c>
      <c r="C148" s="16">
        <v>3018183.4657517243</v>
      </c>
      <c r="D148" s="16">
        <v>3022410.7071024962</v>
      </c>
      <c r="E148" s="86">
        <v>2988724.56</v>
      </c>
      <c r="F148" s="16">
        <f t="shared" si="8"/>
        <v>3004863.0933261192</v>
      </c>
      <c r="G148" s="3">
        <f t="shared" si="9"/>
        <v>3.569148735762156E-4</v>
      </c>
    </row>
    <row r="149" spans="1:7" outlineLevel="1">
      <c r="A149" t="s">
        <v>224</v>
      </c>
      <c r="B149" t="s">
        <v>225</v>
      </c>
      <c r="C149" s="16">
        <v>15385683.747867113</v>
      </c>
      <c r="D149" s="16">
        <v>15850854.88042427</v>
      </c>
      <c r="E149" s="86">
        <v>18475160.969999999</v>
      </c>
      <c r="F149" s="16">
        <f t="shared" si="8"/>
        <v>17085479.403119277</v>
      </c>
      <c r="G149" s="3">
        <f t="shared" si="9"/>
        <v>2.0293975238663314E-3</v>
      </c>
    </row>
    <row r="150" spans="1:7" outlineLevel="1">
      <c r="A150" t="s">
        <v>226</v>
      </c>
      <c r="B150" t="s">
        <v>227</v>
      </c>
      <c r="C150" s="16">
        <v>2773335.2495046612</v>
      </c>
      <c r="D150" s="16">
        <v>2808886.5642256327</v>
      </c>
      <c r="E150" s="86">
        <v>2790866.65</v>
      </c>
      <c r="F150" s="16">
        <f t="shared" si="8"/>
        <v>2793951.3879926545</v>
      </c>
      <c r="G150" s="3">
        <f t="shared" si="9"/>
        <v>3.3186297526775988E-4</v>
      </c>
    </row>
    <row r="151" spans="1:7" outlineLevel="1">
      <c r="A151" t="s">
        <v>228</v>
      </c>
      <c r="B151" t="s">
        <v>229</v>
      </c>
      <c r="C151" s="16">
        <v>2881960.2813055776</v>
      </c>
      <c r="D151" s="16">
        <v>2786881.2023344846</v>
      </c>
      <c r="E151" s="86">
        <v>2819410.92</v>
      </c>
      <c r="F151" s="16">
        <f t="shared" si="8"/>
        <v>2818992.5743290908</v>
      </c>
      <c r="G151" s="3">
        <f t="shared" si="9"/>
        <v>3.3483734434145183E-4</v>
      </c>
    </row>
    <row r="152" spans="1:7" outlineLevel="1">
      <c r="A152" t="s">
        <v>230</v>
      </c>
      <c r="B152" t="s">
        <v>231</v>
      </c>
      <c r="C152" s="16">
        <v>2106016.510543433</v>
      </c>
      <c r="D152" s="16">
        <v>2064134.2017607996</v>
      </c>
      <c r="E152" s="86">
        <v>2171800.02</v>
      </c>
      <c r="F152" s="16">
        <f t="shared" si="8"/>
        <v>2124947.4956775052</v>
      </c>
      <c r="G152" s="3">
        <f t="shared" si="9"/>
        <v>2.5239930846111277E-4</v>
      </c>
    </row>
    <row r="153" spans="1:7" outlineLevel="1">
      <c r="A153" t="s">
        <v>232</v>
      </c>
      <c r="B153" t="s">
        <v>233</v>
      </c>
      <c r="C153" s="16">
        <v>549040.26373123005</v>
      </c>
      <c r="D153" s="16">
        <v>573354.51016286574</v>
      </c>
      <c r="E153" s="86">
        <v>555895.92000000004</v>
      </c>
      <c r="F153" s="16">
        <f t="shared" si="8"/>
        <v>560572.8406761603</v>
      </c>
      <c r="G153" s="3">
        <f t="shared" si="9"/>
        <v>6.6584326255850933E-5</v>
      </c>
    </row>
    <row r="154" spans="1:7" outlineLevel="1">
      <c r="A154" t="s">
        <v>234</v>
      </c>
      <c r="B154" t="s">
        <v>235</v>
      </c>
      <c r="C154" s="16">
        <v>1594601.1102206483</v>
      </c>
      <c r="D154" s="16">
        <v>1559627.6305736657</v>
      </c>
      <c r="E154" s="86">
        <v>1464678.09</v>
      </c>
      <c r="F154" s="16">
        <f t="shared" si="8"/>
        <v>1517981.7735613298</v>
      </c>
      <c r="G154" s="3">
        <f t="shared" si="9"/>
        <v>1.8030447843196988E-4</v>
      </c>
    </row>
    <row r="155" spans="1:7" outlineLevel="1">
      <c r="A155" t="s">
        <v>236</v>
      </c>
      <c r="B155" t="s">
        <v>237</v>
      </c>
      <c r="C155" s="16">
        <v>3842076.587145336</v>
      </c>
      <c r="D155" s="16">
        <v>3796342.8279921357</v>
      </c>
      <c r="E155" s="87">
        <v>3886148.48</v>
      </c>
      <c r="F155" s="16">
        <f t="shared" si="8"/>
        <v>3848867.9471882679</v>
      </c>
      <c r="G155" s="3">
        <f t="shared" si="9"/>
        <v>4.5716499358433788E-4</v>
      </c>
    </row>
    <row r="156" spans="1:7" outlineLevel="1">
      <c r="A156" t="s">
        <v>238</v>
      </c>
      <c r="B156" t="s">
        <v>239</v>
      </c>
      <c r="C156" s="16">
        <v>5868180.7787796455</v>
      </c>
      <c r="D156" s="16">
        <v>5661341.7881690497</v>
      </c>
      <c r="E156" s="87">
        <v>5700939.7699999996</v>
      </c>
      <c r="F156" s="16">
        <f t="shared" si="8"/>
        <v>5715613.9441862898</v>
      </c>
      <c r="G156" s="3">
        <f t="shared" si="9"/>
        <v>6.7889536559271907E-4</v>
      </c>
    </row>
    <row r="157" spans="1:7" outlineLevel="1">
      <c r="A157" t="s">
        <v>240</v>
      </c>
      <c r="B157" t="s">
        <v>241</v>
      </c>
      <c r="C157" s="16">
        <v>1202161.8786306288</v>
      </c>
      <c r="D157" s="16">
        <v>468486.69078054943</v>
      </c>
      <c r="E157" s="87">
        <v>471968.02</v>
      </c>
      <c r="F157" s="16">
        <f t="shared" si="8"/>
        <v>592506.55336528795</v>
      </c>
      <c r="G157" s="3">
        <f t="shared" si="9"/>
        <v>7.0377383268189898E-5</v>
      </c>
    </row>
    <row r="158" spans="1:7" outlineLevel="1">
      <c r="A158" t="s">
        <v>242</v>
      </c>
      <c r="B158" t="s">
        <v>243</v>
      </c>
      <c r="C158" s="16">
        <v>511523.89587766584</v>
      </c>
      <c r="D158" s="16">
        <v>419586.93405085115</v>
      </c>
      <c r="E158" s="87">
        <v>457203.21</v>
      </c>
      <c r="F158" s="16">
        <f t="shared" si="8"/>
        <v>453717.89899656136</v>
      </c>
      <c r="G158" s="3">
        <f t="shared" si="9"/>
        <v>5.3892194595918174E-5</v>
      </c>
    </row>
    <row r="159" spans="1:7" outlineLevel="1">
      <c r="A159" t="s">
        <v>244</v>
      </c>
      <c r="B159" t="s">
        <v>245</v>
      </c>
      <c r="C159" s="16">
        <v>354192.42434866092</v>
      </c>
      <c r="D159" s="16">
        <v>362266.92477900296</v>
      </c>
      <c r="E159" s="87">
        <v>363328.74</v>
      </c>
      <c r="F159" s="16">
        <f t="shared" si="8"/>
        <v>361452.08231777773</v>
      </c>
      <c r="G159" s="3">
        <f t="shared" si="9"/>
        <v>4.2932945780737522E-5</v>
      </c>
    </row>
    <row r="160" spans="1:7" outlineLevel="1">
      <c r="A160" t="s">
        <v>246</v>
      </c>
      <c r="B160" t="s">
        <v>247</v>
      </c>
      <c r="C160" s="16">
        <v>4601547.361383792</v>
      </c>
      <c r="D160" s="16">
        <v>4302304.5998871215</v>
      </c>
      <c r="E160" s="87">
        <v>4338183</v>
      </c>
      <c r="F160" s="16">
        <f t="shared" si="8"/>
        <v>4370117.5935263392</v>
      </c>
      <c r="G160" s="3">
        <f t="shared" si="9"/>
        <v>5.1907854699633979E-4</v>
      </c>
    </row>
    <row r="161" spans="1:7" outlineLevel="1">
      <c r="A161" t="s">
        <v>248</v>
      </c>
      <c r="B161" t="s">
        <v>249</v>
      </c>
      <c r="C161" s="16">
        <v>395453.07625549362</v>
      </c>
      <c r="D161" s="16">
        <v>345593.21340635931</v>
      </c>
      <c r="E161" s="87">
        <v>316341.65999999997</v>
      </c>
      <c r="F161" s="16">
        <f t="shared" si="8"/>
        <v>339277.41384470201</v>
      </c>
      <c r="G161" s="3">
        <f t="shared" ref="G161:G165" si="10">+F161/$F$266</f>
        <v>4.0299059061492122E-5</v>
      </c>
    </row>
    <row r="162" spans="1:7" outlineLevel="1">
      <c r="A162" t="s">
        <v>250</v>
      </c>
      <c r="B162" t="s">
        <v>251</v>
      </c>
      <c r="C162" s="16">
        <v>392316.50323323376</v>
      </c>
      <c r="D162" s="16">
        <v>413999.87376797287</v>
      </c>
      <c r="E162" s="87">
        <v>307668.44</v>
      </c>
      <c r="F162" s="16">
        <f t="shared" si="8"/>
        <v>357220.26179486327</v>
      </c>
      <c r="G162" s="3">
        <f t="shared" si="10"/>
        <v>4.2430294032547102E-5</v>
      </c>
    </row>
    <row r="163" spans="1:7" outlineLevel="1">
      <c r="A163" t="s">
        <v>252</v>
      </c>
      <c r="B163" t="s">
        <v>253</v>
      </c>
      <c r="C163" s="16">
        <v>444474.38562205445</v>
      </c>
      <c r="D163" s="16">
        <v>408504.7708554297</v>
      </c>
      <c r="E163" s="87">
        <v>387859.49</v>
      </c>
      <c r="F163" s="16">
        <f t="shared" si="8"/>
        <v>404177.06622215238</v>
      </c>
      <c r="G163" s="3">
        <f t="shared" si="10"/>
        <v>4.8007780059425477E-5</v>
      </c>
    </row>
    <row r="164" spans="1:7" outlineLevel="1">
      <c r="A164" t="s">
        <v>502</v>
      </c>
      <c r="B164" t="s">
        <v>503</v>
      </c>
      <c r="C164" s="16">
        <v>27336.99695163174</v>
      </c>
      <c r="D164" s="16">
        <v>55973.259208723699</v>
      </c>
      <c r="E164" s="87">
        <v>36841.06</v>
      </c>
      <c r="F164" s="16">
        <f t="shared" si="8"/>
        <v>41634.449228179852</v>
      </c>
      <c r="G164" s="3">
        <f t="shared" si="10"/>
        <v>4.9453015732049595E-6</v>
      </c>
    </row>
    <row r="165" spans="1:7" outlineLevel="1">
      <c r="A165" t="s">
        <v>254</v>
      </c>
      <c r="B165" t="s">
        <v>255</v>
      </c>
      <c r="C165" s="16">
        <v>27733486.962568663</v>
      </c>
      <c r="D165" s="16">
        <v>27989847.908978429</v>
      </c>
      <c r="E165" s="88">
        <v>28051586.370000001</v>
      </c>
      <c r="F165" s="16">
        <f t="shared" si="8"/>
        <v>27977990.315087587</v>
      </c>
      <c r="G165" s="3">
        <f t="shared" si="10"/>
        <v>3.3231999482454659E-3</v>
      </c>
    </row>
    <row r="166" spans="1:7" outlineLevel="1">
      <c r="A166" t="s">
        <v>256</v>
      </c>
      <c r="B166" t="s">
        <v>257</v>
      </c>
      <c r="C166" s="16">
        <v>532996.90981642751</v>
      </c>
      <c r="D166" s="16">
        <v>510260.83020167256</v>
      </c>
      <c r="E166" s="88">
        <v>483014.18</v>
      </c>
      <c r="F166" s="16">
        <f t="shared" si="8"/>
        <v>500426.85170329548</v>
      </c>
      <c r="G166" s="3">
        <f t="shared" ref="G166:G197" si="11">+F166/$F$266</f>
        <v>5.9440241023467047E-5</v>
      </c>
    </row>
    <row r="167" spans="1:7" outlineLevel="1">
      <c r="A167" t="s">
        <v>258</v>
      </c>
      <c r="B167" t="s">
        <v>259</v>
      </c>
      <c r="C167" s="16">
        <v>521240.06260010635</v>
      </c>
      <c r="D167" s="16">
        <v>459698.93781331665</v>
      </c>
      <c r="E167" s="88">
        <v>480238.04</v>
      </c>
      <c r="F167" s="16">
        <f t="shared" si="8"/>
        <v>480225.34303778992</v>
      </c>
      <c r="G167" s="3">
        <f t="shared" si="11"/>
        <v>5.7040724410742888E-5</v>
      </c>
    </row>
    <row r="168" spans="1:7" outlineLevel="1">
      <c r="A168" t="s">
        <v>260</v>
      </c>
      <c r="B168" t="s">
        <v>261</v>
      </c>
      <c r="C168" s="16">
        <v>3402315.733482128</v>
      </c>
      <c r="D168" s="16">
        <v>3480351.9992499612</v>
      </c>
      <c r="E168" s="88">
        <v>3511333.96</v>
      </c>
      <c r="F168" s="16">
        <f t="shared" ref="F168:F231" si="12">IF(C168&gt;0,(+C168+(D168*2)+(E168*3))/6,IF(D168&gt;0,((D168*2)+(E168*3))/5,E168))</f>
        <v>3482836.9353303411</v>
      </c>
      <c r="G168" s="3">
        <f t="shared" si="11"/>
        <v>4.1368816676570335E-4</v>
      </c>
    </row>
    <row r="169" spans="1:7" outlineLevel="1">
      <c r="A169" t="s">
        <v>262</v>
      </c>
      <c r="B169" t="s">
        <v>263</v>
      </c>
      <c r="C169" s="16">
        <v>326300.96246470558</v>
      </c>
      <c r="D169" s="16">
        <v>337330.2576277898</v>
      </c>
      <c r="E169" s="89">
        <v>371261.04</v>
      </c>
      <c r="F169" s="16">
        <f t="shared" si="12"/>
        <v>352457.4329533808</v>
      </c>
      <c r="G169" s="3">
        <f t="shared" si="11"/>
        <v>4.1864569604835756E-5</v>
      </c>
    </row>
    <row r="170" spans="1:7" outlineLevel="1">
      <c r="A170" t="s">
        <v>264</v>
      </c>
      <c r="B170" t="s">
        <v>265</v>
      </c>
      <c r="C170" s="16">
        <v>1233226.1682322631</v>
      </c>
      <c r="D170" s="16">
        <v>1294728.7353735482</v>
      </c>
      <c r="E170" s="89">
        <v>1302084.32</v>
      </c>
      <c r="F170" s="16">
        <f t="shared" si="12"/>
        <v>1288156.0998298933</v>
      </c>
      <c r="G170" s="3">
        <f t="shared" si="11"/>
        <v>1.5300599635915564E-4</v>
      </c>
    </row>
    <row r="171" spans="1:7" outlineLevel="1">
      <c r="A171" t="s">
        <v>266</v>
      </c>
      <c r="B171" t="s">
        <v>267</v>
      </c>
      <c r="C171" s="16">
        <v>1346096.8186281526</v>
      </c>
      <c r="D171" s="16">
        <v>1293205.2481811664</v>
      </c>
      <c r="E171" s="89">
        <v>1301268.54</v>
      </c>
      <c r="F171" s="16">
        <f t="shared" si="12"/>
        <v>1306052.1558317475</v>
      </c>
      <c r="G171" s="3">
        <f t="shared" si="11"/>
        <v>1.5513167342564199E-4</v>
      </c>
    </row>
    <row r="172" spans="1:7" outlineLevel="1">
      <c r="A172" t="s">
        <v>268</v>
      </c>
      <c r="B172" t="s">
        <v>269</v>
      </c>
      <c r="C172" s="16">
        <v>9376285.7981899194</v>
      </c>
      <c r="D172" s="16">
        <v>7815874.0478906659</v>
      </c>
      <c r="E172" s="89">
        <v>8108376.5599999996</v>
      </c>
      <c r="F172" s="16">
        <f t="shared" si="12"/>
        <v>8222193.9289952079</v>
      </c>
      <c r="G172" s="3">
        <f t="shared" si="11"/>
        <v>9.766246299887434E-4</v>
      </c>
    </row>
    <row r="173" spans="1:7" outlineLevel="1">
      <c r="A173" t="s">
        <v>270</v>
      </c>
      <c r="B173" t="s">
        <v>271</v>
      </c>
      <c r="C173" s="16">
        <v>308270.87300638563</v>
      </c>
      <c r="D173" s="16">
        <v>278975.1121018593</v>
      </c>
      <c r="E173" s="90">
        <v>251188.67</v>
      </c>
      <c r="F173" s="16">
        <f t="shared" si="12"/>
        <v>269964.51786835073</v>
      </c>
      <c r="G173" s="3">
        <f t="shared" si="11"/>
        <v>3.2066137049322467E-5</v>
      </c>
    </row>
    <row r="174" spans="1:7" outlineLevel="1">
      <c r="A174" t="s">
        <v>272</v>
      </c>
      <c r="B174" t="s">
        <v>273</v>
      </c>
      <c r="C174" s="16">
        <v>463011.37283661304</v>
      </c>
      <c r="D174" s="16">
        <v>455084.60517287254</v>
      </c>
      <c r="E174" s="91">
        <v>448910.11</v>
      </c>
      <c r="F174" s="16">
        <f t="shared" si="12"/>
        <v>453318.48553039302</v>
      </c>
      <c r="G174" s="3">
        <f t="shared" si="11"/>
        <v>5.3844752631890352E-5</v>
      </c>
    </row>
    <row r="175" spans="1:7" outlineLevel="1">
      <c r="A175" t="s">
        <v>274</v>
      </c>
      <c r="B175" t="s">
        <v>275</v>
      </c>
      <c r="C175" s="16">
        <v>398613.38791445014</v>
      </c>
      <c r="D175" s="16">
        <v>444626.35685455042</v>
      </c>
      <c r="E175" s="91">
        <v>434521.44</v>
      </c>
      <c r="F175" s="16">
        <f t="shared" si="12"/>
        <v>431905.07027059188</v>
      </c>
      <c r="G175" s="3">
        <f t="shared" si="11"/>
        <v>5.1301286868920412E-5</v>
      </c>
    </row>
    <row r="176" spans="1:7" outlineLevel="1">
      <c r="A176" t="s">
        <v>276</v>
      </c>
      <c r="B176" t="s">
        <v>277</v>
      </c>
      <c r="C176" s="16">
        <v>824065.48619616451</v>
      </c>
      <c r="D176" s="16">
        <v>768197.85300690378</v>
      </c>
      <c r="E176" s="91">
        <v>784460.88</v>
      </c>
      <c r="F176" s="16">
        <f t="shared" si="12"/>
        <v>785640.63870166207</v>
      </c>
      <c r="G176" s="3">
        <f t="shared" si="11"/>
        <v>9.3317672229837023E-5</v>
      </c>
    </row>
    <row r="177" spans="1:7" outlineLevel="1">
      <c r="A177" t="s">
        <v>278</v>
      </c>
      <c r="B177" t="s">
        <v>279</v>
      </c>
      <c r="C177" s="16">
        <v>124879.99670755684</v>
      </c>
      <c r="D177" s="16">
        <v>104258.57774851572</v>
      </c>
      <c r="E177" s="91">
        <v>104517.09</v>
      </c>
      <c r="F177" s="16">
        <f t="shared" si="12"/>
        <v>107824.73703409806</v>
      </c>
      <c r="G177" s="3">
        <f t="shared" si="11"/>
        <v>1.280732305987196E-5</v>
      </c>
    </row>
    <row r="178" spans="1:7" outlineLevel="1">
      <c r="A178" t="s">
        <v>280</v>
      </c>
      <c r="B178" t="s">
        <v>281</v>
      </c>
      <c r="C178" s="16">
        <v>3504418.0288826274</v>
      </c>
      <c r="D178" s="16">
        <v>3487944.3906395524</v>
      </c>
      <c r="E178" s="91">
        <v>3564799.46</v>
      </c>
      <c r="F178" s="16">
        <f t="shared" si="12"/>
        <v>3529117.531693622</v>
      </c>
      <c r="G178" s="3">
        <f t="shared" si="11"/>
        <v>4.1918533342088962E-4</v>
      </c>
    </row>
    <row r="179" spans="1:7" outlineLevel="1">
      <c r="A179" t="s">
        <v>282</v>
      </c>
      <c r="B179" t="s">
        <v>283</v>
      </c>
      <c r="C179" s="16">
        <v>1830100.8947609044</v>
      </c>
      <c r="D179" s="16">
        <v>1751511.6878283427</v>
      </c>
      <c r="E179" s="92">
        <v>1949952.82</v>
      </c>
      <c r="F179" s="16">
        <f t="shared" si="12"/>
        <v>1863830.4550695985</v>
      </c>
      <c r="G179" s="3">
        <f t="shared" si="11"/>
        <v>2.2138406662059146E-4</v>
      </c>
    </row>
    <row r="180" spans="1:7" outlineLevel="1">
      <c r="A180" t="s">
        <v>284</v>
      </c>
      <c r="B180" t="s">
        <v>285</v>
      </c>
      <c r="C180" s="16">
        <v>237834.23684989879</v>
      </c>
      <c r="D180" s="16">
        <v>248540.64206552724</v>
      </c>
      <c r="E180" s="92">
        <v>259021.52</v>
      </c>
      <c r="F180" s="16">
        <f t="shared" si="12"/>
        <v>251996.68016349222</v>
      </c>
      <c r="G180" s="3">
        <f t="shared" si="11"/>
        <v>2.9931933818196582E-5</v>
      </c>
    </row>
    <row r="181" spans="1:7" outlineLevel="1">
      <c r="A181" t="s">
        <v>286</v>
      </c>
      <c r="B181" t="s">
        <v>287</v>
      </c>
      <c r="C181" s="16">
        <v>1272897.2875520592</v>
      </c>
      <c r="D181" s="16">
        <v>1264079.6312867268</v>
      </c>
      <c r="E181" s="92">
        <v>1289713.02</v>
      </c>
      <c r="F181" s="16">
        <f t="shared" si="12"/>
        <v>1278365.9350209187</v>
      </c>
      <c r="G181" s="3">
        <f t="shared" si="11"/>
        <v>1.5184312959066746E-4</v>
      </c>
    </row>
    <row r="182" spans="1:7" outlineLevel="1">
      <c r="A182" t="s">
        <v>288</v>
      </c>
      <c r="B182" t="s">
        <v>289</v>
      </c>
      <c r="C182" s="16">
        <v>1415275.8388353242</v>
      </c>
      <c r="D182" s="16">
        <v>1351651.1298694899</v>
      </c>
      <c r="E182" s="92">
        <v>1402566.59</v>
      </c>
      <c r="F182" s="16">
        <f t="shared" si="12"/>
        <v>1387712.9780957175</v>
      </c>
      <c r="G182" s="3">
        <f t="shared" si="11"/>
        <v>1.6483127076144364E-4</v>
      </c>
    </row>
    <row r="183" spans="1:7" outlineLevel="1">
      <c r="A183" t="s">
        <v>290</v>
      </c>
      <c r="B183" t="s">
        <v>291</v>
      </c>
      <c r="C183" s="16">
        <v>983481.23214942391</v>
      </c>
      <c r="D183" s="16">
        <v>968442.15784953057</v>
      </c>
      <c r="E183" s="92">
        <v>977367.37</v>
      </c>
      <c r="F183" s="16">
        <f t="shared" si="12"/>
        <v>975411.27630808076</v>
      </c>
      <c r="G183" s="3">
        <f t="shared" si="11"/>
        <v>1.1585845396468785E-4</v>
      </c>
    </row>
    <row r="184" spans="1:7" outlineLevel="1">
      <c r="A184" t="s">
        <v>292</v>
      </c>
      <c r="B184" t="s">
        <v>293</v>
      </c>
      <c r="C184" s="16">
        <v>493096.07707574405</v>
      </c>
      <c r="D184" s="16">
        <v>500382.92394951964</v>
      </c>
      <c r="E184" s="93">
        <v>498148.23</v>
      </c>
      <c r="F184" s="16">
        <f t="shared" si="12"/>
        <v>498051.10249579721</v>
      </c>
      <c r="G184" s="3">
        <f t="shared" si="11"/>
        <v>5.9158051718428048E-5</v>
      </c>
    </row>
    <row r="185" spans="1:7" outlineLevel="1">
      <c r="A185" t="s">
        <v>294</v>
      </c>
      <c r="B185" t="s">
        <v>295</v>
      </c>
      <c r="C185" s="16">
        <v>478630.45624538505</v>
      </c>
      <c r="D185" s="16">
        <v>527545.88394198357</v>
      </c>
      <c r="E185" s="93">
        <v>553264.93000000005</v>
      </c>
      <c r="F185" s="16">
        <f t="shared" si="12"/>
        <v>532252.83568822534</v>
      </c>
      <c r="G185" s="3">
        <f t="shared" si="11"/>
        <v>6.3220502119438077E-5</v>
      </c>
    </row>
    <row r="186" spans="1:7" outlineLevel="1">
      <c r="A186" t="s">
        <v>296</v>
      </c>
      <c r="B186" t="s">
        <v>297</v>
      </c>
      <c r="C186" s="16">
        <v>32963130.741161335</v>
      </c>
      <c r="D186" s="16">
        <v>33974882.858170599</v>
      </c>
      <c r="E186" s="93">
        <v>33025023.98</v>
      </c>
      <c r="F186" s="16">
        <f t="shared" si="12"/>
        <v>33331328.066250425</v>
      </c>
      <c r="G186" s="3">
        <f t="shared" si="11"/>
        <v>3.9590644809460573E-3</v>
      </c>
    </row>
    <row r="187" spans="1:7" outlineLevel="1">
      <c r="A187" t="s">
        <v>298</v>
      </c>
      <c r="B187" t="s">
        <v>299</v>
      </c>
      <c r="C187" s="16">
        <v>493190.77702575247</v>
      </c>
      <c r="D187" s="16">
        <v>503461.46445547306</v>
      </c>
      <c r="E187" s="93">
        <v>499905.41</v>
      </c>
      <c r="F187" s="16">
        <f t="shared" si="12"/>
        <v>499971.65598944976</v>
      </c>
      <c r="G187" s="3">
        <f t="shared" si="11"/>
        <v>5.9386173295383025E-5</v>
      </c>
    </row>
    <row r="188" spans="1:7" outlineLevel="1">
      <c r="A188" t="s">
        <v>300</v>
      </c>
      <c r="B188" t="s">
        <v>301</v>
      </c>
      <c r="C188" s="16">
        <v>121738.77890961261</v>
      </c>
      <c r="D188" s="16">
        <v>133348.46154789667</v>
      </c>
      <c r="E188" s="93">
        <v>113739.85</v>
      </c>
      <c r="F188" s="16">
        <f t="shared" si="12"/>
        <v>121609.20866756765</v>
      </c>
      <c r="G188" s="3">
        <f t="shared" si="11"/>
        <v>1.4444629917978714E-5</v>
      </c>
    </row>
    <row r="189" spans="1:7" outlineLevel="1">
      <c r="A189" t="s">
        <v>302</v>
      </c>
      <c r="B189" t="s">
        <v>303</v>
      </c>
      <c r="C189" s="16">
        <v>655405.52071009018</v>
      </c>
      <c r="D189" s="16">
        <v>639989.46649597166</v>
      </c>
      <c r="E189" s="93">
        <v>619774.89</v>
      </c>
      <c r="F189" s="16">
        <f t="shared" si="12"/>
        <v>632451.52061700553</v>
      </c>
      <c r="G189" s="3">
        <f t="shared" si="11"/>
        <v>7.5122009726652497E-5</v>
      </c>
    </row>
    <row r="190" spans="1:7" outlineLevel="1">
      <c r="A190" t="s">
        <v>304</v>
      </c>
      <c r="B190" t="s">
        <v>305</v>
      </c>
      <c r="C190" s="16">
        <v>8892045.4059132189</v>
      </c>
      <c r="D190" s="16">
        <v>8741135.3791964538</v>
      </c>
      <c r="E190" s="93">
        <v>8926207.5199999996</v>
      </c>
      <c r="F190" s="16">
        <f t="shared" si="12"/>
        <v>8858823.1207176875</v>
      </c>
      <c r="G190" s="3">
        <f t="shared" si="11"/>
        <v>1.0522428596456033E-3</v>
      </c>
    </row>
    <row r="191" spans="1:7" outlineLevel="1">
      <c r="A191" t="s">
        <v>306</v>
      </c>
      <c r="B191" t="s">
        <v>307</v>
      </c>
      <c r="C191" s="16">
        <v>620051.26947364432</v>
      </c>
      <c r="D191" s="16">
        <v>561909.79710578325</v>
      </c>
      <c r="E191" s="93">
        <v>584190.47</v>
      </c>
      <c r="F191" s="16">
        <f t="shared" si="12"/>
        <v>582740.37894753506</v>
      </c>
      <c r="G191" s="3">
        <f t="shared" si="11"/>
        <v>6.9217366056298498E-5</v>
      </c>
    </row>
    <row r="192" spans="1:7" outlineLevel="1">
      <c r="A192" t="s">
        <v>308</v>
      </c>
      <c r="B192" t="s">
        <v>309</v>
      </c>
      <c r="C192" s="16">
        <v>306023.63037532882</v>
      </c>
      <c r="D192" s="16">
        <v>309812.68405578833</v>
      </c>
      <c r="E192" s="93">
        <v>295455.02</v>
      </c>
      <c r="F192" s="16">
        <f t="shared" si="12"/>
        <v>302002.3430811509</v>
      </c>
      <c r="G192" s="3">
        <f t="shared" si="11"/>
        <v>3.5871560451433671E-5</v>
      </c>
    </row>
    <row r="193" spans="1:7" outlineLevel="1">
      <c r="A193" t="s">
        <v>310</v>
      </c>
      <c r="B193" t="s">
        <v>311</v>
      </c>
      <c r="C193" s="16">
        <v>792637.99928580481</v>
      </c>
      <c r="D193" s="16">
        <v>776949.68285151524</v>
      </c>
      <c r="E193" s="93">
        <v>736187.54</v>
      </c>
      <c r="F193" s="16">
        <f t="shared" si="12"/>
        <v>759183.33083147265</v>
      </c>
      <c r="G193" s="3">
        <f t="shared" si="11"/>
        <v>9.0175097543280144E-5</v>
      </c>
    </row>
    <row r="194" spans="1:7" outlineLevel="1">
      <c r="A194" t="s">
        <v>312</v>
      </c>
      <c r="B194" t="s">
        <v>313</v>
      </c>
      <c r="C194" s="16">
        <v>915120.63409991295</v>
      </c>
      <c r="D194" s="16">
        <v>901730.38127349457</v>
      </c>
      <c r="E194" s="93">
        <v>943937.51</v>
      </c>
      <c r="F194" s="16">
        <f t="shared" si="12"/>
        <v>925065.65444115037</v>
      </c>
      <c r="G194" s="3">
        <f t="shared" si="11"/>
        <v>1.098784473202383E-4</v>
      </c>
    </row>
    <row r="195" spans="1:7" outlineLevel="1">
      <c r="A195" t="s">
        <v>314</v>
      </c>
      <c r="B195" t="s">
        <v>315</v>
      </c>
      <c r="C195" s="16">
        <v>411913.16744118271</v>
      </c>
      <c r="D195" s="16">
        <v>411660.84395631903</v>
      </c>
      <c r="E195" s="93">
        <v>368981.32</v>
      </c>
      <c r="F195" s="16">
        <f t="shared" si="12"/>
        <v>390363.13589230349</v>
      </c>
      <c r="G195" s="3">
        <f t="shared" si="11"/>
        <v>4.6366974124466505E-5</v>
      </c>
    </row>
    <row r="196" spans="1:7" outlineLevel="1">
      <c r="A196" t="s">
        <v>316</v>
      </c>
      <c r="B196" t="s">
        <v>317</v>
      </c>
      <c r="C196" s="16">
        <v>1043323.3855424392</v>
      </c>
      <c r="D196" s="16">
        <v>1008585.8521745844</v>
      </c>
      <c r="E196" s="93">
        <v>1012011.74</v>
      </c>
      <c r="F196" s="16">
        <f t="shared" si="12"/>
        <v>1016088.3849819346</v>
      </c>
      <c r="G196" s="3">
        <f t="shared" si="11"/>
        <v>1.2069004350765904E-4</v>
      </c>
    </row>
    <row r="197" spans="1:7" outlineLevel="1">
      <c r="A197" t="s">
        <v>318</v>
      </c>
      <c r="B197" t="s">
        <v>319</v>
      </c>
      <c r="C197" s="16">
        <v>217914.87457674832</v>
      </c>
      <c r="D197" s="16">
        <v>228110.43580663134</v>
      </c>
      <c r="E197" s="93">
        <v>283673.58</v>
      </c>
      <c r="F197" s="16">
        <f t="shared" si="12"/>
        <v>254192.74769833518</v>
      </c>
      <c r="G197" s="3">
        <f t="shared" si="11"/>
        <v>3.0192780699475188E-5</v>
      </c>
    </row>
    <row r="198" spans="1:7" outlineLevel="1">
      <c r="A198" t="s">
        <v>320</v>
      </c>
      <c r="B198" t="s">
        <v>321</v>
      </c>
      <c r="C198" s="16">
        <v>991970.31913319381</v>
      </c>
      <c r="D198" s="16">
        <v>989590.10105480347</v>
      </c>
      <c r="E198" s="94">
        <v>982540</v>
      </c>
      <c r="F198" s="16">
        <f t="shared" si="12"/>
        <v>986461.75354046689</v>
      </c>
      <c r="G198" s="3">
        <f t="shared" ref="G198:G229" si="13">+F198/$F$266</f>
        <v>1.1717101948326801E-4</v>
      </c>
    </row>
    <row r="199" spans="1:7" outlineLevel="1">
      <c r="A199" t="s">
        <v>322</v>
      </c>
      <c r="B199" t="s">
        <v>323</v>
      </c>
      <c r="C199" s="16">
        <v>611833.15431651648</v>
      </c>
      <c r="D199" s="16">
        <v>649396.33501617692</v>
      </c>
      <c r="E199" s="94">
        <v>694363.97</v>
      </c>
      <c r="F199" s="16">
        <f t="shared" si="12"/>
        <v>665619.62239147827</v>
      </c>
      <c r="G199" s="3">
        <f t="shared" si="13"/>
        <v>7.9061686338838892E-5</v>
      </c>
    </row>
    <row r="200" spans="1:7" outlineLevel="1">
      <c r="A200" t="s">
        <v>324</v>
      </c>
      <c r="B200" t="s">
        <v>325</v>
      </c>
      <c r="C200" s="16">
        <v>4376828.4931993894</v>
      </c>
      <c r="D200" s="16">
        <v>4367159.3984296061</v>
      </c>
      <c r="E200" s="94">
        <v>4517443.83</v>
      </c>
      <c r="F200" s="16">
        <f t="shared" si="12"/>
        <v>4443913.1300097667</v>
      </c>
      <c r="G200" s="3">
        <f t="shared" si="13"/>
        <v>5.2784391292364961E-4</v>
      </c>
    </row>
    <row r="201" spans="1:7" outlineLevel="1">
      <c r="A201" t="s">
        <v>326</v>
      </c>
      <c r="B201" t="s">
        <v>327</v>
      </c>
      <c r="C201" s="16">
        <v>602984.71439693694</v>
      </c>
      <c r="D201" s="16">
        <v>739890.15654318221</v>
      </c>
      <c r="E201" s="94">
        <v>770256.19</v>
      </c>
      <c r="F201" s="16">
        <f t="shared" si="12"/>
        <v>732255.59958055022</v>
      </c>
      <c r="G201" s="3">
        <f t="shared" si="13"/>
        <v>8.6976646400376708E-5</v>
      </c>
    </row>
    <row r="202" spans="1:7" outlineLevel="1">
      <c r="A202" t="s">
        <v>328</v>
      </c>
      <c r="B202" t="s">
        <v>329</v>
      </c>
      <c r="C202" s="16">
        <v>2630963.8119222685</v>
      </c>
      <c r="D202" s="16">
        <v>2663007.6534436792</v>
      </c>
      <c r="E202" s="94">
        <v>2494510.7400000002</v>
      </c>
      <c r="F202" s="16">
        <f t="shared" si="12"/>
        <v>2573418.5564682712</v>
      </c>
      <c r="G202" s="3">
        <f t="shared" si="13"/>
        <v>3.0566828844234329E-4</v>
      </c>
    </row>
    <row r="203" spans="1:7" outlineLevel="1">
      <c r="A203" t="s">
        <v>330</v>
      </c>
      <c r="B203" t="s">
        <v>331</v>
      </c>
      <c r="C203" s="16">
        <v>241080.24234191678</v>
      </c>
      <c r="D203" s="16">
        <v>223992.88155032703</v>
      </c>
      <c r="E203" s="94">
        <v>234502.9</v>
      </c>
      <c r="F203" s="16">
        <f t="shared" si="12"/>
        <v>232095.78424042847</v>
      </c>
      <c r="G203" s="3">
        <f t="shared" si="13"/>
        <v>2.7568123710438426E-5</v>
      </c>
    </row>
    <row r="204" spans="1:7" outlineLevel="1">
      <c r="A204" t="s">
        <v>332</v>
      </c>
      <c r="B204" t="s">
        <v>333</v>
      </c>
      <c r="C204" s="16">
        <v>870030.04581218527</v>
      </c>
      <c r="D204" s="16">
        <v>896340.08023560536</v>
      </c>
      <c r="E204" s="95">
        <v>834173.37</v>
      </c>
      <c r="F204" s="16">
        <f t="shared" si="12"/>
        <v>860871.71938056592</v>
      </c>
      <c r="G204" s="3">
        <f t="shared" si="13"/>
        <v>1.0225355077590124E-4</v>
      </c>
    </row>
    <row r="205" spans="1:7" outlineLevel="1">
      <c r="A205" t="s">
        <v>512</v>
      </c>
      <c r="B205" t="s">
        <v>510</v>
      </c>
      <c r="C205" s="16">
        <v>259933.23290438956</v>
      </c>
      <c r="D205" s="16">
        <v>248317.08621102342</v>
      </c>
      <c r="E205" s="95">
        <v>187456.03</v>
      </c>
      <c r="F205" s="16">
        <f>IF(C205&gt;0,(+C205+(D205*2)+(E205*3))/6,IF(D205&gt;0,((D205*2)+(E205*3))/5,E205))</f>
        <v>219822.58255440605</v>
      </c>
      <c r="G205" s="3">
        <f t="shared" si="13"/>
        <v>2.6110324106233072E-5</v>
      </c>
    </row>
    <row r="206" spans="1:7" outlineLevel="1">
      <c r="A206" t="s">
        <v>334</v>
      </c>
      <c r="B206" t="s">
        <v>335</v>
      </c>
      <c r="C206" s="16">
        <v>978158.27137926326</v>
      </c>
      <c r="D206" s="16">
        <v>953183.40798470471</v>
      </c>
      <c r="E206" s="95">
        <v>1068227.97</v>
      </c>
      <c r="F206" s="16">
        <f t="shared" si="12"/>
        <v>1014868.1662247787</v>
      </c>
      <c r="G206" s="3">
        <f t="shared" si="13"/>
        <v>1.2054510704635639E-4</v>
      </c>
    </row>
    <row r="207" spans="1:7" outlineLevel="1">
      <c r="A207" t="s">
        <v>336</v>
      </c>
      <c r="B207" t="s">
        <v>337</v>
      </c>
      <c r="C207" s="16">
        <v>829702.4109279759</v>
      </c>
      <c r="D207" s="16">
        <v>743271.23578521248</v>
      </c>
      <c r="E207" s="95">
        <v>793369.65</v>
      </c>
      <c r="F207" s="16">
        <f t="shared" si="12"/>
        <v>782725.63874973357</v>
      </c>
      <c r="G207" s="3">
        <f t="shared" si="13"/>
        <v>9.2971431217516692E-5</v>
      </c>
    </row>
    <row r="208" spans="1:7" outlineLevel="1">
      <c r="A208" t="s">
        <v>338</v>
      </c>
      <c r="B208" t="s">
        <v>339</v>
      </c>
      <c r="C208" s="16">
        <v>685957.3959642977</v>
      </c>
      <c r="D208" s="16">
        <v>649015.82844149449</v>
      </c>
      <c r="E208" s="96">
        <v>644994.79</v>
      </c>
      <c r="F208" s="16">
        <f t="shared" si="12"/>
        <v>653162.23714121443</v>
      </c>
      <c r="G208" s="3">
        <f t="shared" si="13"/>
        <v>7.7582009580332557E-5</v>
      </c>
    </row>
    <row r="209" spans="1:7" outlineLevel="1">
      <c r="A209" t="s">
        <v>340</v>
      </c>
      <c r="B209" t="s">
        <v>341</v>
      </c>
      <c r="C209" s="16">
        <v>126515.20164978667</v>
      </c>
      <c r="D209" s="16">
        <v>122768.58177422879</v>
      </c>
      <c r="E209" s="96">
        <v>121897.99</v>
      </c>
      <c r="F209" s="16">
        <f t="shared" si="12"/>
        <v>122957.72253304072</v>
      </c>
      <c r="G209" s="3">
        <f t="shared" si="13"/>
        <v>1.4604805154208308E-5</v>
      </c>
    </row>
    <row r="210" spans="1:7" outlineLevel="1">
      <c r="A210" t="s">
        <v>342</v>
      </c>
      <c r="B210" t="s">
        <v>343</v>
      </c>
      <c r="C210" s="16">
        <v>1537155.7198592494</v>
      </c>
      <c r="D210" s="16">
        <v>1647761.1366046916</v>
      </c>
      <c r="E210" s="96">
        <v>1708055.69</v>
      </c>
      <c r="F210" s="16">
        <f t="shared" si="12"/>
        <v>1659474.1771781053</v>
      </c>
      <c r="G210" s="3">
        <f t="shared" si="13"/>
        <v>1.9711081595231807E-4</v>
      </c>
    </row>
    <row r="211" spans="1:7" outlineLevel="1">
      <c r="A211" t="s">
        <v>344</v>
      </c>
      <c r="B211" t="s">
        <v>345</v>
      </c>
      <c r="C211" s="16">
        <v>1391521.4804890738</v>
      </c>
      <c r="D211" s="16">
        <v>1319020.6762607356</v>
      </c>
      <c r="E211" s="96">
        <v>1322267.8999999999</v>
      </c>
      <c r="F211" s="16">
        <f t="shared" si="12"/>
        <v>1332727.7555017574</v>
      </c>
      <c r="G211" s="3">
        <f t="shared" si="13"/>
        <v>1.5830017661134038E-4</v>
      </c>
    </row>
    <row r="212" spans="1:7" outlineLevel="1">
      <c r="A212" t="s">
        <v>346</v>
      </c>
      <c r="B212" t="s">
        <v>347</v>
      </c>
      <c r="C212" s="16">
        <v>564077.98472804623</v>
      </c>
      <c r="D212" s="16">
        <v>534250.63898728148</v>
      </c>
      <c r="E212" s="96">
        <v>550147.55000000005</v>
      </c>
      <c r="F212" s="16">
        <f t="shared" si="12"/>
        <v>547170.31878376822</v>
      </c>
      <c r="G212" s="3">
        <f t="shared" si="13"/>
        <v>6.4992387036573367E-5</v>
      </c>
    </row>
    <row r="213" spans="1:7" outlineLevel="1">
      <c r="A213" t="s">
        <v>348</v>
      </c>
      <c r="B213" t="s">
        <v>349</v>
      </c>
      <c r="C213" s="16">
        <v>6260489.5854182113</v>
      </c>
      <c r="D213" s="16">
        <v>5919039.693285211</v>
      </c>
      <c r="E213" s="96">
        <v>5895104.3799999999</v>
      </c>
      <c r="F213" s="16">
        <f t="shared" si="12"/>
        <v>5963980.3519981056</v>
      </c>
      <c r="G213" s="3">
        <f t="shared" si="13"/>
        <v>7.0839609900104556E-4</v>
      </c>
    </row>
    <row r="214" spans="1:7" outlineLevel="1">
      <c r="A214" t="s">
        <v>491</v>
      </c>
      <c r="B214" t="s">
        <v>353</v>
      </c>
      <c r="C214" s="16">
        <v>746230.61757777666</v>
      </c>
      <c r="D214" s="16">
        <v>792036.89664965332</v>
      </c>
      <c r="E214" s="97">
        <v>862769</v>
      </c>
      <c r="F214" s="16">
        <f>IF(C214&gt;0,(+C214+(D214*2)+(E214*3))/6,IF(D214&gt;0,((D214*2)+(E214*3))/5,E214))</f>
        <v>819768.56847951387</v>
      </c>
      <c r="G214" s="3">
        <f t="shared" si="13"/>
        <v>9.7371356329167128E-5</v>
      </c>
    </row>
    <row r="215" spans="1:7" outlineLevel="1">
      <c r="A215" t="s">
        <v>492</v>
      </c>
      <c r="B215" t="s">
        <v>354</v>
      </c>
      <c r="C215" s="16">
        <v>450839.67507199728</v>
      </c>
      <c r="D215" s="16">
        <v>435122.1538156711</v>
      </c>
      <c r="E215" s="97">
        <v>454826.32</v>
      </c>
      <c r="F215" s="16">
        <f>IF(C215&gt;0,(+C215+(D215*2)+(E215*3))/6,IF(D215&gt;0,((D215*2)+(E215*3))/5,E215))</f>
        <v>447593.82378388988</v>
      </c>
      <c r="G215" s="3">
        <f t="shared" si="13"/>
        <v>5.3164782576662938E-5</v>
      </c>
    </row>
    <row r="216" spans="1:7" outlineLevel="1">
      <c r="A216" t="s">
        <v>493</v>
      </c>
      <c r="B216" t="s">
        <v>350</v>
      </c>
      <c r="C216" s="16">
        <v>276057.38066023955</v>
      </c>
      <c r="D216" s="16">
        <v>263583.91466603283</v>
      </c>
      <c r="E216" s="97">
        <v>250915.51</v>
      </c>
      <c r="F216" s="16">
        <f t="shared" si="12"/>
        <v>259328.62333205086</v>
      </c>
      <c r="G216" s="3">
        <f t="shared" si="13"/>
        <v>3.0802815281943221E-5</v>
      </c>
    </row>
    <row r="217" spans="1:7" outlineLevel="1">
      <c r="A217" t="s">
        <v>352</v>
      </c>
      <c r="B217" t="s">
        <v>351</v>
      </c>
      <c r="C217" s="16">
        <v>3003294.8659067899</v>
      </c>
      <c r="D217" s="16">
        <v>2888192.0767713012</v>
      </c>
      <c r="E217" s="97">
        <v>2869879.68</v>
      </c>
      <c r="F217" s="16">
        <f t="shared" si="12"/>
        <v>2898219.6765748989</v>
      </c>
      <c r="G217" s="3">
        <f t="shared" si="13"/>
        <v>3.4424786665266039E-4</v>
      </c>
    </row>
    <row r="218" spans="1:7" outlineLevel="1">
      <c r="A218" t="s">
        <v>355</v>
      </c>
      <c r="B218" t="s">
        <v>356</v>
      </c>
      <c r="C218" s="16">
        <v>2393515.6142772911</v>
      </c>
      <c r="D218" s="16">
        <v>1937328.160576019</v>
      </c>
      <c r="E218" s="97">
        <v>1992760.07</v>
      </c>
      <c r="F218" s="16">
        <f t="shared" si="12"/>
        <v>2041075.3575715546</v>
      </c>
      <c r="G218" s="3">
        <f t="shared" si="13"/>
        <v>2.4243705306414005E-4</v>
      </c>
    </row>
    <row r="219" spans="1:7" outlineLevel="1">
      <c r="A219" t="s">
        <v>357</v>
      </c>
      <c r="B219" t="s">
        <v>358</v>
      </c>
      <c r="C219" s="16">
        <v>312743.86616200826</v>
      </c>
      <c r="D219" s="16">
        <v>304643.7194015315</v>
      </c>
      <c r="E219" s="97">
        <v>279470.61</v>
      </c>
      <c r="F219" s="16">
        <f t="shared" si="12"/>
        <v>293407.18916084518</v>
      </c>
      <c r="G219" s="3">
        <f t="shared" si="13"/>
        <v>3.485063597682198E-5</v>
      </c>
    </row>
    <row r="220" spans="1:7" outlineLevel="1">
      <c r="A220" t="s">
        <v>359</v>
      </c>
      <c r="B220" t="s">
        <v>360</v>
      </c>
      <c r="C220" s="16">
        <v>387903.36708014825</v>
      </c>
      <c r="D220" s="16">
        <v>405188.8436023519</v>
      </c>
      <c r="E220" s="97">
        <v>396241.74</v>
      </c>
      <c r="F220" s="16">
        <f t="shared" si="12"/>
        <v>397834.37904747529</v>
      </c>
      <c r="G220" s="3">
        <f t="shared" si="13"/>
        <v>4.725440151245896E-5</v>
      </c>
    </row>
    <row r="221" spans="1:7" outlineLevel="1">
      <c r="A221" t="s">
        <v>361</v>
      </c>
      <c r="B221" t="s">
        <v>362</v>
      </c>
      <c r="C221" s="16">
        <v>4007178.671891266</v>
      </c>
      <c r="D221" s="16">
        <v>2920231.4022683431</v>
      </c>
      <c r="E221" s="97">
        <v>3067078.77</v>
      </c>
      <c r="F221" s="16">
        <f t="shared" si="12"/>
        <v>3174812.9644046589</v>
      </c>
      <c r="G221" s="3">
        <f t="shared" si="13"/>
        <v>3.7710136289914457E-4</v>
      </c>
    </row>
    <row r="222" spans="1:7" outlineLevel="1">
      <c r="A222" t="s">
        <v>363</v>
      </c>
      <c r="B222" t="s">
        <v>364</v>
      </c>
      <c r="C222" s="16">
        <v>447279.78021128353</v>
      </c>
      <c r="D222" s="16">
        <v>439659.86194671906</v>
      </c>
      <c r="E222" s="97">
        <v>465355.04</v>
      </c>
      <c r="F222" s="16">
        <f t="shared" si="12"/>
        <v>453777.43735078693</v>
      </c>
      <c r="G222" s="3">
        <f t="shared" si="13"/>
        <v>5.3899266506854332E-5</v>
      </c>
    </row>
    <row r="223" spans="1:7" outlineLevel="1">
      <c r="A223" t="s">
        <v>365</v>
      </c>
      <c r="B223" t="s">
        <v>366</v>
      </c>
      <c r="C223" s="16">
        <v>624307.06591926841</v>
      </c>
      <c r="D223" s="16">
        <v>635774.52939135744</v>
      </c>
      <c r="E223" s="97">
        <v>630526.35</v>
      </c>
      <c r="F223" s="16">
        <f t="shared" si="12"/>
        <v>631239.19578366389</v>
      </c>
      <c r="G223" s="3">
        <f t="shared" si="13"/>
        <v>7.4978010898357628E-5</v>
      </c>
    </row>
    <row r="224" spans="1:7" outlineLevel="1">
      <c r="A224" t="s">
        <v>367</v>
      </c>
      <c r="B224" t="s">
        <v>368</v>
      </c>
      <c r="C224" s="16">
        <v>904969.18182718626</v>
      </c>
      <c r="D224" s="16">
        <v>845280.9387598671</v>
      </c>
      <c r="E224" s="98">
        <v>857433.69</v>
      </c>
      <c r="F224" s="16">
        <f t="shared" si="12"/>
        <v>861305.3548911534</v>
      </c>
      <c r="G224" s="3">
        <f t="shared" si="13"/>
        <v>1.0230505760287891E-4</v>
      </c>
    </row>
    <row r="225" spans="1:7" outlineLevel="1">
      <c r="A225" t="s">
        <v>369</v>
      </c>
      <c r="B225" t="s">
        <v>370</v>
      </c>
      <c r="C225" s="16">
        <v>841482.60432581929</v>
      </c>
      <c r="D225" s="16">
        <v>831537.148904228</v>
      </c>
      <c r="E225" s="98">
        <v>817492.86</v>
      </c>
      <c r="F225" s="16">
        <f t="shared" si="12"/>
        <v>826172.58035571256</v>
      </c>
      <c r="G225" s="3">
        <f t="shared" si="13"/>
        <v>9.8132018967758084E-5</v>
      </c>
    </row>
    <row r="226" spans="1:7" outlineLevel="1">
      <c r="A226" t="s">
        <v>371</v>
      </c>
      <c r="B226" t="s">
        <v>372</v>
      </c>
      <c r="C226" s="16">
        <v>376493.06158623926</v>
      </c>
      <c r="D226" s="16">
        <v>365580.90893404576</v>
      </c>
      <c r="E226" s="98">
        <v>367813.09</v>
      </c>
      <c r="F226" s="16">
        <f t="shared" si="12"/>
        <v>368515.69157572184</v>
      </c>
      <c r="G226" s="3">
        <f t="shared" si="13"/>
        <v>4.3771954789464192E-5</v>
      </c>
    </row>
    <row r="227" spans="1:7" outlineLevel="1">
      <c r="A227" t="s">
        <v>373</v>
      </c>
      <c r="B227" t="s">
        <v>374</v>
      </c>
      <c r="C227" s="16">
        <v>6353992.9940783018</v>
      </c>
      <c r="D227" s="16">
        <v>5864504.2535632569</v>
      </c>
      <c r="E227" s="98">
        <v>5874486.5899999999</v>
      </c>
      <c r="F227" s="16">
        <f t="shared" si="12"/>
        <v>5951076.8785341354</v>
      </c>
      <c r="G227" s="3">
        <f t="shared" si="13"/>
        <v>7.068634362949423E-4</v>
      </c>
    </row>
    <row r="228" spans="1:7" outlineLevel="1">
      <c r="A228" t="s">
        <v>375</v>
      </c>
      <c r="B228" t="s">
        <v>376</v>
      </c>
      <c r="C228" s="16">
        <v>1013903.4519095304</v>
      </c>
      <c r="D228" s="16">
        <v>998031.46181320213</v>
      </c>
      <c r="E228" s="98">
        <v>968833.58</v>
      </c>
      <c r="F228" s="16">
        <f t="shared" si="12"/>
        <v>986077.85258932237</v>
      </c>
      <c r="G228" s="3">
        <f t="shared" si="13"/>
        <v>1.1712542008150229E-4</v>
      </c>
    </row>
    <row r="229" spans="1:7" outlineLevel="1">
      <c r="A229" t="s">
        <v>377</v>
      </c>
      <c r="B229" t="s">
        <v>378</v>
      </c>
      <c r="C229" s="16">
        <v>444640.29300519556</v>
      </c>
      <c r="D229" s="16">
        <v>470671.81104121439</v>
      </c>
      <c r="E229" s="98">
        <v>487845.63</v>
      </c>
      <c r="F229" s="16">
        <f t="shared" si="12"/>
        <v>474920.13418127078</v>
      </c>
      <c r="G229" s="3">
        <f t="shared" si="13"/>
        <v>5.6410576583866688E-5</v>
      </c>
    </row>
    <row r="230" spans="1:7" outlineLevel="1">
      <c r="A230" t="s">
        <v>379</v>
      </c>
      <c r="B230" t="s">
        <v>380</v>
      </c>
      <c r="C230" s="16">
        <v>495248.96655168675</v>
      </c>
      <c r="D230" s="16">
        <v>510734.54712865793</v>
      </c>
      <c r="E230" s="98">
        <v>495378.89</v>
      </c>
      <c r="F230" s="16">
        <f t="shared" si="12"/>
        <v>500475.78846816713</v>
      </c>
      <c r="G230" s="3">
        <f t="shared" ref="G230:G263" si="14">+F230/$F$266</f>
        <v>5.9446053687373828E-5</v>
      </c>
    </row>
    <row r="231" spans="1:7" outlineLevel="1">
      <c r="A231" t="s">
        <v>381</v>
      </c>
      <c r="B231" t="s">
        <v>382</v>
      </c>
      <c r="C231" s="16">
        <v>1499942.517056189</v>
      </c>
      <c r="D231" s="16">
        <v>1426308.5578883942</v>
      </c>
      <c r="E231" s="98">
        <v>1381243.29</v>
      </c>
      <c r="F231" s="16">
        <f t="shared" si="12"/>
        <v>1416048.2504721631</v>
      </c>
      <c r="G231" s="3">
        <f t="shared" si="14"/>
        <v>1.6819690834421689E-4</v>
      </c>
    </row>
    <row r="232" spans="1:7" outlineLevel="1">
      <c r="A232" t="s">
        <v>518</v>
      </c>
      <c r="B232" t="s">
        <v>519</v>
      </c>
      <c r="C232" s="16">
        <v>190855.99773750632</v>
      </c>
      <c r="D232" s="16">
        <v>185061.32936949068</v>
      </c>
      <c r="E232" s="99">
        <v>187322.45</v>
      </c>
      <c r="F232" s="16">
        <f>IF(C232&gt;0,(+C232+(D232*2)+(E232*3))/6,IF(D232&gt;0,((D232*2)+(E232*3))/5,E232))</f>
        <v>187157.66774608128</v>
      </c>
      <c r="G232" s="3">
        <f>+F232/$F$266</f>
        <v>2.2230415578924411E-5</v>
      </c>
    </row>
    <row r="233" spans="1:7" outlineLevel="1">
      <c r="A233" t="s">
        <v>383</v>
      </c>
      <c r="B233" t="s">
        <v>384</v>
      </c>
      <c r="C233" s="16">
        <v>696214.52672694367</v>
      </c>
      <c r="D233" s="16">
        <v>753199.88164377143</v>
      </c>
      <c r="E233" s="99">
        <v>836218.2</v>
      </c>
      <c r="F233" s="16">
        <f t="shared" ref="F233:F263" si="15">IF(C233&gt;0,(+C233+(D233*2)+(E233*3))/6,IF(D233&gt;0,((D233*2)+(E233*3))/5,E233))</f>
        <v>785211.48166908103</v>
      </c>
      <c r="G233" s="3">
        <f t="shared" si="14"/>
        <v>9.3266697352356508E-5</v>
      </c>
    </row>
    <row r="234" spans="1:7" outlineLevel="1">
      <c r="A234" t="s">
        <v>385</v>
      </c>
      <c r="B234" t="s">
        <v>386</v>
      </c>
      <c r="C234" s="16">
        <v>907270.27262229042</v>
      </c>
      <c r="D234" s="16">
        <v>797872.5281264314</v>
      </c>
      <c r="E234" s="99">
        <v>800004.56</v>
      </c>
      <c r="F234" s="16">
        <f t="shared" si="15"/>
        <v>817171.50147919229</v>
      </c>
      <c r="G234" s="3">
        <f t="shared" si="14"/>
        <v>9.7062879100321821E-5</v>
      </c>
    </row>
    <row r="235" spans="1:7" outlineLevel="1">
      <c r="A235" t="s">
        <v>387</v>
      </c>
      <c r="B235" t="s">
        <v>388</v>
      </c>
      <c r="C235" s="16">
        <v>3192908.6760845138</v>
      </c>
      <c r="D235" s="16">
        <v>3295215.5233262647</v>
      </c>
      <c r="E235" s="99">
        <v>3445712.14</v>
      </c>
      <c r="F235" s="16">
        <f t="shared" si="15"/>
        <v>3353412.6904561743</v>
      </c>
      <c r="G235" s="3">
        <f t="shared" si="14"/>
        <v>3.9831527403739325E-4</v>
      </c>
    </row>
    <row r="236" spans="1:7" s="102" customFormat="1" outlineLevel="1">
      <c r="A236" s="102" t="s">
        <v>585</v>
      </c>
      <c r="B236" s="102" t="s">
        <v>586</v>
      </c>
      <c r="C236" s="16">
        <v>0</v>
      </c>
      <c r="D236" s="16">
        <v>0</v>
      </c>
      <c r="E236" s="107">
        <v>125882.84</v>
      </c>
      <c r="F236" s="16">
        <f t="shared" si="15"/>
        <v>125882.84</v>
      </c>
      <c r="G236" s="3">
        <f t="shared" si="14"/>
        <v>1.495224791565529E-5</v>
      </c>
    </row>
    <row r="237" spans="1:7" outlineLevel="1">
      <c r="A237" t="s">
        <v>389</v>
      </c>
      <c r="B237" t="s">
        <v>390</v>
      </c>
      <c r="C237" s="16">
        <v>426828.37385826866</v>
      </c>
      <c r="D237" s="16">
        <v>446423.10875593621</v>
      </c>
      <c r="E237" s="100">
        <v>462817.23</v>
      </c>
      <c r="F237" s="16">
        <f t="shared" si="15"/>
        <v>451354.38022835687</v>
      </c>
      <c r="G237" s="3">
        <f t="shared" si="14"/>
        <v>5.361145801120577E-5</v>
      </c>
    </row>
    <row r="238" spans="1:7" outlineLevel="1">
      <c r="A238" t="s">
        <v>391</v>
      </c>
      <c r="B238" t="s">
        <v>392</v>
      </c>
      <c r="C238" s="16">
        <v>663353.15216551383</v>
      </c>
      <c r="D238" s="16">
        <v>666724.12466274563</v>
      </c>
      <c r="E238" s="100">
        <v>672481.43</v>
      </c>
      <c r="F238" s="16">
        <f t="shared" si="15"/>
        <v>669040.94858183421</v>
      </c>
      <c r="G238" s="3">
        <f t="shared" si="14"/>
        <v>7.9468068315910009E-5</v>
      </c>
    </row>
    <row r="239" spans="1:7" outlineLevel="1">
      <c r="A239" t="s">
        <v>393</v>
      </c>
      <c r="B239" t="s">
        <v>394</v>
      </c>
      <c r="C239" s="16">
        <v>443922.24789072678</v>
      </c>
      <c r="D239" s="16">
        <v>388651.65078784031</v>
      </c>
      <c r="E239" s="100">
        <v>380277.55</v>
      </c>
      <c r="F239" s="16">
        <f t="shared" si="15"/>
        <v>393676.36657773453</v>
      </c>
      <c r="G239" s="3">
        <f t="shared" si="14"/>
        <v>4.67605166169168E-5</v>
      </c>
    </row>
    <row r="240" spans="1:7" outlineLevel="1">
      <c r="A240" t="s">
        <v>395</v>
      </c>
      <c r="B240" t="s">
        <v>396</v>
      </c>
      <c r="C240" s="16">
        <v>2188893.4277332355</v>
      </c>
      <c r="D240" s="16">
        <v>2092203.9145736499</v>
      </c>
      <c r="E240" s="100">
        <v>2128391.67</v>
      </c>
      <c r="F240" s="16">
        <f t="shared" si="15"/>
        <v>2126412.7111467556</v>
      </c>
      <c r="G240" s="3">
        <f t="shared" si="14"/>
        <v>2.5257334540646674E-4</v>
      </c>
    </row>
    <row r="241" spans="1:7" outlineLevel="1">
      <c r="A241" t="s">
        <v>397</v>
      </c>
      <c r="B241" t="s">
        <v>398</v>
      </c>
      <c r="C241" s="16">
        <v>379153.22551862535</v>
      </c>
      <c r="D241" s="16">
        <v>382512.89957632474</v>
      </c>
      <c r="E241" s="100">
        <v>360190.28</v>
      </c>
      <c r="F241" s="16">
        <f t="shared" si="15"/>
        <v>370791.64411187917</v>
      </c>
      <c r="G241" s="3">
        <f t="shared" si="14"/>
        <v>4.4042290337700065E-5</v>
      </c>
    </row>
    <row r="242" spans="1:7" outlineLevel="1">
      <c r="A242" t="s">
        <v>399</v>
      </c>
      <c r="B242" t="s">
        <v>400</v>
      </c>
      <c r="C242" s="16">
        <v>2687260.4012268721</v>
      </c>
      <c r="D242" s="16">
        <v>2675095.6346736639</v>
      </c>
      <c r="E242" s="100">
        <v>2512391.0099999998</v>
      </c>
      <c r="F242" s="16">
        <f t="shared" si="15"/>
        <v>2595770.7834290331</v>
      </c>
      <c r="G242" s="3">
        <f t="shared" si="14"/>
        <v>3.0832326539539191E-4</v>
      </c>
    </row>
    <row r="243" spans="1:7" outlineLevel="1">
      <c r="A243" t="s">
        <v>401</v>
      </c>
      <c r="B243" t="s">
        <v>402</v>
      </c>
      <c r="C243" s="16">
        <v>819386.37945060711</v>
      </c>
      <c r="D243" s="16">
        <v>819641.72767081321</v>
      </c>
      <c r="E243" s="100">
        <v>964756.87</v>
      </c>
      <c r="F243" s="16">
        <f t="shared" si="15"/>
        <v>892156.74079870561</v>
      </c>
      <c r="G243" s="3">
        <f t="shared" si="14"/>
        <v>1.0596955683590601E-4</v>
      </c>
    </row>
    <row r="244" spans="1:7" outlineLevel="1">
      <c r="A244" t="s">
        <v>403</v>
      </c>
      <c r="B244" t="s">
        <v>404</v>
      </c>
      <c r="C244" s="16">
        <v>14539321.705621425</v>
      </c>
      <c r="D244" s="16">
        <v>13887703.074469265</v>
      </c>
      <c r="E244" s="101">
        <v>14792921.01</v>
      </c>
      <c r="F244" s="16">
        <f t="shared" si="15"/>
        <v>14448915.147426659</v>
      </c>
      <c r="G244" s="3">
        <f t="shared" si="14"/>
        <v>1.7162288473678415E-3</v>
      </c>
    </row>
    <row r="245" spans="1:7" outlineLevel="1">
      <c r="A245" t="s">
        <v>405</v>
      </c>
      <c r="B245" t="s">
        <v>406</v>
      </c>
      <c r="C245" s="16">
        <v>3357609.3030153718</v>
      </c>
      <c r="D245" s="16">
        <v>3400470.6942290817</v>
      </c>
      <c r="E245" s="101">
        <v>3507154.74</v>
      </c>
      <c r="F245" s="16">
        <f t="shared" si="15"/>
        <v>3446669.1519122557</v>
      </c>
      <c r="G245" s="3">
        <f t="shared" si="14"/>
        <v>4.0939219072777045E-4</v>
      </c>
    </row>
    <row r="246" spans="1:7" outlineLevel="1">
      <c r="A246" t="s">
        <v>407</v>
      </c>
      <c r="B246" t="s">
        <v>408</v>
      </c>
      <c r="C246" s="16">
        <v>1065374.2218858078</v>
      </c>
      <c r="D246" s="16">
        <v>977828.8953539175</v>
      </c>
      <c r="E246" s="101">
        <v>966219.4</v>
      </c>
      <c r="F246" s="16">
        <f t="shared" si="15"/>
        <v>986615.03543227387</v>
      </c>
      <c r="G246" s="3">
        <f t="shared" si="14"/>
        <v>1.1718922616534857E-4</v>
      </c>
    </row>
    <row r="247" spans="1:7" outlineLevel="1">
      <c r="A247" t="s">
        <v>409</v>
      </c>
      <c r="B247" t="s">
        <v>410</v>
      </c>
      <c r="C247" s="16">
        <v>6778705.7646771912</v>
      </c>
      <c r="D247" s="16">
        <v>6326695.4859034233</v>
      </c>
      <c r="E247" s="101">
        <v>6306435.2199999997</v>
      </c>
      <c r="F247" s="16">
        <f t="shared" si="15"/>
        <v>6391900.3994140057</v>
      </c>
      <c r="G247" s="3">
        <f t="shared" si="14"/>
        <v>7.5922404852173879E-4</v>
      </c>
    </row>
    <row r="248" spans="1:7" outlineLevel="1">
      <c r="A248" t="s">
        <v>411</v>
      </c>
      <c r="B248" t="s">
        <v>412</v>
      </c>
      <c r="C248" s="16">
        <v>12470522.159436174</v>
      </c>
      <c r="D248" s="16">
        <v>11889330.45665038</v>
      </c>
      <c r="E248" s="101">
        <v>11429620.720000001</v>
      </c>
      <c r="F248" s="16">
        <f t="shared" si="15"/>
        <v>11756340.872122824</v>
      </c>
      <c r="G248" s="3">
        <f t="shared" si="14"/>
        <v>1.3964073522724112E-3</v>
      </c>
    </row>
    <row r="249" spans="1:7" outlineLevel="1">
      <c r="A249" t="s">
        <v>413</v>
      </c>
      <c r="B249" t="s">
        <v>414</v>
      </c>
      <c r="C249" s="16">
        <v>240733.62350585408</v>
      </c>
      <c r="D249" s="16">
        <v>237313.92506954953</v>
      </c>
      <c r="E249" s="101">
        <v>232584.47</v>
      </c>
      <c r="F249" s="16">
        <f t="shared" si="15"/>
        <v>235519.14727415887</v>
      </c>
      <c r="G249" s="3">
        <f t="shared" si="14"/>
        <v>2.7974747621891539E-5</v>
      </c>
    </row>
    <row r="250" spans="1:7" outlineLevel="1">
      <c r="A250" t="s">
        <v>415</v>
      </c>
      <c r="B250" t="s">
        <v>416</v>
      </c>
      <c r="C250" s="16">
        <v>644415.44231635612</v>
      </c>
      <c r="D250" s="16">
        <v>643754.48507973144</v>
      </c>
      <c r="E250" s="101">
        <v>649570.35</v>
      </c>
      <c r="F250" s="16">
        <f t="shared" si="15"/>
        <v>646772.5770793031</v>
      </c>
      <c r="G250" s="3">
        <f t="shared" si="14"/>
        <v>7.6823051637038144E-5</v>
      </c>
    </row>
    <row r="251" spans="1:7" outlineLevel="1">
      <c r="A251" t="s">
        <v>417</v>
      </c>
      <c r="B251" t="s">
        <v>418</v>
      </c>
      <c r="C251" s="16">
        <v>2029482.682341224</v>
      </c>
      <c r="D251" s="16">
        <v>1958082.3244272652</v>
      </c>
      <c r="E251" s="101">
        <v>1862568.58</v>
      </c>
      <c r="F251" s="16">
        <f t="shared" si="15"/>
        <v>1922225.5118659593</v>
      </c>
      <c r="G251" s="3">
        <f t="shared" si="14"/>
        <v>2.2832017774000979E-4</v>
      </c>
    </row>
    <row r="252" spans="1:7" outlineLevel="1">
      <c r="A252" t="s">
        <v>419</v>
      </c>
      <c r="B252" t="s">
        <v>420</v>
      </c>
      <c r="C252" s="16">
        <v>386381.19318538764</v>
      </c>
      <c r="D252" s="16">
        <v>364849.13693223218</v>
      </c>
      <c r="E252" s="103">
        <v>301185.52</v>
      </c>
      <c r="F252" s="16">
        <f t="shared" si="15"/>
        <v>336606.00450830866</v>
      </c>
      <c r="G252" s="3">
        <f t="shared" si="14"/>
        <v>3.9981751518367504E-5</v>
      </c>
    </row>
    <row r="253" spans="1:7" outlineLevel="1">
      <c r="A253" t="s">
        <v>421</v>
      </c>
      <c r="B253" t="s">
        <v>422</v>
      </c>
      <c r="C253" s="16">
        <v>509361.29827123642</v>
      </c>
      <c r="D253" s="16">
        <v>452411.68930743635</v>
      </c>
      <c r="E253" s="103">
        <v>465414.47</v>
      </c>
      <c r="F253" s="16">
        <f t="shared" si="15"/>
        <v>468404.68114768481</v>
      </c>
      <c r="G253" s="3">
        <f t="shared" si="14"/>
        <v>5.5636677067133622E-5</v>
      </c>
    </row>
    <row r="254" spans="1:7" outlineLevel="1">
      <c r="A254" t="s">
        <v>423</v>
      </c>
      <c r="B254" t="s">
        <v>424</v>
      </c>
      <c r="C254" s="16">
        <v>2742103.797456312</v>
      </c>
      <c r="D254" s="16">
        <v>2825909.0841466412</v>
      </c>
      <c r="E254" s="103">
        <v>2811836.27</v>
      </c>
      <c r="F254" s="16">
        <f t="shared" si="15"/>
        <v>2804905.1292915992</v>
      </c>
      <c r="G254" s="3">
        <f t="shared" si="14"/>
        <v>3.3316405058116854E-4</v>
      </c>
    </row>
    <row r="255" spans="1:7" outlineLevel="1">
      <c r="A255" t="s">
        <v>425</v>
      </c>
      <c r="B255" t="s">
        <v>426</v>
      </c>
      <c r="C255" s="16">
        <v>1011014.1826235645</v>
      </c>
      <c r="D255" s="16">
        <v>1040625.59750759</v>
      </c>
      <c r="E255" s="103">
        <v>1133195.68</v>
      </c>
      <c r="F255" s="16">
        <f t="shared" si="15"/>
        <v>1081975.4029397906</v>
      </c>
      <c r="G255" s="3">
        <f t="shared" si="14"/>
        <v>1.2851604288079913E-4</v>
      </c>
    </row>
    <row r="256" spans="1:7" outlineLevel="1">
      <c r="A256" t="s">
        <v>427</v>
      </c>
      <c r="B256" t="s">
        <v>428</v>
      </c>
      <c r="C256" s="16">
        <v>1701323.1054579718</v>
      </c>
      <c r="D256" s="16">
        <v>1936632.3709531236</v>
      </c>
      <c r="E256" s="103">
        <v>2044830.52</v>
      </c>
      <c r="F256" s="16">
        <f t="shared" si="15"/>
        <v>1951513.2345607032</v>
      </c>
      <c r="G256" s="3">
        <f t="shared" si="14"/>
        <v>2.3179894649528074E-4</v>
      </c>
    </row>
    <row r="257" spans="1:7" outlineLevel="1">
      <c r="A257" t="s">
        <v>429</v>
      </c>
      <c r="B257" t="s">
        <v>430</v>
      </c>
      <c r="C257" s="16">
        <v>120918.92885864344</v>
      </c>
      <c r="D257" s="16">
        <v>118628.71045456674</v>
      </c>
      <c r="E257" s="103">
        <v>91755.73</v>
      </c>
      <c r="F257" s="16">
        <f t="shared" si="15"/>
        <v>105573.92329462948</v>
      </c>
      <c r="G257" s="3">
        <f t="shared" si="14"/>
        <v>1.253997347477762E-5</v>
      </c>
    </row>
    <row r="258" spans="1:7" outlineLevel="1">
      <c r="A258" t="s">
        <v>431</v>
      </c>
      <c r="B258" t="s">
        <v>432</v>
      </c>
      <c r="C258" s="16">
        <v>981636.42687100568</v>
      </c>
      <c r="D258" s="16">
        <v>985308.6145484494</v>
      </c>
      <c r="E258" s="103">
        <v>1067148.82</v>
      </c>
      <c r="F258" s="16">
        <f t="shared" si="15"/>
        <v>1025616.6859946507</v>
      </c>
      <c r="G258" s="3">
        <f t="shared" si="14"/>
        <v>1.2182180633535756E-4</v>
      </c>
    </row>
    <row r="259" spans="1:7" outlineLevel="1">
      <c r="A259" t="s">
        <v>433</v>
      </c>
      <c r="B259" t="s">
        <v>434</v>
      </c>
      <c r="C259" s="16">
        <v>206412.5558747419</v>
      </c>
      <c r="D259" s="16">
        <v>206897.24681858841</v>
      </c>
      <c r="E259" s="103">
        <v>210848.95</v>
      </c>
      <c r="F259" s="16">
        <f t="shared" si="15"/>
        <v>208792.31658531982</v>
      </c>
      <c r="G259" s="3">
        <f t="shared" si="14"/>
        <v>2.4800159262912147E-5</v>
      </c>
    </row>
    <row r="260" spans="1:7" outlineLevel="1">
      <c r="A260" t="s">
        <v>435</v>
      </c>
      <c r="B260" t="s">
        <v>436</v>
      </c>
      <c r="C260" s="16">
        <v>4508100.7171316808</v>
      </c>
      <c r="D260" s="16">
        <v>4481556.2044779798</v>
      </c>
      <c r="E260" s="103">
        <v>4272733.26</v>
      </c>
      <c r="F260" s="16">
        <f t="shared" si="15"/>
        <v>4381568.8176812725</v>
      </c>
      <c r="G260" s="3">
        <f t="shared" si="14"/>
        <v>5.2043871286566951E-4</v>
      </c>
    </row>
    <row r="261" spans="1:7" outlineLevel="1">
      <c r="A261" t="s">
        <v>437</v>
      </c>
      <c r="B261" t="s">
        <v>438</v>
      </c>
      <c r="C261" s="16">
        <v>116423.25429045665</v>
      </c>
      <c r="D261" s="16">
        <v>110740.66676687535</v>
      </c>
      <c r="E261" s="103">
        <v>120833.47</v>
      </c>
      <c r="F261" s="16">
        <f t="shared" si="15"/>
        <v>116734.16630403457</v>
      </c>
      <c r="G261" s="3">
        <f t="shared" si="14"/>
        <v>1.3865576871361171E-5</v>
      </c>
    </row>
    <row r="262" spans="1:7" outlineLevel="1">
      <c r="A262" t="s">
        <v>439</v>
      </c>
      <c r="B262" t="s">
        <v>440</v>
      </c>
      <c r="C262" s="16">
        <v>416441.79058865836</v>
      </c>
      <c r="D262" s="16">
        <v>405144.65440861112</v>
      </c>
      <c r="E262" s="103">
        <v>375523.51</v>
      </c>
      <c r="F262" s="16">
        <f t="shared" si="15"/>
        <v>392216.93823431339</v>
      </c>
      <c r="G262" s="3">
        <f t="shared" si="14"/>
        <v>4.6587167061044319E-5</v>
      </c>
    </row>
    <row r="263" spans="1:7" outlineLevel="1">
      <c r="A263" t="s">
        <v>441</v>
      </c>
      <c r="B263" t="s">
        <v>442</v>
      </c>
      <c r="C263" s="20">
        <v>331672.84969218378</v>
      </c>
      <c r="D263" s="20">
        <v>343924.7220282036</v>
      </c>
      <c r="E263" s="20">
        <v>335264.68</v>
      </c>
      <c r="F263" s="20">
        <f t="shared" si="15"/>
        <v>337552.72229143186</v>
      </c>
      <c r="G263" s="24">
        <f t="shared" si="14"/>
        <v>4.0094201785611372E-5</v>
      </c>
    </row>
    <row r="264" spans="1:7">
      <c r="B264" t="s">
        <v>486</v>
      </c>
      <c r="C264" s="30">
        <f>SUBTOTAL(9,C142:C263)</f>
        <v>269727173.00185663</v>
      </c>
      <c r="D264" s="30">
        <f>SUBTOTAL(9,D142:D263)</f>
        <v>263502481.58646411</v>
      </c>
      <c r="E264" s="30">
        <f>SUBTOTAL(9,E142:E263)</f>
        <v>267094045.02000004</v>
      </c>
      <c r="F264" s="16">
        <f>SUBTOTAL(9,F142:F263)</f>
        <v>266398653.29246411</v>
      </c>
      <c r="G264" s="3">
        <f>SUBTOTAL(9,G142:G263)</f>
        <v>3.1642586935801777E-2</v>
      </c>
    </row>
    <row r="265" spans="1:7">
      <c r="C265" s="16"/>
      <c r="D265" s="16"/>
      <c r="E265" s="39"/>
      <c r="F265" s="16"/>
    </row>
    <row r="266" spans="1:7" ht="13.5" thickBot="1">
      <c r="C266" s="17">
        <f>SUBTOTAL(9,C5:C265)</f>
        <v>8384787405.231864</v>
      </c>
      <c r="D266" s="17">
        <f>SUBTOTAL(9,D5:D265)</f>
        <v>8374961642.6864614</v>
      </c>
      <c r="E266" s="179">
        <f>SUBTOTAL(9,E5:E265)</f>
        <v>8459619135.800004</v>
      </c>
      <c r="F266" s="17">
        <f>SUBTOTAL(9,F5:F265)</f>
        <v>8418990957.7541351</v>
      </c>
      <c r="G266" s="12">
        <f>SUBTOTAL(9,G5:G265)</f>
        <v>0.99999999999999911</v>
      </c>
    </row>
    <row r="267" spans="1:7" ht="13.5" thickTop="1"/>
    <row r="268" spans="1:7">
      <c r="C268" s="5"/>
      <c r="D268" s="5"/>
      <c r="E268" s="43"/>
    </row>
    <row r="270" spans="1:7">
      <c r="E270" s="39"/>
      <c r="F270" s="16"/>
    </row>
  </sheetData>
  <phoneticPr fontId="9" type="noConversion"/>
  <printOptions horizontalCentered="1"/>
  <pageMargins left="0.17" right="0.17" top="0.75" bottom="0.5" header="0.25" footer="0.25"/>
  <pageSetup fitToHeight="6" orientation="landscape" horizontalDpi="200" verticalDpi="200" r:id="rId1"/>
  <headerFooter alignWithMargins="0">
    <oddHeader>&amp;C&amp;"Arial,Bold"&amp;14
Payroll Data
FY 2014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5"/>
  <sheetViews>
    <sheetView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Q280" sqref="Q280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41" hidden="1" customWidth="1"/>
    <col min="7" max="7" width="10.42578125" style="41" customWidth="1"/>
    <col min="8" max="11" width="10.42578125" style="41" hidden="1" customWidth="1"/>
    <col min="12" max="12" width="10.85546875" style="41" bestFit="1" customWidth="1"/>
    <col min="13" max="16" width="10.42578125" style="41" hidden="1" customWidth="1"/>
    <col min="17" max="17" width="10.85546875" style="106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G1" s="140"/>
      <c r="T1" s="1" t="s">
        <v>450</v>
      </c>
      <c r="Z1" s="1"/>
      <c r="AA1" s="1"/>
      <c r="AB1" s="1"/>
      <c r="AC1" s="1"/>
      <c r="AD1" s="1" t="s">
        <v>445</v>
      </c>
    </row>
    <row r="2" spans="1:31">
      <c r="A2" s="19" t="s">
        <v>463</v>
      </c>
      <c r="B2" s="19"/>
      <c r="C2" s="136">
        <v>2011</v>
      </c>
      <c r="D2" s="137"/>
      <c r="E2" s="137"/>
      <c r="F2" s="137"/>
      <c r="G2" s="141" t="s">
        <v>564</v>
      </c>
      <c r="H2" s="143">
        <v>2012</v>
      </c>
      <c r="I2" s="144"/>
      <c r="J2" s="144"/>
      <c r="K2" s="144"/>
      <c r="L2" s="1" t="s">
        <v>575</v>
      </c>
      <c r="M2" s="143">
        <v>2013</v>
      </c>
      <c r="N2" s="144"/>
      <c r="O2" s="144"/>
      <c r="P2" s="144"/>
      <c r="Q2" s="1" t="s">
        <v>580</v>
      </c>
      <c r="R2" s="1" t="s">
        <v>449</v>
      </c>
      <c r="S2" s="1"/>
      <c r="T2" s="1" t="s">
        <v>3</v>
      </c>
      <c r="U2" s="1"/>
      <c r="V2" s="1" t="s">
        <v>565</v>
      </c>
      <c r="W2" s="1" t="s">
        <v>574</v>
      </c>
      <c r="X2" s="1" t="s">
        <v>581</v>
      </c>
      <c r="Y2" s="1"/>
      <c r="Z2" s="1" t="s">
        <v>565</v>
      </c>
      <c r="AA2" s="1" t="s">
        <v>574</v>
      </c>
      <c r="AB2" s="1" t="s">
        <v>581</v>
      </c>
      <c r="AC2" s="1"/>
      <c r="AD2" s="1" t="s">
        <v>449</v>
      </c>
      <c r="AE2" s="1"/>
    </row>
    <row r="3" spans="1:31">
      <c r="A3" s="11" t="s">
        <v>461</v>
      </c>
      <c r="B3" s="11" t="s">
        <v>462</v>
      </c>
      <c r="C3" s="138" t="s">
        <v>465</v>
      </c>
      <c r="D3" s="139" t="s">
        <v>466</v>
      </c>
      <c r="E3" s="139" t="s">
        <v>467</v>
      </c>
      <c r="F3" s="139" t="s">
        <v>468</v>
      </c>
      <c r="G3" s="138" t="s">
        <v>450</v>
      </c>
      <c r="H3" s="11" t="s">
        <v>465</v>
      </c>
      <c r="I3" s="146" t="s">
        <v>466</v>
      </c>
      <c r="J3" s="146" t="s">
        <v>467</v>
      </c>
      <c r="K3" s="146" t="s">
        <v>468</v>
      </c>
      <c r="L3" s="11" t="s">
        <v>450</v>
      </c>
      <c r="M3" s="11" t="s">
        <v>465</v>
      </c>
      <c r="N3" s="146" t="s">
        <v>466</v>
      </c>
      <c r="O3" s="146" t="s">
        <v>467</v>
      </c>
      <c r="P3" s="146" t="s">
        <v>468</v>
      </c>
      <c r="Q3" s="11" t="s">
        <v>450</v>
      </c>
      <c r="R3" s="11" t="s">
        <v>481</v>
      </c>
      <c r="S3" s="11"/>
      <c r="T3" s="11" t="s">
        <v>5</v>
      </c>
      <c r="U3" s="11"/>
      <c r="V3" s="11" t="s">
        <v>451</v>
      </c>
      <c r="W3" s="11" t="s">
        <v>451</v>
      </c>
      <c r="X3" s="11" t="s">
        <v>451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452</v>
      </c>
      <c r="AE3" s="11"/>
    </row>
    <row r="4" spans="1:31" ht="3" customHeight="1"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63"/>
      <c r="R4" s="5"/>
      <c r="Z4" s="6"/>
      <c r="AA4" s="6"/>
      <c r="AB4" s="6"/>
      <c r="AD4" s="6"/>
    </row>
    <row r="5" spans="1:31">
      <c r="A5" t="s">
        <v>7</v>
      </c>
      <c r="B5" t="s">
        <v>522</v>
      </c>
      <c r="C5" s="44">
        <v>527.46565384615405</v>
      </c>
      <c r="D5" s="44">
        <v>605.34417968749995</v>
      </c>
      <c r="E5" s="44">
        <v>659.07505681818202</v>
      </c>
      <c r="F5" s="44">
        <v>589.95268939393895</v>
      </c>
      <c r="G5" s="44">
        <f t="shared" ref="G5:G16" si="0">AVERAGE(C5:F5)</f>
        <v>595.45939493644369</v>
      </c>
      <c r="H5" s="142">
        <v>517.20000000000005</v>
      </c>
      <c r="I5" s="142">
        <v>501.1</v>
      </c>
      <c r="J5" s="142">
        <v>492.9</v>
      </c>
      <c r="K5" s="142">
        <v>486.4</v>
      </c>
      <c r="L5" s="142">
        <f t="shared" ref="L5:L55" si="1">AVERAGE(H5:K5)</f>
        <v>499.4</v>
      </c>
      <c r="M5" s="145">
        <v>472.6</v>
      </c>
      <c r="N5" s="145">
        <v>583.70000000000005</v>
      </c>
      <c r="O5" s="44">
        <v>651.70000000000005</v>
      </c>
      <c r="P5" s="147">
        <v>558.4</v>
      </c>
      <c r="Q5" s="44">
        <f t="shared" ref="Q5:Q55" si="2">AVERAGE(M5:P5)</f>
        <v>566.6</v>
      </c>
      <c r="R5" s="16">
        <f t="shared" ref="R5:R36" si="3">IF(G5&gt;0,(+G5+(L5*2)+(Q5*3))/6,IF(L5&gt;0,((L5*2)+(Q5*3))/5,Q5))</f>
        <v>549.00989915607397</v>
      </c>
      <c r="T5" s="6">
        <f t="shared" ref="T5:T68" si="4">+R5/$R$266</f>
        <v>2.948275404199356E-3</v>
      </c>
      <c r="V5" s="23">
        <f>+claims!D5</f>
        <v>1</v>
      </c>
      <c r="W5" s="23">
        <f>+claims!E5</f>
        <v>0</v>
      </c>
      <c r="X5" s="23">
        <f>+claims!F5</f>
        <v>2</v>
      </c>
      <c r="Z5" s="6">
        <f t="shared" ref="Z5:Z54" si="5">IF(G5&gt;100,IF(V5&lt;1,0,+V5/G5),IF(V5&lt;1,0,+V5/100))</f>
        <v>1.6793756358596625E-3</v>
      </c>
      <c r="AA5" s="6">
        <f t="shared" ref="AA5:AA54" si="6">IF(L5&gt;100,IF(W5&lt;1,0,+W5/L5),IF(W5&lt;1,0,+W5/100))</f>
        <v>0</v>
      </c>
      <c r="AB5" s="6">
        <f>IF(Q5&gt;100,IF(X5&lt;1,0,+X5/Q5),IF(X5&lt;1,0,+X5/100))</f>
        <v>3.5298270384751147E-3</v>
      </c>
      <c r="AD5" s="6">
        <f t="shared" ref="AD5:AD67" si="7">(+Z5+(AA5*2)+(AB5*3))/6</f>
        <v>2.044809458547501E-3</v>
      </c>
    </row>
    <row r="6" spans="1:31">
      <c r="A6" t="s">
        <v>8</v>
      </c>
      <c r="B6" t="s">
        <v>523</v>
      </c>
      <c r="C6" s="44">
        <v>763.67988461538505</v>
      </c>
      <c r="D6" s="44">
        <v>890.99007812499997</v>
      </c>
      <c r="E6" s="44">
        <v>997.90666666666698</v>
      </c>
      <c r="F6" s="44">
        <v>833.53568181818196</v>
      </c>
      <c r="G6" s="44">
        <f t="shared" si="0"/>
        <v>871.52807780630837</v>
      </c>
      <c r="H6" s="142">
        <v>737.2</v>
      </c>
      <c r="I6" s="142">
        <v>729.6</v>
      </c>
      <c r="J6" s="142">
        <v>716</v>
      </c>
      <c r="K6" s="142">
        <v>716.4</v>
      </c>
      <c r="L6" s="142">
        <f t="shared" si="1"/>
        <v>724.80000000000007</v>
      </c>
      <c r="M6" s="148">
        <v>702.7</v>
      </c>
      <c r="N6" s="148">
        <v>852</v>
      </c>
      <c r="O6" s="148">
        <v>989</v>
      </c>
      <c r="P6" s="148">
        <v>819</v>
      </c>
      <c r="Q6" s="44">
        <f t="shared" si="2"/>
        <v>840.67499999999995</v>
      </c>
      <c r="R6" s="16">
        <f t="shared" si="3"/>
        <v>807.19217963438462</v>
      </c>
      <c r="T6" s="6">
        <f t="shared" si="4"/>
        <v>4.3347576306662951E-3</v>
      </c>
      <c r="V6" s="23">
        <f>+claims!D6</f>
        <v>1</v>
      </c>
      <c r="W6" s="23">
        <f>+claims!E6</f>
        <v>0</v>
      </c>
      <c r="X6" s="23">
        <f>+claims!F6</f>
        <v>0</v>
      </c>
      <c r="Z6" s="6">
        <f t="shared" si="5"/>
        <v>1.1474099635631519E-3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1.9123499392719197E-4</v>
      </c>
    </row>
    <row r="7" spans="1:31">
      <c r="A7" t="s">
        <v>9</v>
      </c>
      <c r="B7" t="s">
        <v>10</v>
      </c>
      <c r="C7" s="44">
        <v>436.32692307692298</v>
      </c>
      <c r="D7" s="44">
        <v>522.216796875</v>
      </c>
      <c r="E7" s="44">
        <v>522.61742424242402</v>
      </c>
      <c r="F7" s="44">
        <v>400.82859848484901</v>
      </c>
      <c r="G7" s="44">
        <f t="shared" si="0"/>
        <v>470.49743566979896</v>
      </c>
      <c r="H7" s="142">
        <v>384.9</v>
      </c>
      <c r="I7" s="142">
        <v>382.9</v>
      </c>
      <c r="J7" s="142">
        <v>716</v>
      </c>
      <c r="K7" s="142">
        <v>381.5</v>
      </c>
      <c r="L7" s="142">
        <f t="shared" si="1"/>
        <v>466.32499999999999</v>
      </c>
      <c r="M7" s="148">
        <v>408.1</v>
      </c>
      <c r="N7" s="148">
        <v>485</v>
      </c>
      <c r="O7" s="148">
        <v>483</v>
      </c>
      <c r="P7" s="148">
        <v>385</v>
      </c>
      <c r="Q7" s="44">
        <f t="shared" si="2"/>
        <v>440.27499999999998</v>
      </c>
      <c r="R7" s="16">
        <f t="shared" si="3"/>
        <v>453.99540594496648</v>
      </c>
      <c r="T7" s="6">
        <f t="shared" si="4"/>
        <v>2.4380316111322678E-3</v>
      </c>
      <c r="V7" s="23">
        <f>+claims!D7</f>
        <v>1</v>
      </c>
      <c r="W7" s="23">
        <f>+claims!E7</f>
        <v>0</v>
      </c>
      <c r="X7" s="23">
        <f>+claims!F7</f>
        <v>0</v>
      </c>
      <c r="Z7" s="6">
        <f t="shared" si="5"/>
        <v>2.125410096181295E-3</v>
      </c>
      <c r="AA7" s="6">
        <f t="shared" si="6"/>
        <v>0</v>
      </c>
      <c r="AB7" s="6">
        <f>IF(Q7&gt;100,IF(X7&lt;1,0,+X7/Q7),IF(X7&lt;1,0,+X7/100))</f>
        <v>0</v>
      </c>
      <c r="AD7" s="6">
        <f t="shared" si="7"/>
        <v>3.5423501603021584E-4</v>
      </c>
    </row>
    <row r="8" spans="1:31">
      <c r="A8" t="s">
        <v>11</v>
      </c>
      <c r="B8" t="s">
        <v>12</v>
      </c>
      <c r="C8" s="44">
        <v>152.80096153846199</v>
      </c>
      <c r="D8" s="44">
        <v>153.017578125</v>
      </c>
      <c r="E8" s="44">
        <v>154.98484848484799</v>
      </c>
      <c r="F8" s="44">
        <v>155.99526515151501</v>
      </c>
      <c r="G8" s="44">
        <f t="shared" si="0"/>
        <v>154.19966332495625</v>
      </c>
      <c r="H8" s="142">
        <v>152.4</v>
      </c>
      <c r="I8" s="142">
        <v>151.4</v>
      </c>
      <c r="J8" s="142">
        <v>149.4</v>
      </c>
      <c r="K8" s="142">
        <v>151.5</v>
      </c>
      <c r="L8" s="142">
        <f t="shared" si="1"/>
        <v>151.17500000000001</v>
      </c>
      <c r="M8" s="148">
        <v>154.5</v>
      </c>
      <c r="N8" s="148">
        <v>154</v>
      </c>
      <c r="O8" s="148">
        <v>148</v>
      </c>
      <c r="P8" s="148">
        <v>146.5</v>
      </c>
      <c r="Q8" s="44">
        <f t="shared" si="2"/>
        <v>150.75</v>
      </c>
      <c r="R8" s="16">
        <f t="shared" si="3"/>
        <v>151.46661055415939</v>
      </c>
      <c r="T8" s="6">
        <f t="shared" si="4"/>
        <v>8.1340114839590532E-4</v>
      </c>
      <c r="V8" s="23">
        <f>+claims!D8</f>
        <v>0</v>
      </c>
      <c r="W8" s="23">
        <f>+claims!E8</f>
        <v>0</v>
      </c>
      <c r="X8" s="23">
        <f>+claims!F8</f>
        <v>0</v>
      </c>
      <c r="Z8" s="6">
        <f t="shared" si="5"/>
        <v>0</v>
      </c>
      <c r="AA8" s="6">
        <f t="shared" si="6"/>
        <v>0</v>
      </c>
      <c r="AB8" s="6">
        <f>IF(Q8&gt;100,IF(X8&lt;1,0,+X8/Q8),IF(X8&lt;1,0,+X8/100))</f>
        <v>0</v>
      </c>
      <c r="AD8" s="6">
        <f t="shared" si="7"/>
        <v>0</v>
      </c>
    </row>
    <row r="9" spans="1:31">
      <c r="A9" t="s">
        <v>13</v>
      </c>
      <c r="B9" t="s">
        <v>14</v>
      </c>
      <c r="C9" s="44">
        <v>25.298076923076898</v>
      </c>
      <c r="D9" s="44">
        <v>26.4990384615385</v>
      </c>
      <c r="E9" s="44">
        <v>27.949810606060598</v>
      </c>
      <c r="F9" s="44">
        <v>26.838942307692299</v>
      </c>
      <c r="G9" s="44">
        <f t="shared" si="0"/>
        <v>26.646467074592074</v>
      </c>
      <c r="H9" s="142">
        <v>25.6</v>
      </c>
      <c r="I9" s="142">
        <v>25.1</v>
      </c>
      <c r="J9" s="142">
        <v>24.6</v>
      </c>
      <c r="K9" s="142">
        <v>25</v>
      </c>
      <c r="L9" s="142">
        <f t="shared" si="1"/>
        <v>25.075000000000003</v>
      </c>
      <c r="M9" s="148">
        <v>22.8</v>
      </c>
      <c r="N9" s="148">
        <v>24.8</v>
      </c>
      <c r="O9" s="148">
        <v>27.2</v>
      </c>
      <c r="P9" s="148">
        <v>24.8</v>
      </c>
      <c r="Q9" s="44">
        <f t="shared" si="2"/>
        <v>24.9</v>
      </c>
      <c r="R9" s="16">
        <f t="shared" si="3"/>
        <v>25.249411179098676</v>
      </c>
      <c r="T9" s="6">
        <f t="shared" si="4"/>
        <v>1.3559358048786341E-4</v>
      </c>
      <c r="V9" s="23">
        <f>+claims!D9</f>
        <v>0</v>
      </c>
      <c r="W9" s="23">
        <f>+claims!E9</f>
        <v>0</v>
      </c>
      <c r="X9" s="23">
        <f>+claims!F9</f>
        <v>0</v>
      </c>
      <c r="Z9" s="6">
        <f t="shared" si="5"/>
        <v>0</v>
      </c>
      <c r="AA9" s="6">
        <f t="shared" si="6"/>
        <v>0</v>
      </c>
      <c r="AB9" s="6">
        <f t="shared" ref="AB9:AB57" si="8">IF(Q9&gt;100,IF(X9&lt;1,0,+X9/Q9),IF(X9&lt;1,0,+X9/100))</f>
        <v>0</v>
      </c>
      <c r="AD9" s="6">
        <f t="shared" si="7"/>
        <v>0</v>
      </c>
    </row>
    <row r="10" spans="1:31">
      <c r="A10" t="s">
        <v>15</v>
      </c>
      <c r="B10" t="s">
        <v>16</v>
      </c>
      <c r="C10" s="44">
        <v>31.901923076923101</v>
      </c>
      <c r="D10" s="44">
        <v>30.5791015625</v>
      </c>
      <c r="E10" s="44">
        <v>30</v>
      </c>
      <c r="F10" s="44">
        <v>29.8787878787879</v>
      </c>
      <c r="G10" s="44">
        <f t="shared" si="0"/>
        <v>30.58995312955275</v>
      </c>
      <c r="H10" s="142">
        <v>30.2</v>
      </c>
      <c r="I10" s="142">
        <v>30</v>
      </c>
      <c r="J10" s="142">
        <v>30</v>
      </c>
      <c r="K10" s="142">
        <v>30</v>
      </c>
      <c r="L10" s="142">
        <f t="shared" si="1"/>
        <v>30.05</v>
      </c>
      <c r="M10" s="148">
        <v>28.4</v>
      </c>
      <c r="N10" s="148">
        <v>28</v>
      </c>
      <c r="O10" s="148">
        <v>27</v>
      </c>
      <c r="P10" s="148">
        <v>26.2</v>
      </c>
      <c r="Q10" s="44">
        <f t="shared" si="2"/>
        <v>27.400000000000002</v>
      </c>
      <c r="R10" s="16">
        <f t="shared" si="3"/>
        <v>28.814992188258788</v>
      </c>
      <c r="T10" s="6">
        <f t="shared" si="4"/>
        <v>1.5474134960304035E-4</v>
      </c>
      <c r="V10" s="23">
        <f>+claims!D10</f>
        <v>0</v>
      </c>
      <c r="W10" s="23">
        <f>+claims!E10</f>
        <v>0</v>
      </c>
      <c r="X10" s="23">
        <f>+claims!F10</f>
        <v>0</v>
      </c>
      <c r="Z10" s="6">
        <f t="shared" si="5"/>
        <v>0</v>
      </c>
      <c r="AA10" s="6">
        <f t="shared" si="6"/>
        <v>0</v>
      </c>
      <c r="AB10" s="6">
        <f t="shared" si="8"/>
        <v>0</v>
      </c>
      <c r="AD10" s="6">
        <f t="shared" si="7"/>
        <v>0</v>
      </c>
    </row>
    <row r="11" spans="1:31">
      <c r="A11" t="s">
        <v>17</v>
      </c>
      <c r="B11" t="s">
        <v>18</v>
      </c>
      <c r="C11" s="44">
        <v>73.761538461538507</v>
      </c>
      <c r="D11" s="44">
        <v>73.515625</v>
      </c>
      <c r="E11" s="44">
        <v>72.765151515151501</v>
      </c>
      <c r="F11" s="44">
        <v>70.356060606060595</v>
      </c>
      <c r="G11" s="44">
        <f t="shared" si="0"/>
        <v>72.599593895687661</v>
      </c>
      <c r="H11" s="142">
        <v>74.400000000000006</v>
      </c>
      <c r="I11" s="142">
        <v>73.900000000000006</v>
      </c>
      <c r="J11" s="142">
        <v>74</v>
      </c>
      <c r="K11" s="142">
        <v>70.400000000000006</v>
      </c>
      <c r="L11" s="142">
        <f t="shared" si="1"/>
        <v>73.175000000000011</v>
      </c>
      <c r="M11" s="148">
        <v>72.7</v>
      </c>
      <c r="N11" s="148">
        <v>75.099999999999994</v>
      </c>
      <c r="O11" s="148">
        <v>74.7</v>
      </c>
      <c r="P11" s="148">
        <v>70</v>
      </c>
      <c r="Q11" s="44">
        <f t="shared" si="2"/>
        <v>73.125</v>
      </c>
      <c r="R11" s="16">
        <f t="shared" si="3"/>
        <v>73.054098982614619</v>
      </c>
      <c r="T11" s="6">
        <f t="shared" si="4"/>
        <v>3.9231278623112417E-4</v>
      </c>
      <c r="V11" s="23">
        <f>+claims!D11</f>
        <v>2</v>
      </c>
      <c r="W11" s="23">
        <f>+claims!E11</f>
        <v>0</v>
      </c>
      <c r="X11" s="23">
        <f>+claims!F11</f>
        <v>0</v>
      </c>
      <c r="Z11" s="6">
        <f t="shared" si="5"/>
        <v>0.02</v>
      </c>
      <c r="AA11" s="6">
        <f t="shared" si="6"/>
        <v>0</v>
      </c>
      <c r="AB11" s="6">
        <f t="shared" si="8"/>
        <v>0</v>
      </c>
      <c r="AD11" s="6">
        <f t="shared" si="7"/>
        <v>3.3333333333333335E-3</v>
      </c>
    </row>
    <row r="12" spans="1:31">
      <c r="A12" t="s">
        <v>19</v>
      </c>
      <c r="B12" t="s">
        <v>20</v>
      </c>
      <c r="C12" s="44">
        <v>18.1019230769231</v>
      </c>
      <c r="D12" s="44">
        <v>18.099609375</v>
      </c>
      <c r="E12" s="44">
        <v>21.647727272727298</v>
      </c>
      <c r="F12" s="44">
        <v>25.594696969697001</v>
      </c>
      <c r="G12" s="44">
        <f t="shared" si="0"/>
        <v>20.860989173586848</v>
      </c>
      <c r="H12" s="142">
        <v>18.100000000000001</v>
      </c>
      <c r="I12" s="142">
        <v>18.100000000000001</v>
      </c>
      <c r="J12" s="142">
        <v>20.399999999999999</v>
      </c>
      <c r="K12" s="142">
        <v>24.4</v>
      </c>
      <c r="L12" s="142">
        <f t="shared" si="1"/>
        <v>20.25</v>
      </c>
      <c r="M12" s="148">
        <v>18.2</v>
      </c>
      <c r="N12" s="148">
        <v>17</v>
      </c>
      <c r="O12" s="148">
        <v>20</v>
      </c>
      <c r="P12" s="148">
        <v>28</v>
      </c>
      <c r="Q12" s="44">
        <f t="shared" si="2"/>
        <v>20.8</v>
      </c>
      <c r="R12" s="16">
        <f t="shared" si="3"/>
        <v>20.626831528931142</v>
      </c>
      <c r="T12" s="6">
        <f t="shared" si="4"/>
        <v>1.1076955107147029E-4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44">
        <v>69.290384615384596</v>
      </c>
      <c r="D13" s="44">
        <v>64.5230769230769</v>
      </c>
      <c r="E13" s="44">
        <v>63.236742424242401</v>
      </c>
      <c r="F13" s="44">
        <v>64.818181818181799</v>
      </c>
      <c r="G13" s="44">
        <f t="shared" si="0"/>
        <v>65.467096445221429</v>
      </c>
      <c r="H13" s="142">
        <v>69.7</v>
      </c>
      <c r="I13" s="142">
        <v>70</v>
      </c>
      <c r="J13" s="142">
        <v>68.3</v>
      </c>
      <c r="K13" s="142">
        <v>67</v>
      </c>
      <c r="L13" s="142">
        <f t="shared" si="1"/>
        <v>68.75</v>
      </c>
      <c r="M13" s="148">
        <v>68.900000000000006</v>
      </c>
      <c r="N13" s="148">
        <v>68</v>
      </c>
      <c r="O13" s="148">
        <v>69</v>
      </c>
      <c r="P13" s="148">
        <v>70</v>
      </c>
      <c r="Q13" s="44">
        <f t="shared" si="2"/>
        <v>68.974999999999994</v>
      </c>
      <c r="R13" s="16">
        <f t="shared" si="3"/>
        <v>68.315349407536914</v>
      </c>
      <c r="T13" s="6">
        <f t="shared" si="4"/>
        <v>3.6686490479886246E-4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44">
        <v>190.9999999999996</v>
      </c>
      <c r="D14" s="44">
        <v>190.7421875</v>
      </c>
      <c r="E14" s="44">
        <v>188.75852272727309</v>
      </c>
      <c r="F14" s="44">
        <v>187.65909090909096</v>
      </c>
      <c r="G14" s="44">
        <f t="shared" si="0"/>
        <v>189.53995028409093</v>
      </c>
      <c r="H14" s="142">
        <v>189.3</v>
      </c>
      <c r="I14" s="142">
        <v>200.6</v>
      </c>
      <c r="J14" s="142">
        <v>202.8</v>
      </c>
      <c r="K14" s="142">
        <v>202</v>
      </c>
      <c r="L14" s="142">
        <f t="shared" si="1"/>
        <v>198.67500000000001</v>
      </c>
      <c r="M14" s="44">
        <v>201.4</v>
      </c>
      <c r="N14" s="149">
        <v>201.4</v>
      </c>
      <c r="O14" s="149">
        <v>198.5</v>
      </c>
      <c r="P14" s="149">
        <v>198.3</v>
      </c>
      <c r="Q14" s="44">
        <f t="shared" si="2"/>
        <v>199.89999999999998</v>
      </c>
      <c r="R14" s="16">
        <f t="shared" si="3"/>
        <v>197.76499171401511</v>
      </c>
      <c r="T14" s="6">
        <f t="shared" si="4"/>
        <v>1.0620312343700834E-3</v>
      </c>
      <c r="V14" s="23">
        <f>+claims!D14</f>
        <v>2</v>
      </c>
      <c r="W14" s="23">
        <f>+claims!E14</f>
        <v>1</v>
      </c>
      <c r="X14" s="23">
        <f>+claims!F14</f>
        <v>1</v>
      </c>
      <c r="Z14" s="6">
        <f t="shared" si="5"/>
        <v>1.0551865171444389E-2</v>
      </c>
      <c r="AA14" s="6">
        <f t="shared" si="6"/>
        <v>5.0333459166981244E-3</v>
      </c>
      <c r="AB14" s="6">
        <f t="shared" si="8"/>
        <v>5.0025012506253134E-3</v>
      </c>
      <c r="AD14" s="6">
        <f t="shared" si="7"/>
        <v>5.9376767927860966E-3</v>
      </c>
    </row>
    <row r="15" spans="1:31">
      <c r="A15" t="s">
        <v>25</v>
      </c>
      <c r="B15" t="s">
        <v>26</v>
      </c>
      <c r="C15" s="44">
        <v>4.6692307692307704</v>
      </c>
      <c r="D15" s="44">
        <v>4.5153846153846198</v>
      </c>
      <c r="E15" s="44">
        <v>4.75</v>
      </c>
      <c r="F15" s="44">
        <v>4.6988636363636402</v>
      </c>
      <c r="G15" s="44">
        <f t="shared" si="0"/>
        <v>4.6583697552447578</v>
      </c>
      <c r="H15" s="142">
        <v>3.9</v>
      </c>
      <c r="I15" s="142">
        <v>3.4</v>
      </c>
      <c r="J15" s="142">
        <v>3.6</v>
      </c>
      <c r="K15" s="142">
        <v>4</v>
      </c>
      <c r="L15" s="142">
        <f t="shared" si="1"/>
        <v>3.7250000000000001</v>
      </c>
      <c r="M15" s="150">
        <v>4</v>
      </c>
      <c r="N15" s="150">
        <v>4</v>
      </c>
      <c r="O15" s="150">
        <v>4</v>
      </c>
      <c r="P15" s="150">
        <v>4</v>
      </c>
      <c r="Q15" s="44">
        <f t="shared" si="2"/>
        <v>4</v>
      </c>
      <c r="R15" s="16">
        <f t="shared" si="3"/>
        <v>4.0180616258741262</v>
      </c>
      <c r="T15" s="6">
        <f t="shared" si="4"/>
        <v>2.1577666053621101E-5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556</v>
      </c>
      <c r="B16" t="s">
        <v>557</v>
      </c>
      <c r="C16" s="44">
        <v>4.5230769230769203</v>
      </c>
      <c r="D16" s="44">
        <v>8.5</v>
      </c>
      <c r="E16" s="44">
        <v>8.2121212121212093</v>
      </c>
      <c r="F16" s="44">
        <v>9</v>
      </c>
      <c r="G16" s="44">
        <f t="shared" si="0"/>
        <v>7.5587995337995331</v>
      </c>
      <c r="H16" s="142">
        <v>9</v>
      </c>
      <c r="I16" s="142">
        <v>9</v>
      </c>
      <c r="J16" s="142">
        <v>8.6</v>
      </c>
      <c r="K16" s="142">
        <v>8.5</v>
      </c>
      <c r="L16" s="142">
        <f t="shared" si="1"/>
        <v>8.7750000000000004</v>
      </c>
      <c r="M16" s="150">
        <v>8.8000000000000007</v>
      </c>
      <c r="N16" s="150">
        <v>9</v>
      </c>
      <c r="O16" s="150">
        <v>9</v>
      </c>
      <c r="P16" s="150">
        <v>9</v>
      </c>
      <c r="Q16" s="44">
        <f t="shared" si="2"/>
        <v>8.9499999999999993</v>
      </c>
      <c r="R16" s="16">
        <f>IF(G16&gt;0,(+G16+(L16*2)+(Q16*3))/6,IF(L16&gt;0,((L16*2)+(Q16*3))/5,Q16))</f>
        <v>8.6597999222999231</v>
      </c>
      <c r="T16" s="6">
        <f t="shared" si="4"/>
        <v>4.6504580619494812E-5</v>
      </c>
      <c r="V16" s="23">
        <f>+claims!D16</f>
        <v>1</v>
      </c>
      <c r="W16" s="23">
        <f>+claims!E16</f>
        <v>2</v>
      </c>
      <c r="X16" s="23">
        <f>+claims!F16</f>
        <v>0</v>
      </c>
      <c r="Z16" s="6">
        <f>IF(G16&gt;100,IF(V16&lt;1,0,+V16/G16),IF(V16&lt;1,0,+V16/100))</f>
        <v>0.01</v>
      </c>
      <c r="AA16" s="6">
        <f>IF(L16&gt;100,IF(W16&lt;1,0,+W16/L16),IF(W16&lt;1,0,+W16/100))</f>
        <v>0.02</v>
      </c>
      <c r="AB16" s="6">
        <f>IF(Q16&gt;100,IF(X16&lt;1,0,+X16/Q16),IF(X16&lt;1,0,+X16/100))</f>
        <v>0</v>
      </c>
      <c r="AD16" s="6">
        <f t="shared" si="7"/>
        <v>8.3333333333333332E-3</v>
      </c>
    </row>
    <row r="17" spans="1:30">
      <c r="A17" t="s">
        <v>27</v>
      </c>
      <c r="B17" t="s">
        <v>524</v>
      </c>
      <c r="C17" s="44">
        <v>46.5026923076923</v>
      </c>
      <c r="D17" s="44">
        <v>47.05255859375</v>
      </c>
      <c r="E17" s="44">
        <v>47.588371212121203</v>
      </c>
      <c r="F17" s="44">
        <v>46.762821969697001</v>
      </c>
      <c r="G17" s="44">
        <f t="shared" ref="G17:G80" si="9">AVERAGE(C17:F17)</f>
        <v>46.97661102081512</v>
      </c>
      <c r="H17" s="142">
        <v>45.1</v>
      </c>
      <c r="I17" s="142">
        <v>45.5</v>
      </c>
      <c r="J17" s="142">
        <v>45.5</v>
      </c>
      <c r="K17" s="142">
        <v>45.7</v>
      </c>
      <c r="L17" s="142">
        <f t="shared" si="1"/>
        <v>45.45</v>
      </c>
      <c r="M17" s="150">
        <v>43.9</v>
      </c>
      <c r="N17" s="150">
        <v>43</v>
      </c>
      <c r="O17" s="150">
        <v>42</v>
      </c>
      <c r="P17" s="150">
        <v>40</v>
      </c>
      <c r="Q17" s="44">
        <f t="shared" si="2"/>
        <v>42.225000000000001</v>
      </c>
      <c r="R17" s="16">
        <f t="shared" si="3"/>
        <v>44.091935170135855</v>
      </c>
      <c r="T17" s="6">
        <f t="shared" si="4"/>
        <v>2.3678110027795462E-4</v>
      </c>
      <c r="V17" s="23">
        <f>+claims!D17</f>
        <v>0</v>
      </c>
      <c r="W17" s="23">
        <f>+claims!E17</f>
        <v>0</v>
      </c>
      <c r="X17" s="23">
        <f>+claims!F17</f>
        <v>1</v>
      </c>
      <c r="Z17" s="6">
        <f t="shared" si="5"/>
        <v>0</v>
      </c>
      <c r="AA17" s="6">
        <f t="shared" si="6"/>
        <v>0</v>
      </c>
      <c r="AB17" s="6">
        <f t="shared" si="8"/>
        <v>0.01</v>
      </c>
      <c r="AD17" s="6">
        <f t="shared" si="7"/>
        <v>5.0000000000000001E-3</v>
      </c>
    </row>
    <row r="18" spans="1:30">
      <c r="A18" t="s">
        <v>28</v>
      </c>
      <c r="B18" t="s">
        <v>525</v>
      </c>
      <c r="C18" s="44">
        <v>38.646153846153844</v>
      </c>
      <c r="D18" s="44">
        <v>38.046875</v>
      </c>
      <c r="E18" s="44">
        <v>37.863636363636402</v>
      </c>
      <c r="F18" s="44">
        <v>36.681818181818201</v>
      </c>
      <c r="G18" s="44">
        <f t="shared" si="9"/>
        <v>37.80962084790211</v>
      </c>
      <c r="H18" s="142">
        <v>37.9</v>
      </c>
      <c r="I18" s="142">
        <v>38</v>
      </c>
      <c r="J18" s="142">
        <v>36.700000000000003</v>
      </c>
      <c r="K18" s="142">
        <v>35.9</v>
      </c>
      <c r="L18" s="142">
        <f t="shared" si="1"/>
        <v>37.125</v>
      </c>
      <c r="M18" s="150">
        <v>37.5</v>
      </c>
      <c r="N18" s="150">
        <v>37.200000000000003</v>
      </c>
      <c r="O18" s="150">
        <v>38</v>
      </c>
      <c r="P18" s="150">
        <v>38</v>
      </c>
      <c r="Q18" s="44">
        <f t="shared" si="2"/>
        <v>37.674999999999997</v>
      </c>
      <c r="R18" s="16">
        <f t="shared" si="3"/>
        <v>37.514103474650348</v>
      </c>
      <c r="T18" s="6">
        <f t="shared" si="4"/>
        <v>2.0145703885288054E-4</v>
      </c>
      <c r="V18" s="23">
        <f>+claims!D18</f>
        <v>0</v>
      </c>
      <c r="W18" s="23">
        <f>+claims!E18</f>
        <v>0</v>
      </c>
      <c r="X18" s="23">
        <f>+claims!F18</f>
        <v>0</v>
      </c>
      <c r="Z18" s="6">
        <f t="shared" si="5"/>
        <v>0</v>
      </c>
      <c r="AA18" s="6">
        <f t="shared" si="6"/>
        <v>0</v>
      </c>
      <c r="AB18" s="6">
        <f t="shared" si="8"/>
        <v>0</v>
      </c>
      <c r="AD18" s="6">
        <f t="shared" si="7"/>
        <v>0</v>
      </c>
    </row>
    <row r="19" spans="1:30">
      <c r="A19" t="s">
        <v>29</v>
      </c>
      <c r="B19" t="s">
        <v>526</v>
      </c>
      <c r="C19" s="44">
        <v>33.873076923076901</v>
      </c>
      <c r="D19" s="44">
        <v>33.255859375</v>
      </c>
      <c r="E19" s="44">
        <v>32.7736742424242</v>
      </c>
      <c r="F19" s="44">
        <v>32.459280303030297</v>
      </c>
      <c r="G19" s="44">
        <f t="shared" si="9"/>
        <v>33.09047271088285</v>
      </c>
      <c r="H19" s="142">
        <v>31.3</v>
      </c>
      <c r="I19" s="142">
        <v>32.799999999999997</v>
      </c>
      <c r="J19" s="142">
        <v>32.799999999999997</v>
      </c>
      <c r="K19" s="142">
        <v>33</v>
      </c>
      <c r="L19" s="142">
        <f t="shared" si="1"/>
        <v>32.474999999999994</v>
      </c>
      <c r="M19" s="150">
        <v>32.299999999999997</v>
      </c>
      <c r="N19" s="150">
        <v>32</v>
      </c>
      <c r="O19" s="150">
        <v>32</v>
      </c>
      <c r="P19" s="150">
        <v>33</v>
      </c>
      <c r="Q19" s="44">
        <f t="shared" si="2"/>
        <v>32.325000000000003</v>
      </c>
      <c r="R19" s="16">
        <f t="shared" si="3"/>
        <v>32.502578785147143</v>
      </c>
      <c r="T19" s="6">
        <f t="shared" si="4"/>
        <v>1.7454430922393858E-4</v>
      </c>
      <c r="V19" s="23">
        <f>+claims!D19</f>
        <v>0</v>
      </c>
      <c r="W19" s="23">
        <f>+claims!E19</f>
        <v>0</v>
      </c>
      <c r="X19" s="23">
        <f>+claims!F19</f>
        <v>0</v>
      </c>
      <c r="Z19" s="6">
        <f t="shared" si="5"/>
        <v>0</v>
      </c>
      <c r="AA19" s="6">
        <f t="shared" si="6"/>
        <v>0</v>
      </c>
      <c r="AB19" s="6">
        <f t="shared" si="8"/>
        <v>0</v>
      </c>
      <c r="AD19" s="6">
        <f t="shared" si="7"/>
        <v>0</v>
      </c>
    </row>
    <row r="20" spans="1:30">
      <c r="A20" t="s">
        <v>30</v>
      </c>
      <c r="B20" t="s">
        <v>527</v>
      </c>
      <c r="C20" s="44">
        <v>33.430769230769201</v>
      </c>
      <c r="D20" s="44">
        <v>33.078125</v>
      </c>
      <c r="E20" s="44">
        <v>33.681818181818201</v>
      </c>
      <c r="F20" s="44">
        <v>33.46875</v>
      </c>
      <c r="G20" s="44">
        <f t="shared" si="9"/>
        <v>33.414865603146851</v>
      </c>
      <c r="H20" s="142">
        <v>33.1</v>
      </c>
      <c r="I20" s="142">
        <v>32.1</v>
      </c>
      <c r="J20" s="142">
        <v>32.6</v>
      </c>
      <c r="K20" s="142">
        <v>32.4</v>
      </c>
      <c r="L20" s="142">
        <f t="shared" si="1"/>
        <v>32.550000000000004</v>
      </c>
      <c r="M20" s="150">
        <v>34</v>
      </c>
      <c r="N20" s="150">
        <v>34</v>
      </c>
      <c r="O20" s="150">
        <v>36</v>
      </c>
      <c r="P20" s="150">
        <v>34</v>
      </c>
      <c r="Q20" s="44">
        <f t="shared" si="2"/>
        <v>34.5</v>
      </c>
      <c r="R20" s="16">
        <f t="shared" si="3"/>
        <v>33.669144267191143</v>
      </c>
      <c r="T20" s="6">
        <f t="shared" si="4"/>
        <v>1.8080896187115897E-4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528</v>
      </c>
      <c r="C21" s="44">
        <v>59.427192307692302</v>
      </c>
      <c r="D21" s="44">
        <v>59.671875</v>
      </c>
      <c r="E21" s="44">
        <v>59.8333333333333</v>
      </c>
      <c r="F21" s="44">
        <v>58.348484848484901</v>
      </c>
      <c r="G21" s="44">
        <f t="shared" si="9"/>
        <v>59.320221372377624</v>
      </c>
      <c r="H21" s="142">
        <v>57.2</v>
      </c>
      <c r="I21" s="142">
        <v>57.5</v>
      </c>
      <c r="J21" s="142">
        <v>57.8</v>
      </c>
      <c r="K21" s="142">
        <v>57</v>
      </c>
      <c r="L21" s="142">
        <f t="shared" si="1"/>
        <v>57.375</v>
      </c>
      <c r="M21" s="150">
        <v>57.9</v>
      </c>
      <c r="N21" s="150">
        <v>57</v>
      </c>
      <c r="O21" s="150">
        <v>56.5</v>
      </c>
      <c r="P21" s="150">
        <v>58.5</v>
      </c>
      <c r="Q21" s="44">
        <f t="shared" si="2"/>
        <v>57.475000000000001</v>
      </c>
      <c r="R21" s="16">
        <f t="shared" si="3"/>
        <v>57.749203562062938</v>
      </c>
      <c r="T21" s="6">
        <f t="shared" si="4"/>
        <v>3.1012292626390311E-4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529</v>
      </c>
      <c r="C22" s="44">
        <v>15.5</v>
      </c>
      <c r="D22" s="44">
        <v>15.5</v>
      </c>
      <c r="E22" s="44">
        <v>15.267045454545499</v>
      </c>
      <c r="F22" s="44">
        <v>15.5</v>
      </c>
      <c r="G22" s="44">
        <f t="shared" si="9"/>
        <v>15.441761363636374</v>
      </c>
      <c r="H22" s="142">
        <v>15.5</v>
      </c>
      <c r="I22" s="142">
        <v>15.5</v>
      </c>
      <c r="J22" s="142">
        <v>15.5</v>
      </c>
      <c r="K22" s="142">
        <v>15.5</v>
      </c>
      <c r="L22" s="142">
        <f t="shared" si="1"/>
        <v>15.5</v>
      </c>
      <c r="M22" s="150">
        <v>15.7</v>
      </c>
      <c r="N22" s="150">
        <v>15.5</v>
      </c>
      <c r="O22" s="150">
        <v>15.5</v>
      </c>
      <c r="P22" s="150">
        <v>15.5</v>
      </c>
      <c r="Q22" s="44">
        <f t="shared" si="2"/>
        <v>15.55</v>
      </c>
      <c r="R22" s="16">
        <f t="shared" si="3"/>
        <v>15.515293560606063</v>
      </c>
      <c r="T22" s="6">
        <f t="shared" si="4"/>
        <v>8.3319733330825541E-5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530</v>
      </c>
      <c r="C23" s="44">
        <v>20</v>
      </c>
      <c r="D23" s="44">
        <v>20</v>
      </c>
      <c r="E23" s="44">
        <v>20</v>
      </c>
      <c r="F23" s="44">
        <v>20</v>
      </c>
      <c r="G23" s="44">
        <f t="shared" si="9"/>
        <v>20</v>
      </c>
      <c r="H23" s="142">
        <v>20</v>
      </c>
      <c r="I23" s="142">
        <v>20</v>
      </c>
      <c r="J23" s="142">
        <v>20</v>
      </c>
      <c r="K23" s="142">
        <v>20</v>
      </c>
      <c r="L23" s="142">
        <f t="shared" si="1"/>
        <v>20</v>
      </c>
      <c r="M23" s="150">
        <v>20</v>
      </c>
      <c r="N23" s="150">
        <v>20.3</v>
      </c>
      <c r="O23" s="150">
        <v>21</v>
      </c>
      <c r="P23" s="150">
        <v>21</v>
      </c>
      <c r="Q23" s="44">
        <f t="shared" si="2"/>
        <v>20.574999999999999</v>
      </c>
      <c r="R23" s="16">
        <f t="shared" si="3"/>
        <v>20.287499999999998</v>
      </c>
      <c r="T23" s="6">
        <f t="shared" si="4"/>
        <v>1.0894728374595409E-4</v>
      </c>
      <c r="V23" s="23">
        <f>+claims!D23</f>
        <v>0</v>
      </c>
      <c r="W23" s="23">
        <f>+claims!E23</f>
        <v>0</v>
      </c>
      <c r="X23" s="23">
        <f>+claims!F23</f>
        <v>0</v>
      </c>
      <c r="Z23" s="6">
        <f t="shared" si="5"/>
        <v>0</v>
      </c>
      <c r="AA23" s="6">
        <f t="shared" si="6"/>
        <v>0</v>
      </c>
      <c r="AB23" s="6">
        <f t="shared" si="8"/>
        <v>0</v>
      </c>
      <c r="AD23" s="6">
        <f t="shared" si="7"/>
        <v>0</v>
      </c>
    </row>
    <row r="24" spans="1:30">
      <c r="A24" t="s">
        <v>34</v>
      </c>
      <c r="B24" t="s">
        <v>531</v>
      </c>
      <c r="C24" s="44">
        <v>17.876923076923099</v>
      </c>
      <c r="D24" s="44">
        <v>17.375</v>
      </c>
      <c r="E24" s="44">
        <v>17.2424242424242</v>
      </c>
      <c r="F24" s="44">
        <v>17.265151515151501</v>
      </c>
      <c r="G24" s="44">
        <f t="shared" si="9"/>
        <v>17.4398747086247</v>
      </c>
      <c r="H24" s="142">
        <v>16.3</v>
      </c>
      <c r="I24" s="142">
        <v>16.600000000000001</v>
      </c>
      <c r="J24" s="142">
        <v>16.2</v>
      </c>
      <c r="K24" s="142">
        <v>16</v>
      </c>
      <c r="L24" s="142">
        <f t="shared" si="1"/>
        <v>16.275000000000002</v>
      </c>
      <c r="M24" s="150">
        <v>16.399999999999999</v>
      </c>
      <c r="N24" s="150">
        <v>16.5</v>
      </c>
      <c r="O24" s="150">
        <v>16.5</v>
      </c>
      <c r="P24" s="150">
        <v>16.5</v>
      </c>
      <c r="Q24" s="44">
        <f t="shared" si="2"/>
        <v>16.475000000000001</v>
      </c>
      <c r="R24" s="16">
        <f t="shared" si="3"/>
        <v>16.569145784770786</v>
      </c>
      <c r="T24" s="6">
        <f t="shared" si="4"/>
        <v>8.8979096844929255E-5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532</v>
      </c>
      <c r="C25" s="44">
        <v>21</v>
      </c>
      <c r="D25" s="44">
        <v>20.676923076923099</v>
      </c>
      <c r="E25" s="44">
        <v>21</v>
      </c>
      <c r="F25" s="44">
        <v>21.230769230769202</v>
      </c>
      <c r="G25" s="44">
        <f t="shared" si="9"/>
        <v>20.976923076923075</v>
      </c>
      <c r="H25" s="142">
        <v>20.7</v>
      </c>
      <c r="I25" s="142">
        <v>21</v>
      </c>
      <c r="J25" s="142">
        <v>21</v>
      </c>
      <c r="K25" s="142">
        <v>20.3</v>
      </c>
      <c r="L25" s="142">
        <f t="shared" si="1"/>
        <v>20.75</v>
      </c>
      <c r="M25" s="150">
        <v>20</v>
      </c>
      <c r="N25" s="150">
        <v>20</v>
      </c>
      <c r="O25" s="150">
        <v>20</v>
      </c>
      <c r="P25" s="150">
        <v>20</v>
      </c>
      <c r="Q25" s="44">
        <f t="shared" si="2"/>
        <v>20</v>
      </c>
      <c r="R25" s="16">
        <f t="shared" si="3"/>
        <v>20.412820512820513</v>
      </c>
      <c r="T25" s="6">
        <f t="shared" si="4"/>
        <v>1.0962027595640117E-4</v>
      </c>
      <c r="V25" s="23">
        <f>+claims!D25</f>
        <v>0</v>
      </c>
      <c r="W25" s="23">
        <f>+claims!E25</f>
        <v>0</v>
      </c>
      <c r="X25" s="23">
        <f>+claims!F25</f>
        <v>1</v>
      </c>
      <c r="Z25" s="6">
        <f t="shared" si="5"/>
        <v>0</v>
      </c>
      <c r="AA25" s="6">
        <f t="shared" si="6"/>
        <v>0</v>
      </c>
      <c r="AB25" s="6">
        <f t="shared" si="8"/>
        <v>0.01</v>
      </c>
      <c r="AD25" s="6">
        <f t="shared" si="7"/>
        <v>5.0000000000000001E-3</v>
      </c>
    </row>
    <row r="26" spans="1:30">
      <c r="A26" t="s">
        <v>36</v>
      </c>
      <c r="B26" t="s">
        <v>533</v>
      </c>
      <c r="C26" s="44">
        <v>15.6715384615385</v>
      </c>
      <c r="D26" s="44">
        <v>14.993846153846199</v>
      </c>
      <c r="E26" s="44">
        <v>14.6731060606061</v>
      </c>
      <c r="F26" s="44">
        <v>15.681818181818199</v>
      </c>
      <c r="G26" s="44">
        <f t="shared" si="9"/>
        <v>15.25507721445225</v>
      </c>
      <c r="H26" s="142">
        <v>15.7</v>
      </c>
      <c r="I26" s="142">
        <v>15.7</v>
      </c>
      <c r="J26" s="142">
        <v>15.7</v>
      </c>
      <c r="K26" s="142">
        <v>15.7</v>
      </c>
      <c r="L26" s="142">
        <f t="shared" si="1"/>
        <v>15.7</v>
      </c>
      <c r="M26" s="150">
        <v>15.8</v>
      </c>
      <c r="N26" s="150">
        <v>15.7</v>
      </c>
      <c r="O26" s="150">
        <v>15.7</v>
      </c>
      <c r="P26" s="150">
        <v>15.7</v>
      </c>
      <c r="Q26" s="44">
        <f t="shared" si="2"/>
        <v>15.725000000000001</v>
      </c>
      <c r="R26" s="16">
        <f t="shared" si="3"/>
        <v>15.638346202408707</v>
      </c>
      <c r="T26" s="6">
        <f t="shared" si="4"/>
        <v>8.3980546692854471E-5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534</v>
      </c>
      <c r="C27" s="44">
        <v>16.5230769230769</v>
      </c>
      <c r="D27" s="44">
        <v>15.927734375</v>
      </c>
      <c r="E27" s="44">
        <v>14.5151515151515</v>
      </c>
      <c r="F27" s="44">
        <v>14.454545454545499</v>
      </c>
      <c r="G27" s="44">
        <f t="shared" si="9"/>
        <v>15.355127066943474</v>
      </c>
      <c r="H27" s="142">
        <v>17</v>
      </c>
      <c r="I27" s="142">
        <v>17</v>
      </c>
      <c r="J27" s="142">
        <v>17</v>
      </c>
      <c r="K27" s="142">
        <v>17</v>
      </c>
      <c r="L27" s="142">
        <f t="shared" si="1"/>
        <v>17</v>
      </c>
      <c r="M27" s="150">
        <v>17</v>
      </c>
      <c r="N27" s="150">
        <v>18</v>
      </c>
      <c r="O27" s="150">
        <v>19</v>
      </c>
      <c r="P27" s="150">
        <v>20</v>
      </c>
      <c r="Q27" s="44">
        <f t="shared" si="2"/>
        <v>18.5</v>
      </c>
      <c r="R27" s="16">
        <f t="shared" si="3"/>
        <v>17.475854511157248</v>
      </c>
      <c r="T27" s="6">
        <f t="shared" si="4"/>
        <v>9.3848275052621602E-5</v>
      </c>
      <c r="V27" s="23">
        <f>+claims!D27</f>
        <v>0</v>
      </c>
      <c r="W27" s="23">
        <f>+claims!E27</f>
        <v>0</v>
      </c>
      <c r="X27" s="23">
        <f>+claims!F27</f>
        <v>1</v>
      </c>
      <c r="Z27" s="6">
        <f t="shared" si="5"/>
        <v>0</v>
      </c>
      <c r="AA27" s="6">
        <f t="shared" si="6"/>
        <v>0</v>
      </c>
      <c r="AB27" s="6">
        <f t="shared" si="8"/>
        <v>0.01</v>
      </c>
      <c r="AD27" s="6">
        <f t="shared" si="7"/>
        <v>5.0000000000000001E-3</v>
      </c>
    </row>
    <row r="28" spans="1:30">
      <c r="A28" t="s">
        <v>38</v>
      </c>
      <c r="B28" t="s">
        <v>535</v>
      </c>
      <c r="C28" s="44">
        <v>15</v>
      </c>
      <c r="D28" s="44">
        <v>14.4153846153846</v>
      </c>
      <c r="E28" s="44">
        <v>15</v>
      </c>
      <c r="F28" s="44">
        <v>15</v>
      </c>
      <c r="G28" s="44">
        <f t="shared" si="9"/>
        <v>14.853846153846149</v>
      </c>
      <c r="H28" s="142">
        <v>15</v>
      </c>
      <c r="I28" s="142">
        <v>14</v>
      </c>
      <c r="J28" s="142">
        <v>14.4</v>
      </c>
      <c r="K28" s="142">
        <v>15</v>
      </c>
      <c r="L28" s="142">
        <f t="shared" si="1"/>
        <v>14.6</v>
      </c>
      <c r="M28" s="150">
        <v>15</v>
      </c>
      <c r="N28" s="150">
        <v>15</v>
      </c>
      <c r="O28" s="150">
        <v>15</v>
      </c>
      <c r="P28" s="150">
        <v>15</v>
      </c>
      <c r="Q28" s="44">
        <f t="shared" si="2"/>
        <v>15</v>
      </c>
      <c r="R28" s="16">
        <f t="shared" si="3"/>
        <v>14.842307692307692</v>
      </c>
      <c r="T28" s="6">
        <f t="shared" si="4"/>
        <v>7.9705686141644041E-5</v>
      </c>
      <c r="V28" s="23">
        <f>+claims!D28</f>
        <v>1</v>
      </c>
      <c r="W28" s="23">
        <f>+claims!E28</f>
        <v>0</v>
      </c>
      <c r="X28" s="23">
        <f>+claims!F28</f>
        <v>0</v>
      </c>
      <c r="Z28" s="6">
        <f t="shared" si="5"/>
        <v>0.01</v>
      </c>
      <c r="AA28" s="6">
        <f t="shared" si="6"/>
        <v>0</v>
      </c>
      <c r="AB28" s="6">
        <f t="shared" si="8"/>
        <v>0</v>
      </c>
      <c r="AD28" s="6">
        <f t="shared" si="7"/>
        <v>1.6666666666666668E-3</v>
      </c>
    </row>
    <row r="29" spans="1:30">
      <c r="A29" t="s">
        <v>39</v>
      </c>
      <c r="B29" t="s">
        <v>536</v>
      </c>
      <c r="C29" s="44">
        <v>32</v>
      </c>
      <c r="D29" s="44">
        <v>32.6796875</v>
      </c>
      <c r="E29" s="44">
        <v>32.2424242424242</v>
      </c>
      <c r="F29" s="44">
        <v>31.6666666666667</v>
      </c>
      <c r="G29" s="44">
        <f t="shared" si="9"/>
        <v>32.14719460227272</v>
      </c>
      <c r="H29" s="142">
        <v>31.7</v>
      </c>
      <c r="I29" s="142">
        <v>32</v>
      </c>
      <c r="J29" s="142">
        <v>32</v>
      </c>
      <c r="K29" s="142">
        <v>31.6</v>
      </c>
      <c r="L29" s="142">
        <f t="shared" si="1"/>
        <v>31.825000000000003</v>
      </c>
      <c r="M29" s="150">
        <v>32</v>
      </c>
      <c r="N29" s="150">
        <v>34</v>
      </c>
      <c r="O29" s="150">
        <v>32</v>
      </c>
      <c r="P29" s="150">
        <v>32</v>
      </c>
      <c r="Q29" s="44">
        <f t="shared" si="2"/>
        <v>32.5</v>
      </c>
      <c r="R29" s="16">
        <f t="shared" si="3"/>
        <v>32.216199100378788</v>
      </c>
      <c r="T29" s="6">
        <f t="shared" si="4"/>
        <v>1.7300640219865035E-4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537</v>
      </c>
      <c r="C30" s="44">
        <v>46</v>
      </c>
      <c r="D30" s="44">
        <v>44.96875</v>
      </c>
      <c r="E30" s="44">
        <v>43.098484848484901</v>
      </c>
      <c r="F30" s="44">
        <v>43.855113636363598</v>
      </c>
      <c r="G30" s="44">
        <f t="shared" si="9"/>
        <v>44.480587121212125</v>
      </c>
      <c r="H30" s="142">
        <v>41.8</v>
      </c>
      <c r="I30" s="142">
        <v>43.1</v>
      </c>
      <c r="J30" s="142">
        <v>40.9</v>
      </c>
      <c r="K30" s="142">
        <v>42.6</v>
      </c>
      <c r="L30" s="142">
        <f t="shared" si="1"/>
        <v>42.1</v>
      </c>
      <c r="M30" s="150">
        <v>41</v>
      </c>
      <c r="N30" s="150">
        <v>42</v>
      </c>
      <c r="O30" s="150">
        <v>41</v>
      </c>
      <c r="P30" s="150">
        <v>41</v>
      </c>
      <c r="Q30" s="44">
        <f t="shared" si="2"/>
        <v>41.25</v>
      </c>
      <c r="R30" s="16">
        <f t="shared" si="3"/>
        <v>42.071764520202017</v>
      </c>
      <c r="T30" s="6">
        <f t="shared" si="4"/>
        <v>2.259324444547339E-4</v>
      </c>
      <c r="V30" s="23">
        <f>+claims!D30</f>
        <v>0</v>
      </c>
      <c r="W30" s="23">
        <f>+claims!E30</f>
        <v>1</v>
      </c>
      <c r="X30" s="23">
        <f>+claims!F30</f>
        <v>0</v>
      </c>
      <c r="Z30" s="6">
        <f t="shared" si="5"/>
        <v>0</v>
      </c>
      <c r="AA30" s="6">
        <f t="shared" si="6"/>
        <v>0.01</v>
      </c>
      <c r="AB30" s="6">
        <f t="shared" si="8"/>
        <v>0</v>
      </c>
      <c r="AD30" s="6">
        <f t="shared" si="7"/>
        <v>3.3333333333333335E-3</v>
      </c>
    </row>
    <row r="31" spans="1:30">
      <c r="A31" t="s">
        <v>41</v>
      </c>
      <c r="B31" t="s">
        <v>538</v>
      </c>
      <c r="C31" s="44">
        <v>608.49230769230803</v>
      </c>
      <c r="D31" s="44">
        <v>608.46875</v>
      </c>
      <c r="E31" s="44">
        <v>611.66666666666697</v>
      </c>
      <c r="F31" s="44">
        <v>611.969696969697</v>
      </c>
      <c r="G31" s="44">
        <f t="shared" si="9"/>
        <v>610.14935533216794</v>
      </c>
      <c r="H31" s="142">
        <v>611</v>
      </c>
      <c r="I31" s="142">
        <v>607.6</v>
      </c>
      <c r="J31" s="142">
        <v>607.5</v>
      </c>
      <c r="K31" s="142">
        <v>608.6</v>
      </c>
      <c r="L31" s="142">
        <f t="shared" si="1"/>
        <v>608.67499999999995</v>
      </c>
      <c r="M31" s="151">
        <v>611.20000000000005</v>
      </c>
      <c r="N31" s="151">
        <v>609.5</v>
      </c>
      <c r="O31" s="151">
        <v>609.6</v>
      </c>
      <c r="P31" s="151">
        <v>610.6</v>
      </c>
      <c r="Q31" s="44">
        <f t="shared" si="2"/>
        <v>610.22500000000002</v>
      </c>
      <c r="R31" s="16">
        <f t="shared" si="3"/>
        <v>609.69572588869471</v>
      </c>
      <c r="T31" s="6">
        <f t="shared" si="4"/>
        <v>3.2741684903063993E-3</v>
      </c>
      <c r="V31" s="23">
        <f>+claims!D31</f>
        <v>1</v>
      </c>
      <c r="W31" s="23">
        <f>+claims!E31</f>
        <v>2</v>
      </c>
      <c r="X31" s="23">
        <f>+claims!F31</f>
        <v>0</v>
      </c>
      <c r="Z31" s="6">
        <f t="shared" si="5"/>
        <v>1.6389429756188069E-3</v>
      </c>
      <c r="AA31" s="6">
        <f t="shared" si="6"/>
        <v>3.2858257690885945E-3</v>
      </c>
      <c r="AB31" s="6">
        <f t="shared" si="8"/>
        <v>0</v>
      </c>
      <c r="AD31" s="6">
        <f t="shared" si="7"/>
        <v>1.3684324189659992E-3</v>
      </c>
    </row>
    <row r="32" spans="1:30">
      <c r="A32" t="s">
        <v>42</v>
      </c>
      <c r="B32" t="s">
        <v>43</v>
      </c>
      <c r="C32" s="44">
        <v>14</v>
      </c>
      <c r="D32" s="44">
        <v>13.7846153846154</v>
      </c>
      <c r="E32" s="44">
        <v>13.075757575757599</v>
      </c>
      <c r="F32" s="44">
        <v>13.0378787878788</v>
      </c>
      <c r="G32" s="44">
        <f t="shared" si="9"/>
        <v>13.474562937062949</v>
      </c>
      <c r="H32" s="142">
        <v>13.8</v>
      </c>
      <c r="I32" s="142">
        <v>14</v>
      </c>
      <c r="J32" s="142">
        <v>13.3</v>
      </c>
      <c r="K32" s="142">
        <v>13</v>
      </c>
      <c r="L32" s="142">
        <f t="shared" si="1"/>
        <v>13.525</v>
      </c>
      <c r="M32" s="151">
        <v>12.5</v>
      </c>
      <c r="N32" s="151">
        <v>14</v>
      </c>
      <c r="O32" s="151">
        <v>14</v>
      </c>
      <c r="P32" s="151">
        <v>13</v>
      </c>
      <c r="Q32" s="44">
        <f t="shared" si="2"/>
        <v>13.375</v>
      </c>
      <c r="R32" s="16">
        <f t="shared" si="3"/>
        <v>13.441593822843826</v>
      </c>
      <c r="T32" s="6">
        <f t="shared" si="4"/>
        <v>7.2183617311902913E-5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44">
        <v>12.698076923076901</v>
      </c>
      <c r="D33" s="44">
        <v>11.861328125</v>
      </c>
      <c r="E33" s="44">
        <v>10.993844696969701</v>
      </c>
      <c r="F33" s="44">
        <v>10.604450757575799</v>
      </c>
      <c r="G33" s="44">
        <f t="shared" si="9"/>
        <v>11.539425125655599</v>
      </c>
      <c r="H33" s="142">
        <v>9.1</v>
      </c>
      <c r="I33" s="142">
        <v>9.1</v>
      </c>
      <c r="J33" s="142">
        <v>9</v>
      </c>
      <c r="K33" s="142">
        <v>9.8000000000000007</v>
      </c>
      <c r="L33" s="142">
        <f t="shared" si="1"/>
        <v>9.25</v>
      </c>
      <c r="M33" s="151">
        <v>9.9</v>
      </c>
      <c r="N33" s="151">
        <v>10.1</v>
      </c>
      <c r="O33" s="151">
        <v>10</v>
      </c>
      <c r="P33" s="151">
        <v>9</v>
      </c>
      <c r="Q33" s="44">
        <f t="shared" si="2"/>
        <v>9.75</v>
      </c>
      <c r="R33" s="16">
        <f t="shared" si="3"/>
        <v>9.8815708542759335</v>
      </c>
      <c r="T33" s="6">
        <f t="shared" si="4"/>
        <v>5.3065695808579185E-5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44">
        <v>256.87644230769223</v>
      </c>
      <c r="D34" s="44">
        <v>263.10312499999998</v>
      </c>
      <c r="E34" s="44">
        <v>258.69375000000042</v>
      </c>
      <c r="F34" s="44">
        <v>259.167462121212</v>
      </c>
      <c r="G34" s="44">
        <f t="shared" si="9"/>
        <v>259.46019485722616</v>
      </c>
      <c r="H34" s="142">
        <v>244.5</v>
      </c>
      <c r="I34" s="142">
        <v>251.3</v>
      </c>
      <c r="J34" s="142">
        <v>264.8</v>
      </c>
      <c r="K34" s="142">
        <v>264.10000000000002</v>
      </c>
      <c r="L34" s="142">
        <f t="shared" si="1"/>
        <v>256.17500000000001</v>
      </c>
      <c r="M34" s="142">
        <v>256.10000000000002</v>
      </c>
      <c r="N34" s="142">
        <v>255.8</v>
      </c>
      <c r="O34" s="142">
        <v>254.6</v>
      </c>
      <c r="P34" s="142">
        <v>251.6</v>
      </c>
      <c r="Q34" s="44">
        <f t="shared" si="2"/>
        <v>254.52500000000001</v>
      </c>
      <c r="R34" s="16">
        <f t="shared" si="3"/>
        <v>255.89753247620436</v>
      </c>
      <c r="T34" s="6">
        <f t="shared" si="4"/>
        <v>1.3742127458077407E-3</v>
      </c>
      <c r="V34" s="23">
        <f>+claims!D34</f>
        <v>1</v>
      </c>
      <c r="W34" s="23">
        <f>+claims!E34</f>
        <v>2</v>
      </c>
      <c r="X34" s="23">
        <f>+claims!F34</f>
        <v>1</v>
      </c>
      <c r="Z34" s="6">
        <f t="shared" si="5"/>
        <v>3.8541557426574531E-3</v>
      </c>
      <c r="AA34" s="6">
        <f t="shared" si="6"/>
        <v>7.8071630721186685E-3</v>
      </c>
      <c r="AB34" s="6">
        <f t="shared" si="8"/>
        <v>3.9288871427168252E-3</v>
      </c>
      <c r="AD34" s="6">
        <f t="shared" si="7"/>
        <v>5.2091905525075448E-3</v>
      </c>
    </row>
    <row r="35" spans="1:30">
      <c r="A35" t="s">
        <v>48</v>
      </c>
      <c r="B35" t="s">
        <v>49</v>
      </c>
      <c r="C35" s="62">
        <v>4098.8057692307702</v>
      </c>
      <c r="D35" s="62">
        <v>4086.9812499999998</v>
      </c>
      <c r="E35" s="62">
        <v>4076.4838068181798</v>
      </c>
      <c r="F35" s="62">
        <v>4057.1519886363599</v>
      </c>
      <c r="G35" s="62">
        <f t="shared" si="9"/>
        <v>4079.8557036713273</v>
      </c>
      <c r="H35" s="142">
        <v>4017.5</v>
      </c>
      <c r="I35" s="142">
        <v>4016.7</v>
      </c>
      <c r="J35" s="142">
        <v>4046.5</v>
      </c>
      <c r="K35" s="142">
        <v>4070.9</v>
      </c>
      <c r="L35" s="142">
        <f t="shared" si="1"/>
        <v>4037.9</v>
      </c>
      <c r="M35" s="152">
        <v>4041.1</v>
      </c>
      <c r="N35" s="152">
        <v>4050.4</v>
      </c>
      <c r="O35" s="152">
        <v>4060.2</v>
      </c>
      <c r="P35" s="152">
        <v>4065.9</v>
      </c>
      <c r="Q35" s="44">
        <f t="shared" si="2"/>
        <v>4054.4</v>
      </c>
      <c r="R35" s="16">
        <f t="shared" si="3"/>
        <v>4053.1426172785546</v>
      </c>
      <c r="T35" s="6">
        <f t="shared" si="4"/>
        <v>2.1766056871840578E-2</v>
      </c>
      <c r="V35" s="23">
        <f>+claims!D35</f>
        <v>37</v>
      </c>
      <c r="W35" s="23">
        <f>+claims!E35</f>
        <v>24</v>
      </c>
      <c r="X35" s="23">
        <f>+claims!F35</f>
        <v>26</v>
      </c>
      <c r="Z35" s="6">
        <f t="shared" si="5"/>
        <v>9.0689481901786197E-3</v>
      </c>
      <c r="AA35" s="6">
        <f t="shared" si="6"/>
        <v>5.9436835979098041E-3</v>
      </c>
      <c r="AB35" s="6">
        <f t="shared" si="8"/>
        <v>6.4127861089187058E-3</v>
      </c>
      <c r="AD35" s="6">
        <f t="shared" si="7"/>
        <v>6.6991122854590584E-3</v>
      </c>
    </row>
    <row r="36" spans="1:30">
      <c r="A36" t="s">
        <v>50</v>
      </c>
      <c r="B36" t="s">
        <v>504</v>
      </c>
      <c r="C36" s="62">
        <v>275.28990384615383</v>
      </c>
      <c r="D36" s="62">
        <v>271.28457031250002</v>
      </c>
      <c r="E36" s="62">
        <v>262.2954545454553</v>
      </c>
      <c r="F36" s="62">
        <v>258.88683712121156</v>
      </c>
      <c r="G36" s="62">
        <f t="shared" si="9"/>
        <v>266.93919145633015</v>
      </c>
      <c r="H36" s="142">
        <v>251.1</v>
      </c>
      <c r="I36" s="142">
        <v>258.60000000000002</v>
      </c>
      <c r="J36" s="142">
        <v>262.10000000000002</v>
      </c>
      <c r="K36" s="142">
        <v>269.10000000000002</v>
      </c>
      <c r="L36" s="142">
        <f t="shared" si="1"/>
        <v>260.22500000000002</v>
      </c>
      <c r="M36" s="152">
        <v>269.5</v>
      </c>
      <c r="N36" s="152">
        <v>271.7</v>
      </c>
      <c r="O36" s="152">
        <v>266</v>
      </c>
      <c r="P36" s="152">
        <v>261.5</v>
      </c>
      <c r="Q36" s="44">
        <f t="shared" si="2"/>
        <v>267.17500000000001</v>
      </c>
      <c r="R36" s="16">
        <f t="shared" si="3"/>
        <v>264.81903190938834</v>
      </c>
      <c r="T36" s="6">
        <f t="shared" si="4"/>
        <v>1.4221226967719536E-3</v>
      </c>
      <c r="V36" s="23">
        <f>+claims!D36</f>
        <v>7</v>
      </c>
      <c r="W36" s="23">
        <f>+claims!E36</f>
        <v>8</v>
      </c>
      <c r="X36" s="23">
        <f>+claims!F36</f>
        <v>6</v>
      </c>
      <c r="Z36" s="6">
        <f t="shared" si="5"/>
        <v>2.6223200729013834E-2</v>
      </c>
      <c r="AA36" s="6">
        <f t="shared" si="6"/>
        <v>3.0742626573157843E-2</v>
      </c>
      <c r="AB36" s="6">
        <f t="shared" si="8"/>
        <v>2.2457190979694956E-2</v>
      </c>
      <c r="AD36" s="6">
        <f t="shared" si="7"/>
        <v>2.5846671135735733E-2</v>
      </c>
    </row>
    <row r="37" spans="1:30" s="106" customFormat="1">
      <c r="A37" s="106" t="s">
        <v>51</v>
      </c>
      <c r="B37" s="106" t="s">
        <v>52</v>
      </c>
      <c r="C37" s="44">
        <v>2931.1</v>
      </c>
      <c r="D37" s="44">
        <v>2888.4</v>
      </c>
      <c r="E37" s="44">
        <v>2833.3</v>
      </c>
      <c r="F37" s="44">
        <v>2799.3</v>
      </c>
      <c r="G37" s="44">
        <f t="shared" si="9"/>
        <v>2863.0249999999996</v>
      </c>
      <c r="H37" s="44">
        <v>2726</v>
      </c>
      <c r="I37" s="44">
        <v>2707.2</v>
      </c>
      <c r="J37" s="44">
        <v>2683.6</v>
      </c>
      <c r="K37" s="44">
        <v>2682.6</v>
      </c>
      <c r="L37" s="44">
        <f t="shared" si="1"/>
        <v>2699.85</v>
      </c>
      <c r="M37" s="16">
        <v>2608.4</v>
      </c>
      <c r="N37" s="16">
        <v>2587.4</v>
      </c>
      <c r="O37" s="16">
        <v>2570.3000000000002</v>
      </c>
      <c r="P37" s="16">
        <v>2582.4</v>
      </c>
      <c r="Q37" s="44">
        <f t="shared" si="2"/>
        <v>2587.125</v>
      </c>
      <c r="R37" s="44">
        <f t="shared" ref="R37:R51" si="10">IF(G37&gt;0,(+G37+(L37*2)+(Q37*3))/6,IF(L37&gt;0,((L37*2)+(Q37*3))/5,Q37))</f>
        <v>2670.6833333333329</v>
      </c>
      <c r="T37" s="48">
        <f t="shared" si="4"/>
        <v>1.4342018233506205E-2</v>
      </c>
      <c r="V37" s="49">
        <f>+claims!D37</f>
        <v>25</v>
      </c>
      <c r="W37" s="49">
        <f>+claims!E37</f>
        <v>15</v>
      </c>
      <c r="X37" s="49">
        <f>+claims!F37</f>
        <v>18</v>
      </c>
      <c r="Z37" s="48">
        <f t="shared" si="5"/>
        <v>8.7320229477563082E-3</v>
      </c>
      <c r="AA37" s="48">
        <f t="shared" si="6"/>
        <v>5.5558642146785932E-3</v>
      </c>
      <c r="AB37" s="48">
        <f t="shared" si="8"/>
        <v>6.9575300768227278E-3</v>
      </c>
      <c r="AD37" s="48">
        <f t="shared" si="7"/>
        <v>6.7860569345969462E-3</v>
      </c>
    </row>
    <row r="38" spans="1:30">
      <c r="A38" t="s">
        <v>53</v>
      </c>
      <c r="B38" t="s">
        <v>54</v>
      </c>
      <c r="C38" s="62">
        <v>577.86394230769201</v>
      </c>
      <c r="D38" s="62">
        <v>568.34765625</v>
      </c>
      <c r="E38" s="62">
        <v>570.76272727272703</v>
      </c>
      <c r="F38" s="62">
        <v>580.04393939393901</v>
      </c>
      <c r="G38" s="62">
        <f t="shared" si="9"/>
        <v>574.25456630608949</v>
      </c>
      <c r="H38" s="142">
        <v>571.29999999999995</v>
      </c>
      <c r="I38" s="142">
        <v>584.5</v>
      </c>
      <c r="J38" s="142">
        <v>590.4</v>
      </c>
      <c r="K38" s="142">
        <v>600.9</v>
      </c>
      <c r="L38" s="142">
        <f t="shared" si="1"/>
        <v>586.77499999999998</v>
      </c>
      <c r="M38" s="153">
        <v>600.5</v>
      </c>
      <c r="N38" s="153">
        <v>605.6</v>
      </c>
      <c r="O38" s="153">
        <v>611.4</v>
      </c>
      <c r="P38" s="153">
        <v>623.1</v>
      </c>
      <c r="Q38" s="44">
        <f t="shared" si="2"/>
        <v>610.15</v>
      </c>
      <c r="R38" s="16">
        <f t="shared" si="10"/>
        <v>596.37576105101482</v>
      </c>
      <c r="T38" s="6">
        <f t="shared" si="4"/>
        <v>3.20263804108117E-3</v>
      </c>
      <c r="V38" s="23">
        <f>+claims!D38</f>
        <v>5</v>
      </c>
      <c r="W38" s="23">
        <f>+claims!E38</f>
        <v>4</v>
      </c>
      <c r="X38" s="23">
        <f>+claims!F38</f>
        <v>4</v>
      </c>
      <c r="Z38" s="6">
        <f t="shared" si="5"/>
        <v>8.7069399067432E-3</v>
      </c>
      <c r="AA38" s="6">
        <f t="shared" si="6"/>
        <v>6.8169230113757405E-3</v>
      </c>
      <c r="AB38" s="6">
        <f t="shared" si="8"/>
        <v>6.5557649758256169E-3</v>
      </c>
      <c r="AD38" s="6">
        <f t="shared" si="7"/>
        <v>7.001346809495255E-3</v>
      </c>
    </row>
    <row r="39" spans="1:30">
      <c r="A39" t="s">
        <v>55</v>
      </c>
      <c r="B39" t="s">
        <v>56</v>
      </c>
      <c r="C39" s="62">
        <v>176.514903846154</v>
      </c>
      <c r="D39" s="62">
        <v>176.625</v>
      </c>
      <c r="E39" s="62">
        <v>174.24962121212101</v>
      </c>
      <c r="F39" s="62">
        <v>162.52880681818201</v>
      </c>
      <c r="G39" s="62">
        <f t="shared" si="9"/>
        <v>172.47958296911426</v>
      </c>
      <c r="H39" s="142">
        <v>151.19999999999999</v>
      </c>
      <c r="I39" s="142">
        <v>152.19999999999999</v>
      </c>
      <c r="J39" s="142">
        <v>152.4</v>
      </c>
      <c r="K39" s="142">
        <v>149.1</v>
      </c>
      <c r="L39" s="142">
        <f t="shared" si="1"/>
        <v>151.22499999999999</v>
      </c>
      <c r="M39" s="153">
        <v>147</v>
      </c>
      <c r="N39" s="153">
        <v>145.30000000000001</v>
      </c>
      <c r="O39" s="153">
        <v>146.4</v>
      </c>
      <c r="P39" s="153">
        <v>145.80000000000001</v>
      </c>
      <c r="Q39" s="44">
        <f t="shared" si="2"/>
        <v>146.125</v>
      </c>
      <c r="R39" s="16">
        <f t="shared" si="10"/>
        <v>152.21743049485238</v>
      </c>
      <c r="T39" s="6">
        <f t="shared" si="4"/>
        <v>8.1743317763168107E-4</v>
      </c>
      <c r="V39" s="23">
        <f>+claims!D39</f>
        <v>2</v>
      </c>
      <c r="W39" s="23">
        <f>+claims!E39</f>
        <v>0</v>
      </c>
      <c r="X39" s="23">
        <f>+claims!F39</f>
        <v>1</v>
      </c>
      <c r="Z39" s="6">
        <f t="shared" si="5"/>
        <v>1.1595575346202791E-2</v>
      </c>
      <c r="AA39" s="6">
        <f t="shared" si="6"/>
        <v>0</v>
      </c>
      <c r="AB39" s="6">
        <f t="shared" si="8"/>
        <v>6.8434559452523521E-3</v>
      </c>
      <c r="AD39" s="6">
        <f t="shared" si="7"/>
        <v>5.3543238636599745E-3</v>
      </c>
    </row>
    <row r="40" spans="1:30">
      <c r="A40" t="s">
        <v>57</v>
      </c>
      <c r="B40" t="s">
        <v>58</v>
      </c>
      <c r="C40" s="62">
        <v>205.91651923076901</v>
      </c>
      <c r="D40" s="62">
        <v>200.97265625</v>
      </c>
      <c r="E40" s="62">
        <v>200.92803030303</v>
      </c>
      <c r="F40" s="62">
        <v>196.401647727273</v>
      </c>
      <c r="G40" s="62">
        <f t="shared" si="9"/>
        <v>201.05471337776802</v>
      </c>
      <c r="H40" s="142">
        <v>192.4</v>
      </c>
      <c r="I40" s="142">
        <v>188.5</v>
      </c>
      <c r="J40" s="142">
        <v>185.1</v>
      </c>
      <c r="K40" s="142">
        <v>190.2</v>
      </c>
      <c r="L40" s="142">
        <f t="shared" si="1"/>
        <v>189.05</v>
      </c>
      <c r="M40" s="153">
        <v>188.3</v>
      </c>
      <c r="N40" s="153">
        <v>193</v>
      </c>
      <c r="O40" s="153">
        <v>193</v>
      </c>
      <c r="P40" s="153">
        <v>188</v>
      </c>
      <c r="Q40" s="44">
        <f t="shared" si="2"/>
        <v>190.57499999999999</v>
      </c>
      <c r="R40" s="16">
        <f t="shared" si="10"/>
        <v>191.81328556296134</v>
      </c>
      <c r="T40" s="6">
        <f t="shared" si="4"/>
        <v>1.0300695723214626E-3</v>
      </c>
      <c r="V40" s="23">
        <f>+claims!D40</f>
        <v>2</v>
      </c>
      <c r="W40" s="23">
        <f>+claims!E40</f>
        <v>2</v>
      </c>
      <c r="X40" s="23">
        <f>+claims!F40</f>
        <v>1</v>
      </c>
      <c r="Z40" s="6">
        <f t="shared" si="5"/>
        <v>9.9475409772768527E-3</v>
      </c>
      <c r="AA40" s="6">
        <f t="shared" si="6"/>
        <v>1.057921184871727E-2</v>
      </c>
      <c r="AB40" s="6">
        <f t="shared" si="8"/>
        <v>5.2472779745507021E-3</v>
      </c>
      <c r="AD40" s="6">
        <f t="shared" si="7"/>
        <v>7.8079664330605826E-3</v>
      </c>
    </row>
    <row r="41" spans="1:30">
      <c r="A41" t="s">
        <v>59</v>
      </c>
      <c r="B41" t="s">
        <v>60</v>
      </c>
      <c r="C41" s="62">
        <v>190.51124999999999</v>
      </c>
      <c r="D41" s="62">
        <v>185.52031249999999</v>
      </c>
      <c r="E41" s="62">
        <v>180.88655303030299</v>
      </c>
      <c r="F41" s="62">
        <v>176.53238636363599</v>
      </c>
      <c r="G41" s="62">
        <f t="shared" si="9"/>
        <v>183.36262547348471</v>
      </c>
      <c r="H41" s="142">
        <v>177</v>
      </c>
      <c r="I41" s="142">
        <v>175.1</v>
      </c>
      <c r="J41" s="142">
        <v>171.5</v>
      </c>
      <c r="K41" s="142">
        <v>176.5</v>
      </c>
      <c r="L41" s="142">
        <f t="shared" si="1"/>
        <v>175.02500000000001</v>
      </c>
      <c r="M41" s="153">
        <v>179.9</v>
      </c>
      <c r="N41" s="153">
        <v>185</v>
      </c>
      <c r="O41" s="153">
        <v>182</v>
      </c>
      <c r="P41" s="153">
        <v>197</v>
      </c>
      <c r="Q41" s="44">
        <f t="shared" si="2"/>
        <v>185.97499999999999</v>
      </c>
      <c r="R41" s="16">
        <f t="shared" si="10"/>
        <v>181.88960424558078</v>
      </c>
      <c r="T41" s="6">
        <f t="shared" si="4"/>
        <v>9.7677773625052806E-4</v>
      </c>
      <c r="V41" s="23">
        <f>+claims!D41</f>
        <v>0</v>
      </c>
      <c r="W41" s="23">
        <f>+claims!E41</f>
        <v>0</v>
      </c>
      <c r="X41" s="23">
        <f>+claims!F41</f>
        <v>0</v>
      </c>
      <c r="Z41" s="6">
        <f t="shared" si="5"/>
        <v>0</v>
      </c>
      <c r="AA41" s="6">
        <f t="shared" si="6"/>
        <v>0</v>
      </c>
      <c r="AB41" s="6">
        <f t="shared" si="8"/>
        <v>0</v>
      </c>
      <c r="AD41" s="6">
        <f t="shared" si="7"/>
        <v>0</v>
      </c>
    </row>
    <row r="42" spans="1:30">
      <c r="A42" t="s">
        <v>61</v>
      </c>
      <c r="B42" t="s">
        <v>539</v>
      </c>
      <c r="C42" s="62">
        <v>92.72999999999999</v>
      </c>
      <c r="D42" s="62">
        <v>95.03</v>
      </c>
      <c r="E42" s="62">
        <v>93.143465909090907</v>
      </c>
      <c r="F42" s="62">
        <v>93.5572916666667</v>
      </c>
      <c r="G42" s="62">
        <f t="shared" si="9"/>
        <v>93.615189393939389</v>
      </c>
      <c r="H42" s="142">
        <v>91.1</v>
      </c>
      <c r="I42" s="142">
        <v>90.7</v>
      </c>
      <c r="J42" s="142">
        <v>92</v>
      </c>
      <c r="K42" s="142">
        <v>92.4</v>
      </c>
      <c r="L42" s="142">
        <f t="shared" si="1"/>
        <v>91.550000000000011</v>
      </c>
      <c r="M42" s="153">
        <v>94</v>
      </c>
      <c r="N42" s="153">
        <v>99.5</v>
      </c>
      <c r="O42" s="153">
        <v>96.5</v>
      </c>
      <c r="P42" s="153">
        <v>95.5</v>
      </c>
      <c r="Q42" s="44">
        <f t="shared" si="2"/>
        <v>96.375</v>
      </c>
      <c r="R42" s="16">
        <f t="shared" si="10"/>
        <v>94.306698232323242</v>
      </c>
      <c r="T42" s="6">
        <f t="shared" si="4"/>
        <v>5.0644281510590211E-4</v>
      </c>
      <c r="V42" s="23">
        <f>+claims!D42</f>
        <v>1</v>
      </c>
      <c r="W42" s="23">
        <f>+claims!E42</f>
        <v>0</v>
      </c>
      <c r="X42" s="23">
        <f>+claims!F42</f>
        <v>1</v>
      </c>
      <c r="Z42" s="6">
        <f t="shared" si="5"/>
        <v>0.01</v>
      </c>
      <c r="AA42" s="6">
        <f t="shared" si="6"/>
        <v>0</v>
      </c>
      <c r="AB42" s="6">
        <f t="shared" si="8"/>
        <v>0.01</v>
      </c>
      <c r="AD42" s="6">
        <f t="shared" si="7"/>
        <v>6.6666666666666671E-3</v>
      </c>
    </row>
    <row r="43" spans="1:30">
      <c r="A43" t="s">
        <v>62</v>
      </c>
      <c r="B43" t="s">
        <v>63</v>
      </c>
      <c r="C43" s="62">
        <v>214.75576923076946</v>
      </c>
      <c r="D43" s="62">
        <v>213.828125</v>
      </c>
      <c r="E43" s="62">
        <v>194.07458333333346</v>
      </c>
      <c r="F43" s="62">
        <v>185.98390151515227</v>
      </c>
      <c r="G43" s="62">
        <f t="shared" si="9"/>
        <v>202.1605947698138</v>
      </c>
      <c r="H43" s="142">
        <v>185.9</v>
      </c>
      <c r="I43" s="142">
        <v>186.8</v>
      </c>
      <c r="J43" s="142">
        <v>184.8</v>
      </c>
      <c r="K43" s="142">
        <v>184.2</v>
      </c>
      <c r="L43" s="142">
        <f t="shared" si="1"/>
        <v>185.42500000000001</v>
      </c>
      <c r="M43" s="153">
        <v>178.3</v>
      </c>
      <c r="N43" s="153">
        <v>181.6</v>
      </c>
      <c r="O43" s="153">
        <v>184</v>
      </c>
      <c r="P43" s="153">
        <v>184.5</v>
      </c>
      <c r="Q43" s="44">
        <f t="shared" si="2"/>
        <v>182.1</v>
      </c>
      <c r="R43" s="16">
        <f t="shared" si="10"/>
        <v>186.55176579496893</v>
      </c>
      <c r="T43" s="6">
        <f t="shared" si="4"/>
        <v>1.001814327116365E-3</v>
      </c>
      <c r="V43" s="23">
        <f>+claims!D43</f>
        <v>1</v>
      </c>
      <c r="W43" s="23">
        <f>+claims!E43</f>
        <v>0</v>
      </c>
      <c r="X43" s="23">
        <f>+claims!F43</f>
        <v>0</v>
      </c>
      <c r="Z43" s="6">
        <f t="shared" si="5"/>
        <v>4.9465624155816835E-3</v>
      </c>
      <c r="AA43" s="6">
        <f t="shared" si="6"/>
        <v>0</v>
      </c>
      <c r="AB43" s="6">
        <f t="shared" si="8"/>
        <v>0</v>
      </c>
      <c r="AD43" s="6">
        <f t="shared" si="7"/>
        <v>8.2442706926361391E-4</v>
      </c>
    </row>
    <row r="44" spans="1:30">
      <c r="A44" t="s">
        <v>64</v>
      </c>
      <c r="B44" t="s">
        <v>540</v>
      </c>
      <c r="C44" s="62">
        <v>3517.44</v>
      </c>
      <c r="D44" s="62">
        <v>3544.4100000000003</v>
      </c>
      <c r="E44" s="62">
        <v>3593.99</v>
      </c>
      <c r="F44" s="62">
        <v>3568.1400000000003</v>
      </c>
      <c r="G44" s="62">
        <f t="shared" si="9"/>
        <v>3555.9949999999999</v>
      </c>
      <c r="H44" s="142">
        <v>3445.7</v>
      </c>
      <c r="I44" s="142">
        <v>3428.4</v>
      </c>
      <c r="J44" s="142">
        <v>3434.3999999999996</v>
      </c>
      <c r="K44" s="142">
        <v>3531.7000000000003</v>
      </c>
      <c r="L44" s="142">
        <f t="shared" si="1"/>
        <v>3460.05</v>
      </c>
      <c r="M44" s="153">
        <v>3480.2000000000003</v>
      </c>
      <c r="N44" s="153">
        <v>3394</v>
      </c>
      <c r="O44" s="153">
        <v>3348</v>
      </c>
      <c r="P44" s="153">
        <v>3176.6</v>
      </c>
      <c r="Q44" s="44">
        <f t="shared" si="2"/>
        <v>3349.7000000000003</v>
      </c>
      <c r="R44" s="16">
        <f t="shared" si="10"/>
        <v>3420.8658333333333</v>
      </c>
      <c r="T44" s="6">
        <f t="shared" si="4"/>
        <v>1.8370624305656509E-2</v>
      </c>
      <c r="V44" s="23">
        <f>+claims!D44</f>
        <v>53</v>
      </c>
      <c r="W44" s="23">
        <f>+claims!E44</f>
        <v>64</v>
      </c>
      <c r="X44" s="23">
        <f>+claims!F44</f>
        <v>42</v>
      </c>
      <c r="Z44" s="6">
        <f t="shared" si="5"/>
        <v>1.490440790833508E-2</v>
      </c>
      <c r="AA44" s="6">
        <f t="shared" si="6"/>
        <v>1.8496842531177293E-2</v>
      </c>
      <c r="AB44" s="6">
        <f t="shared" si="8"/>
        <v>1.2538436277875629E-2</v>
      </c>
      <c r="AD44" s="6">
        <f t="shared" si="7"/>
        <v>1.4918900300719426E-2</v>
      </c>
    </row>
    <row r="45" spans="1:30">
      <c r="A45" t="s">
        <v>569</v>
      </c>
      <c r="B45" t="s">
        <v>570</v>
      </c>
      <c r="C45" s="62">
        <v>8.6846153846153804</v>
      </c>
      <c r="D45" s="62">
        <v>7.734375</v>
      </c>
      <c r="E45" s="62">
        <v>7.5</v>
      </c>
      <c r="F45" s="62">
        <v>7.6515151515151496</v>
      </c>
      <c r="G45" s="62">
        <f t="shared" si="9"/>
        <v>7.8926263840326323</v>
      </c>
      <c r="H45" s="142">
        <v>8.5</v>
      </c>
      <c r="I45" s="142">
        <v>8.3000000000000007</v>
      </c>
      <c r="J45" s="142">
        <v>8.3000000000000007</v>
      </c>
      <c r="K45" s="142">
        <v>8.3000000000000007</v>
      </c>
      <c r="L45" s="142">
        <f t="shared" si="1"/>
        <v>8.3500000000000014</v>
      </c>
      <c r="M45" s="154">
        <v>6.4</v>
      </c>
      <c r="N45" s="154">
        <v>8</v>
      </c>
      <c r="O45" s="154">
        <v>8.5</v>
      </c>
      <c r="P45" s="154">
        <v>7</v>
      </c>
      <c r="Q45" s="44">
        <f t="shared" si="2"/>
        <v>7.4749999999999996</v>
      </c>
      <c r="R45" s="16">
        <f t="shared" si="10"/>
        <v>7.8362710640054383</v>
      </c>
      <c r="T45" s="6">
        <f t="shared" si="4"/>
        <v>4.2082092279502658E-5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62">
        <v>95.91</v>
      </c>
      <c r="D46" s="62">
        <v>96.7</v>
      </c>
      <c r="E46" s="62">
        <v>95.92</v>
      </c>
      <c r="F46" s="62">
        <v>97.51</v>
      </c>
      <c r="G46" s="62">
        <f t="shared" si="9"/>
        <v>96.51</v>
      </c>
      <c r="H46" s="142">
        <v>97.3</v>
      </c>
      <c r="I46" s="142">
        <v>98.2</v>
      </c>
      <c r="J46" s="142">
        <v>96.7</v>
      </c>
      <c r="K46" s="142">
        <v>100.7</v>
      </c>
      <c r="L46" s="142">
        <f t="shared" si="1"/>
        <v>98.224999999999994</v>
      </c>
      <c r="M46" s="154">
        <v>98.6</v>
      </c>
      <c r="N46" s="154">
        <v>103</v>
      </c>
      <c r="O46" s="154">
        <v>104</v>
      </c>
      <c r="P46" s="154">
        <v>102</v>
      </c>
      <c r="Q46" s="44">
        <f t="shared" si="2"/>
        <v>101.9</v>
      </c>
      <c r="R46" s="16">
        <f t="shared" si="10"/>
        <v>99.776666666666685</v>
      </c>
      <c r="T46" s="6">
        <f t="shared" si="4"/>
        <v>5.3581746467326261E-4</v>
      </c>
      <c r="V46" s="23">
        <f>+claims!D46</f>
        <v>0</v>
      </c>
      <c r="W46" s="23">
        <f>+claims!E46</f>
        <v>2</v>
      </c>
      <c r="X46" s="23">
        <f>+claims!F46</f>
        <v>1</v>
      </c>
      <c r="Z46" s="6">
        <f t="shared" si="5"/>
        <v>0</v>
      </c>
      <c r="AA46" s="6">
        <f t="shared" si="6"/>
        <v>0.02</v>
      </c>
      <c r="AB46" s="6">
        <f t="shared" si="8"/>
        <v>9.8135426889106956E-3</v>
      </c>
      <c r="AD46" s="6">
        <f t="shared" si="7"/>
        <v>1.1573438011122017E-2</v>
      </c>
    </row>
    <row r="47" spans="1:30">
      <c r="A47" t="s">
        <v>67</v>
      </c>
      <c r="B47" t="s">
        <v>68</v>
      </c>
      <c r="C47" s="62">
        <v>360.46346153846201</v>
      </c>
      <c r="D47" s="62">
        <v>363.15576171875</v>
      </c>
      <c r="E47" s="62">
        <v>369.17234848484901</v>
      </c>
      <c r="F47" s="62">
        <v>362.26136363636402</v>
      </c>
      <c r="G47" s="62">
        <f t="shared" si="9"/>
        <v>363.76323384460625</v>
      </c>
      <c r="H47" s="142">
        <v>325.89999999999998</v>
      </c>
      <c r="I47" s="142">
        <v>318.10000000000002</v>
      </c>
      <c r="J47" s="142">
        <v>311</v>
      </c>
      <c r="K47" s="142">
        <v>310.10000000000002</v>
      </c>
      <c r="L47" s="142">
        <f t="shared" si="1"/>
        <v>316.27499999999998</v>
      </c>
      <c r="M47" s="154">
        <v>305.89999999999998</v>
      </c>
      <c r="N47" s="154">
        <v>304</v>
      </c>
      <c r="O47" s="154">
        <v>305.60000000000002</v>
      </c>
      <c r="P47" s="154">
        <v>303</v>
      </c>
      <c r="Q47" s="44">
        <f t="shared" si="2"/>
        <v>304.625</v>
      </c>
      <c r="R47" s="16">
        <f t="shared" si="10"/>
        <v>318.36470564076768</v>
      </c>
      <c r="T47" s="6">
        <f t="shared" si="4"/>
        <v>1.7096719615596733E-3</v>
      </c>
      <c r="V47" s="23">
        <f>+claims!D47</f>
        <v>4</v>
      </c>
      <c r="W47" s="23">
        <f>+claims!E47</f>
        <v>3</v>
      </c>
      <c r="X47" s="23">
        <f>+claims!F47</f>
        <v>2</v>
      </c>
      <c r="Z47" s="6">
        <f t="shared" si="5"/>
        <v>1.0996163514723798E-2</v>
      </c>
      <c r="AA47" s="6">
        <f t="shared" si="6"/>
        <v>9.485416172634575E-3</v>
      </c>
      <c r="AB47" s="6">
        <f t="shared" si="8"/>
        <v>6.5654493229380384E-3</v>
      </c>
      <c r="AD47" s="6">
        <f t="shared" si="7"/>
        <v>8.2772239714678439E-3</v>
      </c>
    </row>
    <row r="48" spans="1:30">
      <c r="A48" t="s">
        <v>69</v>
      </c>
      <c r="B48" t="s">
        <v>70</v>
      </c>
      <c r="C48" s="62">
        <v>11.3384615384615</v>
      </c>
      <c r="D48" s="62">
        <v>10.87109375</v>
      </c>
      <c r="E48" s="62">
        <v>10</v>
      </c>
      <c r="F48" s="62">
        <v>9.73</v>
      </c>
      <c r="G48" s="62">
        <f t="shared" si="9"/>
        <v>10.484888822115376</v>
      </c>
      <c r="H48" s="142">
        <v>10.7</v>
      </c>
      <c r="I48" s="142">
        <v>11.7</v>
      </c>
      <c r="J48" s="142">
        <v>11.8</v>
      </c>
      <c r="K48" s="142">
        <v>12</v>
      </c>
      <c r="L48" s="142">
        <f t="shared" si="1"/>
        <v>11.55</v>
      </c>
      <c r="M48" s="154">
        <v>12</v>
      </c>
      <c r="N48" s="154">
        <v>11.7</v>
      </c>
      <c r="O48" s="154">
        <v>10.3</v>
      </c>
      <c r="P48" s="154">
        <v>10.5</v>
      </c>
      <c r="Q48" s="44">
        <f t="shared" si="2"/>
        <v>11.125</v>
      </c>
      <c r="R48" s="16">
        <f t="shared" si="10"/>
        <v>11.159981470352562</v>
      </c>
      <c r="T48" s="6">
        <f t="shared" si="4"/>
        <v>5.9930975617995846E-5</v>
      </c>
      <c r="V48" s="23">
        <f>+claims!D48</f>
        <v>0</v>
      </c>
      <c r="W48" s="23">
        <f>+claims!E48</f>
        <v>0</v>
      </c>
      <c r="X48" s="23">
        <f>+claims!F48</f>
        <v>0</v>
      </c>
      <c r="Z48" s="6">
        <f t="shared" si="5"/>
        <v>0</v>
      </c>
      <c r="AA48" s="6">
        <f t="shared" si="6"/>
        <v>0</v>
      </c>
      <c r="AB48" s="6">
        <f t="shared" si="8"/>
        <v>0</v>
      </c>
      <c r="AD48" s="6">
        <f t="shared" si="7"/>
        <v>0</v>
      </c>
    </row>
    <row r="49" spans="1:30">
      <c r="A49" t="s">
        <v>71</v>
      </c>
      <c r="B49" t="s">
        <v>72</v>
      </c>
      <c r="C49" s="62">
        <v>12.625</v>
      </c>
      <c r="D49" s="62">
        <v>11.984375</v>
      </c>
      <c r="E49" s="62">
        <v>11.625</v>
      </c>
      <c r="F49" s="62">
        <v>11.37</v>
      </c>
      <c r="G49" s="62">
        <f t="shared" si="9"/>
        <v>11.901093749999999</v>
      </c>
      <c r="H49" s="142">
        <v>11.6</v>
      </c>
      <c r="I49" s="142">
        <v>11.6</v>
      </c>
      <c r="J49" s="142">
        <v>11.6</v>
      </c>
      <c r="K49" s="142">
        <v>10.6</v>
      </c>
      <c r="L49" s="142">
        <f t="shared" si="1"/>
        <v>11.35</v>
      </c>
      <c r="M49" s="154">
        <v>10.6</v>
      </c>
      <c r="N49" s="154">
        <v>10.3</v>
      </c>
      <c r="O49" s="154">
        <v>10.5</v>
      </c>
      <c r="P49" s="154">
        <v>10.6</v>
      </c>
      <c r="Q49" s="44">
        <f t="shared" si="2"/>
        <v>10.5</v>
      </c>
      <c r="R49" s="16">
        <f t="shared" si="10"/>
        <v>11.016848958333332</v>
      </c>
      <c r="T49" s="6">
        <f t="shared" si="4"/>
        <v>5.9162329979044259E-5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62">
        <v>9.2615384615384606</v>
      </c>
      <c r="D50" s="62">
        <v>8.4676923076923103</v>
      </c>
      <c r="E50" s="62">
        <v>8.6</v>
      </c>
      <c r="F50" s="62">
        <v>8.7323076923076908</v>
      </c>
      <c r="G50" s="62">
        <f t="shared" si="9"/>
        <v>8.7653846153846153</v>
      </c>
      <c r="H50" s="142">
        <v>7.4</v>
      </c>
      <c r="I50" s="142">
        <v>7.3</v>
      </c>
      <c r="J50" s="142">
        <v>6.5</v>
      </c>
      <c r="K50" s="142">
        <v>7.6</v>
      </c>
      <c r="L50" s="142">
        <f t="shared" si="1"/>
        <v>7.1999999999999993</v>
      </c>
      <c r="M50" s="154">
        <v>6.5</v>
      </c>
      <c r="N50" s="154">
        <v>7</v>
      </c>
      <c r="O50" s="154">
        <v>7</v>
      </c>
      <c r="P50" s="154">
        <v>7</v>
      </c>
      <c r="Q50" s="44">
        <f t="shared" si="2"/>
        <v>6.875</v>
      </c>
      <c r="R50" s="16">
        <f t="shared" si="10"/>
        <v>7.2983974358974351</v>
      </c>
      <c r="T50" s="6">
        <f t="shared" si="4"/>
        <v>3.9193620521969774E-5</v>
      </c>
      <c r="V50" s="23">
        <f>+claims!D50</f>
        <v>0</v>
      </c>
      <c r="W50" s="23">
        <f>+claims!E50</f>
        <v>0</v>
      </c>
      <c r="X50" s="23">
        <f>+claims!F50</f>
        <v>0</v>
      </c>
      <c r="Z50" s="6">
        <f t="shared" si="5"/>
        <v>0</v>
      </c>
      <c r="AA50" s="6">
        <f t="shared" si="6"/>
        <v>0</v>
      </c>
      <c r="AB50" s="6">
        <f t="shared" si="8"/>
        <v>0</v>
      </c>
      <c r="AD50" s="6">
        <f t="shared" si="7"/>
        <v>0</v>
      </c>
    </row>
    <row r="51" spans="1:30">
      <c r="A51" t="s">
        <v>75</v>
      </c>
      <c r="B51" t="s">
        <v>76</v>
      </c>
      <c r="C51" s="62">
        <v>33.785096153846197</v>
      </c>
      <c r="D51" s="62">
        <v>33.71630859375</v>
      </c>
      <c r="E51" s="62">
        <v>33.325757575757599</v>
      </c>
      <c r="F51" s="62">
        <v>32.973484848484901</v>
      </c>
      <c r="G51" s="62">
        <f t="shared" si="9"/>
        <v>33.450161792959676</v>
      </c>
      <c r="H51" s="142">
        <v>32.6</v>
      </c>
      <c r="I51" s="142">
        <v>33</v>
      </c>
      <c r="J51" s="142">
        <v>32.9</v>
      </c>
      <c r="K51" s="142">
        <v>32</v>
      </c>
      <c r="L51" s="142">
        <f t="shared" si="1"/>
        <v>32.625</v>
      </c>
      <c r="M51" s="155">
        <v>32</v>
      </c>
      <c r="N51" s="44">
        <v>31.9</v>
      </c>
      <c r="O51" s="156">
        <v>31.5</v>
      </c>
      <c r="P51" s="156">
        <v>32</v>
      </c>
      <c r="Q51" s="44">
        <f t="shared" si="2"/>
        <v>31.85</v>
      </c>
      <c r="R51" s="16">
        <f t="shared" si="10"/>
        <v>32.375026965493284</v>
      </c>
      <c r="T51" s="6">
        <f t="shared" si="4"/>
        <v>1.7385933452088785E-4</v>
      </c>
      <c r="V51" s="23">
        <f>+claims!D51</f>
        <v>0</v>
      </c>
      <c r="W51" s="23">
        <f>+claims!E51</f>
        <v>1</v>
      </c>
      <c r="X51" s="23">
        <f>+claims!F51</f>
        <v>0</v>
      </c>
      <c r="Z51" s="6">
        <f t="shared" si="5"/>
        <v>0</v>
      </c>
      <c r="AA51" s="6">
        <f t="shared" si="6"/>
        <v>0.01</v>
      </c>
      <c r="AB51" s="6">
        <f t="shared" si="8"/>
        <v>0</v>
      </c>
      <c r="AD51" s="6">
        <f t="shared" si="7"/>
        <v>3.3333333333333335E-3</v>
      </c>
    </row>
    <row r="52" spans="1:30">
      <c r="A52" t="s">
        <v>77</v>
      </c>
      <c r="B52" t="s">
        <v>78</v>
      </c>
      <c r="C52" s="62">
        <v>10.1389423076923</v>
      </c>
      <c r="D52" s="62">
        <v>9.7177734375</v>
      </c>
      <c r="E52" s="62">
        <v>10.119318181818199</v>
      </c>
      <c r="F52" s="62">
        <v>10.126420454545499</v>
      </c>
      <c r="G52" s="62">
        <f t="shared" si="9"/>
        <v>10.025613595389</v>
      </c>
      <c r="H52" s="142">
        <v>10.1</v>
      </c>
      <c r="I52" s="142">
        <v>9.6999999999999993</v>
      </c>
      <c r="J52" s="142">
        <v>10.5</v>
      </c>
      <c r="K52" s="142">
        <v>10.1</v>
      </c>
      <c r="L52" s="142">
        <f t="shared" si="1"/>
        <v>10.1</v>
      </c>
      <c r="M52" s="157">
        <v>10.1</v>
      </c>
      <c r="N52" s="157">
        <v>10.1</v>
      </c>
      <c r="O52" s="157">
        <v>10.1</v>
      </c>
      <c r="P52" s="157">
        <v>10.1</v>
      </c>
      <c r="Q52" s="44">
        <f t="shared" si="2"/>
        <v>10.1</v>
      </c>
      <c r="R52" s="16">
        <f t="shared" ref="R52:R102" si="11">IF(G52&gt;0,(+G52+(L52*2)+(Q52*3))/6,IF(L52&gt;0,((L52*2)+(Q52*3))/5,Q52))</f>
        <v>10.087602265898166</v>
      </c>
      <c r="T52" s="6">
        <f t="shared" si="4"/>
        <v>5.4172119106796653E-5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62">
        <v>113.583173076923</v>
      </c>
      <c r="D53" s="62">
        <v>112.359375</v>
      </c>
      <c r="E53" s="62">
        <v>110.036458333333</v>
      </c>
      <c r="F53" s="62">
        <v>108.60321969697</v>
      </c>
      <c r="G53" s="62">
        <f t="shared" si="9"/>
        <v>111.1455565268065</v>
      </c>
      <c r="H53" s="142">
        <v>107.3</v>
      </c>
      <c r="I53" s="142">
        <v>106</v>
      </c>
      <c r="J53" s="142">
        <v>106.2</v>
      </c>
      <c r="K53" s="142">
        <v>105.6</v>
      </c>
      <c r="L53" s="142">
        <f t="shared" si="1"/>
        <v>106.27500000000001</v>
      </c>
      <c r="M53" s="157">
        <v>105.5</v>
      </c>
      <c r="N53" s="157">
        <v>107.9</v>
      </c>
      <c r="O53" s="157">
        <v>106.8</v>
      </c>
      <c r="P53" s="157">
        <v>105.6</v>
      </c>
      <c r="Q53" s="44">
        <f t="shared" si="2"/>
        <v>106.44999999999999</v>
      </c>
      <c r="R53" s="16">
        <f t="shared" si="11"/>
        <v>107.17425942113441</v>
      </c>
      <c r="T53" s="6">
        <f t="shared" si="4"/>
        <v>5.7554378072294883E-4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505</v>
      </c>
      <c r="C54" s="62">
        <v>318.25528846153799</v>
      </c>
      <c r="D54" s="62">
        <v>318.49755859375</v>
      </c>
      <c r="E54" s="62">
        <v>314.57054924242402</v>
      </c>
      <c r="F54" s="62">
        <v>314.41808712121201</v>
      </c>
      <c r="G54" s="62">
        <f t="shared" si="9"/>
        <v>316.43537085473099</v>
      </c>
      <c r="H54" s="142">
        <v>306.60000000000002</v>
      </c>
      <c r="I54" s="142">
        <v>306.39999999999998</v>
      </c>
      <c r="J54" s="142">
        <v>305.3</v>
      </c>
      <c r="K54" s="142">
        <v>303.60000000000002</v>
      </c>
      <c r="L54" s="142">
        <f t="shared" si="1"/>
        <v>305.47500000000002</v>
      </c>
      <c r="M54" s="157">
        <v>298.7</v>
      </c>
      <c r="N54" s="157">
        <v>300.2</v>
      </c>
      <c r="O54" s="157">
        <v>300.60000000000002</v>
      </c>
      <c r="P54" s="157">
        <v>301.7</v>
      </c>
      <c r="Q54" s="44">
        <f t="shared" si="2"/>
        <v>300.3</v>
      </c>
      <c r="R54" s="16">
        <f t="shared" si="11"/>
        <v>304.7142284757885</v>
      </c>
      <c r="T54" s="6">
        <f t="shared" si="4"/>
        <v>1.6363666056035105E-3</v>
      </c>
      <c r="V54" s="23">
        <f>+claims!D54</f>
        <v>3</v>
      </c>
      <c r="W54" s="23">
        <f>+claims!E54</f>
        <v>2</v>
      </c>
      <c r="X54" s="23">
        <f>+claims!F54</f>
        <v>4</v>
      </c>
      <c r="Z54" s="6">
        <f t="shared" si="5"/>
        <v>9.4806089214888641E-3</v>
      </c>
      <c r="AA54" s="6">
        <f t="shared" si="6"/>
        <v>6.5471806203453633E-3</v>
      </c>
      <c r="AB54" s="6">
        <f t="shared" si="8"/>
        <v>1.332001332001332E-2</v>
      </c>
      <c r="AD54" s="6">
        <f t="shared" si="7"/>
        <v>1.042250168703659E-2</v>
      </c>
    </row>
    <row r="55" spans="1:30">
      <c r="A55" t="s">
        <v>82</v>
      </c>
      <c r="B55" t="s">
        <v>83</v>
      </c>
      <c r="C55" s="62">
        <v>2</v>
      </c>
      <c r="D55" s="62">
        <v>5</v>
      </c>
      <c r="E55" s="62">
        <v>5</v>
      </c>
      <c r="F55" s="62">
        <v>4.95</v>
      </c>
      <c r="G55" s="62">
        <f t="shared" si="9"/>
        <v>4.2374999999999998</v>
      </c>
      <c r="H55" s="142">
        <v>4.5</v>
      </c>
      <c r="I55" s="142">
        <v>5</v>
      </c>
      <c r="J55" s="142">
        <v>5</v>
      </c>
      <c r="K55" s="142">
        <v>5</v>
      </c>
      <c r="L55" s="142">
        <f t="shared" si="1"/>
        <v>4.875</v>
      </c>
      <c r="M55" s="157">
        <v>5</v>
      </c>
      <c r="N55" s="157">
        <v>5</v>
      </c>
      <c r="O55" s="157">
        <v>5</v>
      </c>
      <c r="P55" s="157">
        <v>5</v>
      </c>
      <c r="Q55" s="44">
        <f t="shared" si="2"/>
        <v>5</v>
      </c>
      <c r="R55" s="16">
        <f t="shared" si="11"/>
        <v>4.8312499999999998</v>
      </c>
      <c r="T55" s="6">
        <f t="shared" si="4"/>
        <v>2.5944624256199174E-5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102" si="12">IF(G55&gt;100,IF(V55&lt;1,0,+V55/G55),IF(V55&lt;1,0,+V55/100))</f>
        <v>0</v>
      </c>
      <c r="AA55" s="6">
        <f t="shared" ref="AA55:AA102" si="13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7" t="s">
        <v>573</v>
      </c>
      <c r="C56" s="62">
        <v>614.26586538461504</v>
      </c>
      <c r="D56" s="62">
        <v>605.28046874999995</v>
      </c>
      <c r="E56" s="62">
        <v>593.66056818181801</v>
      </c>
      <c r="F56" s="62">
        <v>593.770170454545</v>
      </c>
      <c r="G56" s="62">
        <f t="shared" si="9"/>
        <v>601.74426819274447</v>
      </c>
      <c r="H56" s="142">
        <v>586</v>
      </c>
      <c r="I56" s="142">
        <v>594.20000000000005</v>
      </c>
      <c r="J56" s="142">
        <v>591.70000000000005</v>
      </c>
      <c r="K56" s="142">
        <v>601.9</v>
      </c>
      <c r="L56" s="142">
        <f t="shared" ref="L56:L90" si="14">AVERAGE(H56:K56)</f>
        <v>593.45000000000005</v>
      </c>
      <c r="M56" s="157">
        <v>616.1</v>
      </c>
      <c r="N56" s="157">
        <v>614.1</v>
      </c>
      <c r="O56" s="157">
        <v>616.9</v>
      </c>
      <c r="P56" s="157">
        <v>617.70000000000005</v>
      </c>
      <c r="Q56" s="44">
        <f t="shared" ref="Q56:Q105" si="15">AVERAGE(M56:P56)</f>
        <v>616.20000000000005</v>
      </c>
      <c r="R56" s="16">
        <f t="shared" si="11"/>
        <v>606.20737803212421</v>
      </c>
      <c r="T56" s="6">
        <f t="shared" si="4"/>
        <v>3.255435476197496E-3</v>
      </c>
      <c r="V56" s="23">
        <f>+claims!D56</f>
        <v>49</v>
      </c>
      <c r="W56" s="23">
        <f>+claims!E56</f>
        <v>35</v>
      </c>
      <c r="X56" s="23">
        <f>+claims!F56</f>
        <v>30</v>
      </c>
      <c r="Z56" s="6">
        <f t="shared" si="12"/>
        <v>8.142994057453129E-2</v>
      </c>
      <c r="AA56" s="6">
        <f t="shared" si="13"/>
        <v>5.8977167410902344E-2</v>
      </c>
      <c r="AB56" s="6">
        <f t="shared" si="8"/>
        <v>4.8685491723466402E-2</v>
      </c>
      <c r="AD56" s="6">
        <f t="shared" si="7"/>
        <v>5.7573458427789194E-2</v>
      </c>
    </row>
    <row r="57" spans="1:30">
      <c r="A57" t="s">
        <v>85</v>
      </c>
      <c r="B57" t="s">
        <v>86</v>
      </c>
      <c r="C57" s="62">
        <v>333.45721153846199</v>
      </c>
      <c r="D57" s="62">
        <v>336.81435546875002</v>
      </c>
      <c r="E57" s="62">
        <v>328.37310606060601</v>
      </c>
      <c r="F57" s="62">
        <v>324.90873106060599</v>
      </c>
      <c r="G57" s="62">
        <f t="shared" si="9"/>
        <v>330.88835103210602</v>
      </c>
      <c r="H57" s="142">
        <v>328.2</v>
      </c>
      <c r="I57" s="142">
        <v>332.2</v>
      </c>
      <c r="J57" s="142">
        <v>324.3</v>
      </c>
      <c r="K57" s="142">
        <v>326.29999999999995</v>
      </c>
      <c r="L57" s="142">
        <f t="shared" si="14"/>
        <v>327.75</v>
      </c>
      <c r="M57" s="157">
        <v>355.7</v>
      </c>
      <c r="N57" s="157">
        <v>357.8</v>
      </c>
      <c r="O57" s="157">
        <v>363</v>
      </c>
      <c r="P57" s="157">
        <v>363.5</v>
      </c>
      <c r="Q57" s="44">
        <f t="shared" si="15"/>
        <v>360</v>
      </c>
      <c r="R57" s="16">
        <f t="shared" si="11"/>
        <v>344.398058505351</v>
      </c>
      <c r="T57" s="6">
        <f t="shared" si="4"/>
        <v>1.8494754406180249E-3</v>
      </c>
      <c r="V57" s="23">
        <f>+claims!D57</f>
        <v>2</v>
      </c>
      <c r="W57" s="23">
        <f>+claims!E57</f>
        <v>6</v>
      </c>
      <c r="X57" s="23">
        <f>+claims!F57</f>
        <v>4</v>
      </c>
      <c r="Z57" s="6">
        <f t="shared" si="12"/>
        <v>6.0443348753789778E-3</v>
      </c>
      <c r="AA57" s="6">
        <f t="shared" si="13"/>
        <v>1.8306636155606407E-2</v>
      </c>
      <c r="AB57" s="6">
        <f t="shared" si="8"/>
        <v>1.1111111111111112E-2</v>
      </c>
      <c r="AD57" s="6">
        <f t="shared" si="7"/>
        <v>1.2665156753320854E-2</v>
      </c>
    </row>
    <row r="58" spans="1:30">
      <c r="A58" t="s">
        <v>87</v>
      </c>
      <c r="B58" t="s">
        <v>88</v>
      </c>
      <c r="C58" s="62">
        <v>8063.3</v>
      </c>
      <c r="D58" s="62">
        <v>8165.0690820312493</v>
      </c>
      <c r="E58" s="62">
        <v>8151.7617803030253</v>
      </c>
      <c r="F58" s="62">
        <v>8181.0502462121194</v>
      </c>
      <c r="G58" s="62">
        <f t="shared" si="9"/>
        <v>8140.2952771365981</v>
      </c>
      <c r="H58" s="142">
        <v>8126.5</v>
      </c>
      <c r="I58" s="142">
        <v>8139.7</v>
      </c>
      <c r="J58" s="142">
        <v>8162.9</v>
      </c>
      <c r="K58" s="142">
        <v>8573.9</v>
      </c>
      <c r="L58" s="142">
        <f t="shared" si="14"/>
        <v>8250.75</v>
      </c>
      <c r="M58" s="157">
        <v>8481.9</v>
      </c>
      <c r="N58" s="157">
        <v>8620.1</v>
      </c>
      <c r="O58" s="157">
        <v>8751.1</v>
      </c>
      <c r="P58" s="157">
        <v>8986.1</v>
      </c>
      <c r="Q58" s="44">
        <f t="shared" si="15"/>
        <v>8709.7999999999993</v>
      </c>
      <c r="R58" s="16">
        <f t="shared" si="11"/>
        <v>8461.8658795227657</v>
      </c>
      <c r="T58" s="6">
        <f t="shared" si="4"/>
        <v>4.5441641552511361E-2</v>
      </c>
      <c r="V58" s="23">
        <f>+claims!D58</f>
        <v>407</v>
      </c>
      <c r="W58" s="23">
        <f>+claims!E58</f>
        <v>373</v>
      </c>
      <c r="X58" s="23">
        <f>+claims!F58</f>
        <v>384</v>
      </c>
      <c r="Z58" s="6">
        <f t="shared" si="12"/>
        <v>4.9998186324165493E-2</v>
      </c>
      <c r="AA58" s="6">
        <f t="shared" si="13"/>
        <v>4.5208011392903674E-2</v>
      </c>
      <c r="AB58" s="6">
        <f t="shared" ref="AB58:AB108" si="16">IF(Q58&gt;100,IF(X58&lt;1,0,+X58/Q58),IF(X58&lt;1,0,+X58/100))</f>
        <v>4.4088268387333811E-2</v>
      </c>
      <c r="AD58" s="6">
        <f t="shared" si="7"/>
        <v>4.5446502378662379E-2</v>
      </c>
    </row>
    <row r="59" spans="1:30">
      <c r="A59" t="s">
        <v>89</v>
      </c>
      <c r="B59" s="37" t="s">
        <v>571</v>
      </c>
      <c r="C59" s="62">
        <v>44.992307692307698</v>
      </c>
      <c r="D59" s="62">
        <v>44.1806640625</v>
      </c>
      <c r="E59" s="62">
        <v>43.355113636363598</v>
      </c>
      <c r="F59" s="62">
        <v>41.2604166666667</v>
      </c>
      <c r="G59" s="62">
        <f t="shared" si="9"/>
        <v>43.447125514459501</v>
      </c>
      <c r="H59" s="142">
        <v>36.799999999999997</v>
      </c>
      <c r="I59" s="142">
        <v>36.6</v>
      </c>
      <c r="J59" s="142">
        <v>35.5</v>
      </c>
      <c r="K59" s="142">
        <v>36.700000000000003</v>
      </c>
      <c r="L59" s="142">
        <f t="shared" si="14"/>
        <v>36.400000000000006</v>
      </c>
      <c r="M59" s="157">
        <v>37</v>
      </c>
      <c r="N59" s="157">
        <v>37</v>
      </c>
      <c r="O59" s="157">
        <v>36.4</v>
      </c>
      <c r="P59" s="157">
        <v>37</v>
      </c>
      <c r="Q59" s="44">
        <f t="shared" si="15"/>
        <v>36.85</v>
      </c>
      <c r="R59" s="16">
        <f t="shared" si="11"/>
        <v>37.799520919076592</v>
      </c>
      <c r="T59" s="6">
        <f t="shared" si="4"/>
        <v>2.0298977848585411E-4</v>
      </c>
      <c r="V59" s="23">
        <f>+claims!D59</f>
        <v>0</v>
      </c>
      <c r="W59" s="23">
        <f>+claims!E59</f>
        <v>0</v>
      </c>
      <c r="X59" s="23">
        <f>+claims!F59</f>
        <v>0</v>
      </c>
      <c r="Z59" s="6">
        <f t="shared" si="12"/>
        <v>0</v>
      </c>
      <c r="AA59" s="6">
        <f t="shared" si="13"/>
        <v>0</v>
      </c>
      <c r="AB59" s="6">
        <f t="shared" si="16"/>
        <v>0</v>
      </c>
      <c r="AD59" s="6">
        <f t="shared" si="7"/>
        <v>0</v>
      </c>
    </row>
    <row r="60" spans="1:30">
      <c r="A60" t="s">
        <v>90</v>
      </c>
      <c r="B60" t="s">
        <v>91</v>
      </c>
      <c r="C60" s="62">
        <v>18.428000000000001</v>
      </c>
      <c r="D60" s="62">
        <v>18.427988281249998</v>
      </c>
      <c r="E60" s="62">
        <v>18.427992424242401</v>
      </c>
      <c r="F60" s="62">
        <v>15.427992424242399</v>
      </c>
      <c r="G60" s="62">
        <f t="shared" si="9"/>
        <v>17.6779932824337</v>
      </c>
      <c r="H60" s="142">
        <v>15.4</v>
      </c>
      <c r="I60" s="142">
        <v>14.8</v>
      </c>
      <c r="J60" s="142">
        <v>14.8</v>
      </c>
      <c r="K60" s="142">
        <v>15.4</v>
      </c>
      <c r="L60" s="142">
        <f t="shared" si="14"/>
        <v>15.1</v>
      </c>
      <c r="M60" s="157">
        <v>11.4</v>
      </c>
      <c r="N60" s="157">
        <v>11.8</v>
      </c>
      <c r="O60" s="157">
        <v>13.4</v>
      </c>
      <c r="P60" s="157">
        <v>13.4</v>
      </c>
      <c r="Q60" s="44">
        <f t="shared" si="15"/>
        <v>12.5</v>
      </c>
      <c r="R60" s="16">
        <f t="shared" si="11"/>
        <v>14.229665547072281</v>
      </c>
      <c r="T60" s="6">
        <f t="shared" si="4"/>
        <v>7.6415694884382558E-5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2"/>
        <v>0</v>
      </c>
      <c r="AA60" s="6">
        <f t="shared" si="13"/>
        <v>0</v>
      </c>
      <c r="AB60" s="6">
        <f t="shared" si="16"/>
        <v>0</v>
      </c>
      <c r="AD60" s="6">
        <f t="shared" si="7"/>
        <v>0</v>
      </c>
    </row>
    <row r="61" spans="1:30">
      <c r="A61" t="s">
        <v>92</v>
      </c>
      <c r="B61" t="s">
        <v>93</v>
      </c>
      <c r="C61" s="62">
        <v>36.338461538461502</v>
      </c>
      <c r="D61" s="62">
        <v>34.969230769230798</v>
      </c>
      <c r="E61" s="62">
        <v>33.862159090909103</v>
      </c>
      <c r="F61" s="62">
        <v>29.424242424242401</v>
      </c>
      <c r="G61" s="62">
        <f t="shared" si="9"/>
        <v>33.648523455710951</v>
      </c>
      <c r="H61" s="142">
        <v>28.3</v>
      </c>
      <c r="I61" s="142">
        <v>29.6</v>
      </c>
      <c r="J61" s="142">
        <v>30.8</v>
      </c>
      <c r="K61" s="142">
        <v>29.8</v>
      </c>
      <c r="L61" s="142">
        <f t="shared" si="14"/>
        <v>29.625</v>
      </c>
      <c r="M61" s="158">
        <v>29.9</v>
      </c>
      <c r="N61" s="158">
        <v>29.5</v>
      </c>
      <c r="O61" s="158">
        <v>27.3</v>
      </c>
      <c r="P61" s="158">
        <v>26.8</v>
      </c>
      <c r="Q61" s="44">
        <f t="shared" si="15"/>
        <v>28.375</v>
      </c>
      <c r="R61" s="16">
        <f t="shared" si="11"/>
        <v>29.670587242618492</v>
      </c>
      <c r="T61" s="6">
        <f t="shared" si="4"/>
        <v>1.5933603880372853E-4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2"/>
        <v>0</v>
      </c>
      <c r="AA61" s="6">
        <f t="shared" si="13"/>
        <v>0</v>
      </c>
      <c r="AB61" s="6">
        <f t="shared" si="16"/>
        <v>0</v>
      </c>
      <c r="AD61" s="6">
        <f t="shared" si="7"/>
        <v>0</v>
      </c>
    </row>
    <row r="62" spans="1:30">
      <c r="A62" t="s">
        <v>497</v>
      </c>
      <c r="B62" t="s">
        <v>498</v>
      </c>
      <c r="C62" s="62">
        <v>157.684615384615</v>
      </c>
      <c r="D62" s="62">
        <v>161.6630859375</v>
      </c>
      <c r="E62" s="62">
        <v>158.29734848484799</v>
      </c>
      <c r="F62" s="62">
        <v>156.15814393939399</v>
      </c>
      <c r="G62" s="62">
        <f t="shared" si="9"/>
        <v>158.45079843658925</v>
      </c>
      <c r="H62" s="142">
        <v>157.4</v>
      </c>
      <c r="I62" s="142">
        <v>153.69999999999999</v>
      </c>
      <c r="J62" s="142">
        <v>153.1</v>
      </c>
      <c r="K62" s="142">
        <v>156.5</v>
      </c>
      <c r="L62" s="142">
        <f t="shared" si="14"/>
        <v>155.17500000000001</v>
      </c>
      <c r="M62" s="158">
        <v>156.30000000000001</v>
      </c>
      <c r="N62" s="158">
        <v>159.9</v>
      </c>
      <c r="O62" s="158">
        <v>155.4</v>
      </c>
      <c r="P62" s="158">
        <v>156.30000000000001</v>
      </c>
      <c r="Q62" s="44">
        <f t="shared" si="15"/>
        <v>156.97500000000002</v>
      </c>
      <c r="R62" s="16">
        <f t="shared" si="11"/>
        <v>156.62096640609823</v>
      </c>
      <c r="T62" s="6">
        <f t="shared" si="4"/>
        <v>8.4108090536590162E-4</v>
      </c>
      <c r="V62" s="23">
        <f>+claims!D62</f>
        <v>6</v>
      </c>
      <c r="W62" s="23">
        <f>+claims!E62</f>
        <v>5</v>
      </c>
      <c r="X62" s="23">
        <f>+claims!F62</f>
        <v>2</v>
      </c>
      <c r="Z62" s="6">
        <f>IF(G62&gt;100,IF(V62&lt;1,0,+V62/G62),IF(V62&lt;1,0,+V62/100))</f>
        <v>3.7866644152008813E-2</v>
      </c>
      <c r="AA62" s="6">
        <f>IF(L62&gt;100,IF(W62&lt;1,0,+W62/L62),IF(W62&lt;1,0,+W62/100))</f>
        <v>3.2221685194135652E-2</v>
      </c>
      <c r="AB62" s="6">
        <f>IF(Q62&gt;100,IF(X62&lt;1,0,+X62/Q62),IF(X62&lt;1,0,+X62/100))</f>
        <v>1.2740882306099696E-2</v>
      </c>
      <c r="AD62" s="6">
        <f t="shared" si="7"/>
        <v>2.3422110243096535E-2</v>
      </c>
    </row>
    <row r="63" spans="1:30">
      <c r="A63" t="s">
        <v>94</v>
      </c>
      <c r="B63" t="s">
        <v>499</v>
      </c>
      <c r="C63" s="62">
        <v>59.5855769230769</v>
      </c>
      <c r="D63" s="62">
        <v>60.04296875</v>
      </c>
      <c r="E63" s="62">
        <v>61.454545454545503</v>
      </c>
      <c r="F63" s="62">
        <v>61.913920454545497</v>
      </c>
      <c r="G63" s="62">
        <f t="shared" si="9"/>
        <v>60.749252895541971</v>
      </c>
      <c r="H63" s="142">
        <v>62.3</v>
      </c>
      <c r="I63" s="142">
        <v>61.5</v>
      </c>
      <c r="J63" s="142">
        <v>61.3</v>
      </c>
      <c r="K63" s="142">
        <v>61.1</v>
      </c>
      <c r="L63" s="142">
        <f t="shared" si="14"/>
        <v>61.55</v>
      </c>
      <c r="M63" s="158">
        <v>59.3</v>
      </c>
      <c r="N63" s="158">
        <v>58.9</v>
      </c>
      <c r="O63" s="158">
        <v>60</v>
      </c>
      <c r="P63" s="158">
        <v>62.4</v>
      </c>
      <c r="Q63" s="44">
        <f t="shared" si="15"/>
        <v>60.15</v>
      </c>
      <c r="R63" s="16">
        <f t="shared" si="11"/>
        <v>60.716542149256988</v>
      </c>
      <c r="T63" s="6">
        <f t="shared" si="4"/>
        <v>3.2605803305524501E-4</v>
      </c>
      <c r="V63" s="23">
        <f>+claims!D63</f>
        <v>0</v>
      </c>
      <c r="W63" s="23">
        <f>+claims!E63</f>
        <v>0</v>
      </c>
      <c r="X63" s="23">
        <f>+claims!F63</f>
        <v>2</v>
      </c>
      <c r="Z63" s="6">
        <f t="shared" si="12"/>
        <v>0</v>
      </c>
      <c r="AA63" s="6">
        <f t="shared" si="13"/>
        <v>0</v>
      </c>
      <c r="AB63" s="6">
        <f t="shared" si="16"/>
        <v>0.02</v>
      </c>
      <c r="AD63" s="6">
        <f t="shared" si="7"/>
        <v>0.01</v>
      </c>
    </row>
    <row r="64" spans="1:30">
      <c r="A64" t="s">
        <v>95</v>
      </c>
      <c r="B64" t="s">
        <v>96</v>
      </c>
      <c r="C64" s="62">
        <v>182.586538461538</v>
      </c>
      <c r="D64" s="62">
        <v>184.802734375</v>
      </c>
      <c r="E64" s="62">
        <v>187.270833333333</v>
      </c>
      <c r="F64" s="62">
        <v>184.09232954545499</v>
      </c>
      <c r="G64" s="62">
        <f t="shared" si="9"/>
        <v>184.6881089288315</v>
      </c>
      <c r="H64" s="142">
        <v>181.1</v>
      </c>
      <c r="I64" s="142">
        <v>179.2</v>
      </c>
      <c r="J64" s="142">
        <v>180.2</v>
      </c>
      <c r="K64" s="142">
        <v>179.2</v>
      </c>
      <c r="L64" s="142">
        <f t="shared" si="14"/>
        <v>179.92500000000001</v>
      </c>
      <c r="M64" s="158">
        <v>181.3</v>
      </c>
      <c r="N64" s="158">
        <v>182.5</v>
      </c>
      <c r="O64" s="158">
        <v>181.9</v>
      </c>
      <c r="P64" s="158">
        <v>186.4</v>
      </c>
      <c r="Q64" s="44">
        <f t="shared" si="15"/>
        <v>183.02500000000001</v>
      </c>
      <c r="R64" s="16">
        <f t="shared" si="11"/>
        <v>182.26885148813858</v>
      </c>
      <c r="T64" s="6">
        <f t="shared" si="4"/>
        <v>9.7881435766493667E-4</v>
      </c>
      <c r="V64" s="23">
        <f>+claims!D64</f>
        <v>1</v>
      </c>
      <c r="W64" s="23">
        <f>+claims!E64</f>
        <v>0</v>
      </c>
      <c r="X64" s="23">
        <f>+claims!F64</f>
        <v>0</v>
      </c>
      <c r="Z64" s="6">
        <f t="shared" si="12"/>
        <v>5.4145337553125538E-3</v>
      </c>
      <c r="AA64" s="6">
        <f t="shared" si="13"/>
        <v>0</v>
      </c>
      <c r="AB64" s="6">
        <f t="shared" si="16"/>
        <v>0</v>
      </c>
      <c r="AD64" s="6">
        <f t="shared" si="7"/>
        <v>9.0242229255209231E-4</v>
      </c>
    </row>
    <row r="65" spans="1:30">
      <c r="A65" t="s">
        <v>97</v>
      </c>
      <c r="B65" t="s">
        <v>98</v>
      </c>
      <c r="C65" s="62">
        <v>366.05819230769202</v>
      </c>
      <c r="D65" s="62">
        <v>355.95216796875002</v>
      </c>
      <c r="E65" s="62">
        <v>356.954223484848</v>
      </c>
      <c r="F65" s="62">
        <v>360.01378787878798</v>
      </c>
      <c r="G65" s="62">
        <f t="shared" si="9"/>
        <v>359.74459291001949</v>
      </c>
      <c r="H65" s="142">
        <v>358.8</v>
      </c>
      <c r="I65" s="142">
        <v>359.9</v>
      </c>
      <c r="J65" s="142">
        <v>358.8</v>
      </c>
      <c r="K65" s="142">
        <v>360.6</v>
      </c>
      <c r="L65" s="142">
        <f t="shared" si="14"/>
        <v>359.52499999999998</v>
      </c>
      <c r="M65" s="158">
        <v>357.4</v>
      </c>
      <c r="N65" s="158">
        <v>354.8</v>
      </c>
      <c r="O65" s="158">
        <v>359.6</v>
      </c>
      <c r="P65" s="158">
        <v>357.7</v>
      </c>
      <c r="Q65" s="44">
        <f t="shared" si="15"/>
        <v>357.37500000000006</v>
      </c>
      <c r="R65" s="16">
        <f t="shared" si="11"/>
        <v>358.48659881833663</v>
      </c>
      <c r="T65" s="6">
        <f t="shared" si="4"/>
        <v>1.9251332692832206E-3</v>
      </c>
      <c r="V65" s="23">
        <f>+claims!D65</f>
        <v>3</v>
      </c>
      <c r="W65" s="23">
        <f>+claims!E65</f>
        <v>7</v>
      </c>
      <c r="X65" s="23">
        <f>+claims!F65</f>
        <v>4</v>
      </c>
      <c r="Z65" s="6">
        <f t="shared" si="12"/>
        <v>8.3392497319629486E-3</v>
      </c>
      <c r="AA65" s="6">
        <f t="shared" si="13"/>
        <v>1.9470134204853627E-2</v>
      </c>
      <c r="AB65" s="6">
        <f t="shared" si="16"/>
        <v>1.1192724728926197E-2</v>
      </c>
      <c r="AD65" s="6">
        <f t="shared" si="7"/>
        <v>1.3476282054741466E-2</v>
      </c>
    </row>
    <row r="66" spans="1:30">
      <c r="A66" t="s">
        <v>99</v>
      </c>
      <c r="B66" t="s">
        <v>100</v>
      </c>
      <c r="C66" s="62">
        <v>1491.6216923076915</v>
      </c>
      <c r="D66" s="62">
        <v>1501.6725390624999</v>
      </c>
      <c r="E66" s="62">
        <v>1511.38153409091</v>
      </c>
      <c r="F66" s="62">
        <v>1502.49725378788</v>
      </c>
      <c r="G66" s="62">
        <f t="shared" si="9"/>
        <v>1501.7932548122453</v>
      </c>
      <c r="H66" s="142">
        <v>1480.4</v>
      </c>
      <c r="I66" s="142">
        <v>1457.6000000000001</v>
      </c>
      <c r="J66" s="142">
        <v>1430.1000000000001</v>
      </c>
      <c r="K66" s="142">
        <v>1416</v>
      </c>
      <c r="L66" s="142">
        <f t="shared" si="14"/>
        <v>1446.0250000000001</v>
      </c>
      <c r="M66" s="158">
        <v>1393.8</v>
      </c>
      <c r="N66" s="158">
        <v>1396.6</v>
      </c>
      <c r="O66" s="158">
        <v>1386.8999999999999</v>
      </c>
      <c r="P66" s="158">
        <v>1421.6000000000001</v>
      </c>
      <c r="Q66" s="44">
        <f t="shared" si="15"/>
        <v>1399.7249999999999</v>
      </c>
      <c r="R66" s="16">
        <f t="shared" si="11"/>
        <v>1432.1697091353742</v>
      </c>
      <c r="T66" s="6">
        <f t="shared" si="4"/>
        <v>7.6909919740496451E-3</v>
      </c>
      <c r="V66" s="23">
        <f>+claims!D66</f>
        <v>10</v>
      </c>
      <c r="W66" s="23">
        <f>+claims!E66</f>
        <v>4</v>
      </c>
      <c r="X66" s="23">
        <f>+claims!F66</f>
        <v>18</v>
      </c>
      <c r="Z66" s="6">
        <f t="shared" si="12"/>
        <v>6.6587061620876726E-3</v>
      </c>
      <c r="AA66" s="6">
        <f t="shared" si="13"/>
        <v>2.766203903805259E-3</v>
      </c>
      <c r="AB66" s="6">
        <f t="shared" si="16"/>
        <v>1.2859668863526765E-2</v>
      </c>
      <c r="AD66" s="6">
        <f t="shared" si="7"/>
        <v>8.4616867600464125E-3</v>
      </c>
    </row>
    <row r="67" spans="1:30">
      <c r="A67" t="s">
        <v>101</v>
      </c>
      <c r="B67" t="s">
        <v>541</v>
      </c>
      <c r="C67" s="62">
        <v>658.06971153846234</v>
      </c>
      <c r="D67" s="62">
        <v>640.96826171875</v>
      </c>
      <c r="E67" s="62">
        <v>625.15814393939422</v>
      </c>
      <c r="F67" s="62">
        <v>617.85946969697</v>
      </c>
      <c r="G67" s="62">
        <f t="shared" si="9"/>
        <v>635.51389672339417</v>
      </c>
      <c r="H67" s="142">
        <v>624.20000000000005</v>
      </c>
      <c r="I67" s="142">
        <v>639.79999999999995</v>
      </c>
      <c r="J67" s="142">
        <v>666.5</v>
      </c>
      <c r="K67" s="142">
        <v>685.3</v>
      </c>
      <c r="L67" s="142">
        <f t="shared" si="14"/>
        <v>653.95000000000005</v>
      </c>
      <c r="M67" s="158">
        <v>693.2</v>
      </c>
      <c r="N67" s="158">
        <v>691</v>
      </c>
      <c r="O67" s="158">
        <v>711.2</v>
      </c>
      <c r="P67" s="158">
        <v>720.2</v>
      </c>
      <c r="Q67" s="44">
        <f t="shared" si="15"/>
        <v>703.90000000000009</v>
      </c>
      <c r="R67" s="16">
        <f t="shared" si="11"/>
        <v>675.85231612056577</v>
      </c>
      <c r="T67" s="6">
        <f t="shared" si="4"/>
        <v>3.6294404956129416E-3</v>
      </c>
      <c r="V67" s="23">
        <f>+claims!D67</f>
        <v>3</v>
      </c>
      <c r="W67" s="23">
        <f>+claims!E67</f>
        <v>9</v>
      </c>
      <c r="X67" s="23">
        <f>+claims!F67</f>
        <v>5</v>
      </c>
      <c r="Z67" s="6">
        <f t="shared" si="12"/>
        <v>4.7205891412721423E-3</v>
      </c>
      <c r="AA67" s="6">
        <f t="shared" si="13"/>
        <v>1.3762520070341767E-2</v>
      </c>
      <c r="AB67" s="6">
        <f t="shared" si="16"/>
        <v>7.1032817161528613E-3</v>
      </c>
      <c r="AD67" s="6">
        <f t="shared" si="7"/>
        <v>8.9259124050690437E-3</v>
      </c>
    </row>
    <row r="68" spans="1:30">
      <c r="A68" t="s">
        <v>102</v>
      </c>
      <c r="B68" t="s">
        <v>103</v>
      </c>
      <c r="C68" s="62">
        <v>22.646153846153801</v>
      </c>
      <c r="D68" s="62">
        <v>23.6875</v>
      </c>
      <c r="E68" s="62">
        <v>23.1264015151515</v>
      </c>
      <c r="F68" s="62">
        <v>22.525094696969699</v>
      </c>
      <c r="G68" s="62">
        <f t="shared" si="9"/>
        <v>22.996287514568753</v>
      </c>
      <c r="H68" s="142">
        <v>23.4</v>
      </c>
      <c r="I68" s="142">
        <v>24</v>
      </c>
      <c r="J68" s="142">
        <v>24.1</v>
      </c>
      <c r="K68" s="142">
        <v>22.1</v>
      </c>
      <c r="L68" s="142">
        <f t="shared" si="14"/>
        <v>23.4</v>
      </c>
      <c r="M68" s="158">
        <v>24.7</v>
      </c>
      <c r="N68" s="158">
        <v>26</v>
      </c>
      <c r="O68" s="158">
        <v>27</v>
      </c>
      <c r="P68" s="158">
        <v>27</v>
      </c>
      <c r="Q68" s="44">
        <f t="shared" si="15"/>
        <v>26.175000000000001</v>
      </c>
      <c r="R68" s="16">
        <f t="shared" si="11"/>
        <v>24.720214585761457</v>
      </c>
      <c r="T68" s="6">
        <f t="shared" si="4"/>
        <v>1.3275170586498223E-4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2"/>
        <v>0</v>
      </c>
      <c r="AA68" s="6">
        <f t="shared" si="13"/>
        <v>0</v>
      </c>
      <c r="AB68" s="6">
        <f t="shared" si="16"/>
        <v>0</v>
      </c>
      <c r="AD68" s="6">
        <f t="shared" ref="AD68:AD130" si="17">(+Z68+(AA68*2)+(AB68*3))/6</f>
        <v>0</v>
      </c>
    </row>
    <row r="69" spans="1:30">
      <c r="A69" t="s">
        <v>104</v>
      </c>
      <c r="B69" t="s">
        <v>105</v>
      </c>
      <c r="C69" s="62">
        <v>41.23</v>
      </c>
      <c r="D69" s="62">
        <v>40.359375</v>
      </c>
      <c r="E69" s="62">
        <v>41.467803030303003</v>
      </c>
      <c r="F69" s="62">
        <v>40.574337121212103</v>
      </c>
      <c r="G69" s="62">
        <f t="shared" si="9"/>
        <v>40.907878787878772</v>
      </c>
      <c r="H69" s="142">
        <v>41.2</v>
      </c>
      <c r="I69" s="142">
        <v>40.9</v>
      </c>
      <c r="J69" s="142">
        <v>40.5</v>
      </c>
      <c r="K69" s="142">
        <v>41.7</v>
      </c>
      <c r="L69" s="142">
        <f t="shared" si="14"/>
        <v>41.075000000000003</v>
      </c>
      <c r="M69" s="158">
        <v>41.5</v>
      </c>
      <c r="N69" s="158">
        <v>41.9</v>
      </c>
      <c r="O69" s="158">
        <v>41.4</v>
      </c>
      <c r="P69" s="158">
        <v>40.799999999999997</v>
      </c>
      <c r="Q69" s="44">
        <f t="shared" si="15"/>
        <v>41.400000000000006</v>
      </c>
      <c r="R69" s="16">
        <f t="shared" si="11"/>
        <v>41.209646464646461</v>
      </c>
      <c r="T69" s="6">
        <f t="shared" ref="T69:T132" si="18">+R69/$R$266</f>
        <v>2.2130272564161639E-4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2"/>
        <v>0</v>
      </c>
      <c r="AA69" s="6">
        <f t="shared" si="13"/>
        <v>0</v>
      </c>
      <c r="AB69" s="6">
        <f t="shared" si="16"/>
        <v>0</v>
      </c>
      <c r="AD69" s="6">
        <f t="shared" si="17"/>
        <v>0</v>
      </c>
    </row>
    <row r="70" spans="1:30">
      <c r="A70" t="s">
        <v>106</v>
      </c>
      <c r="B70" t="s">
        <v>107</v>
      </c>
      <c r="C70" s="62">
        <v>620.26496153846199</v>
      </c>
      <c r="D70" s="62">
        <v>617.3916015625</v>
      </c>
      <c r="E70" s="62">
        <v>604.78551136363603</v>
      </c>
      <c r="F70" s="62">
        <v>590.108428030303</v>
      </c>
      <c r="G70" s="62">
        <f t="shared" si="9"/>
        <v>608.13762562372528</v>
      </c>
      <c r="H70" s="142">
        <v>574.29999999999995</v>
      </c>
      <c r="I70" s="142">
        <v>568.20000000000005</v>
      </c>
      <c r="J70" s="142">
        <v>560.79999999999995</v>
      </c>
      <c r="K70" s="142">
        <v>571.29999999999995</v>
      </c>
      <c r="L70" s="142">
        <f t="shared" si="14"/>
        <v>568.65</v>
      </c>
      <c r="M70" s="158">
        <v>567.1</v>
      </c>
      <c r="N70" s="158">
        <v>566.79999999999995</v>
      </c>
      <c r="O70" s="158">
        <v>568.20000000000005</v>
      </c>
      <c r="P70" s="158">
        <v>578.70000000000005</v>
      </c>
      <c r="Q70" s="44">
        <f t="shared" si="15"/>
        <v>570.20000000000005</v>
      </c>
      <c r="R70" s="16">
        <f t="shared" si="11"/>
        <v>576.00627093728747</v>
      </c>
      <c r="T70" s="6">
        <f t="shared" si="18"/>
        <v>3.0932504566483585E-3</v>
      </c>
      <c r="V70" s="23">
        <f>+claims!D70</f>
        <v>8</v>
      </c>
      <c r="W70" s="23">
        <f>+claims!E70</f>
        <v>16</v>
      </c>
      <c r="X70" s="23">
        <f>+claims!F70</f>
        <v>18</v>
      </c>
      <c r="Z70" s="6">
        <f t="shared" si="12"/>
        <v>1.3154917017007368E-2</v>
      </c>
      <c r="AA70" s="6">
        <f t="shared" si="13"/>
        <v>2.8136815264222282E-2</v>
      </c>
      <c r="AB70" s="6">
        <f t="shared" si="16"/>
        <v>3.1567870922483338E-2</v>
      </c>
      <c r="AD70" s="6">
        <f t="shared" si="17"/>
        <v>2.7355360052150324E-2</v>
      </c>
    </row>
    <row r="71" spans="1:30">
      <c r="A71" t="s">
        <v>108</v>
      </c>
      <c r="B71" t="s">
        <v>109</v>
      </c>
      <c r="C71" s="62">
        <v>21.6983653846154</v>
      </c>
      <c r="D71" s="62">
        <v>21.21875</v>
      </c>
      <c r="E71" s="62">
        <v>21.7878787878788</v>
      </c>
      <c r="F71" s="62">
        <v>21.393939393939402</v>
      </c>
      <c r="G71" s="62">
        <f t="shared" si="9"/>
        <v>21.5247333916084</v>
      </c>
      <c r="H71" s="142">
        <v>22.8</v>
      </c>
      <c r="I71" s="142">
        <v>21.9</v>
      </c>
      <c r="J71" s="142">
        <v>22.3</v>
      </c>
      <c r="K71" s="142">
        <v>22.5</v>
      </c>
      <c r="L71" s="142">
        <f t="shared" si="14"/>
        <v>22.375</v>
      </c>
      <c r="M71" s="158">
        <v>21.3</v>
      </c>
      <c r="N71" s="158">
        <v>21</v>
      </c>
      <c r="O71" s="158">
        <v>20</v>
      </c>
      <c r="P71" s="158">
        <v>20</v>
      </c>
      <c r="Q71" s="44">
        <f t="shared" si="15"/>
        <v>20.574999999999999</v>
      </c>
      <c r="R71" s="16">
        <f t="shared" si="11"/>
        <v>21.333288898601399</v>
      </c>
      <c r="T71" s="6">
        <f t="shared" si="18"/>
        <v>1.1456334584696682E-4</v>
      </c>
      <c r="V71" s="23">
        <f>+claims!D71</f>
        <v>0</v>
      </c>
      <c r="W71" s="23">
        <f>+claims!E71</f>
        <v>0</v>
      </c>
      <c r="X71" s="23">
        <f>+claims!F71</f>
        <v>0</v>
      </c>
      <c r="Z71" s="6">
        <f t="shared" si="12"/>
        <v>0</v>
      </c>
      <c r="AA71" s="6">
        <f t="shared" si="13"/>
        <v>0</v>
      </c>
      <c r="AB71" s="6">
        <f t="shared" si="16"/>
        <v>0</v>
      </c>
      <c r="AD71" s="6">
        <f t="shared" si="17"/>
        <v>0</v>
      </c>
    </row>
    <row r="72" spans="1:30">
      <c r="A72" t="s">
        <v>110</v>
      </c>
      <c r="B72" t="s">
        <v>111</v>
      </c>
      <c r="C72" s="62">
        <v>28.430769230769201</v>
      </c>
      <c r="D72" s="62">
        <v>28.84375</v>
      </c>
      <c r="E72" s="62">
        <v>29</v>
      </c>
      <c r="F72" s="62">
        <v>28.670454545454501</v>
      </c>
      <c r="G72" s="62">
        <f t="shared" si="9"/>
        <v>28.736243444055926</v>
      </c>
      <c r="H72" s="142">
        <v>29.4</v>
      </c>
      <c r="I72" s="142">
        <v>29.7</v>
      </c>
      <c r="J72" s="142">
        <v>28.9</v>
      </c>
      <c r="K72" s="142">
        <v>28.8</v>
      </c>
      <c r="L72" s="142">
        <f t="shared" si="14"/>
        <v>29.2</v>
      </c>
      <c r="M72" s="158">
        <v>28.8</v>
      </c>
      <c r="N72" s="158">
        <v>30</v>
      </c>
      <c r="O72" s="158">
        <v>30</v>
      </c>
      <c r="P72" s="158">
        <v>30</v>
      </c>
      <c r="Q72" s="44">
        <f t="shared" si="15"/>
        <v>29.7</v>
      </c>
      <c r="R72" s="16">
        <f t="shared" si="11"/>
        <v>29.372707240675982</v>
      </c>
      <c r="T72" s="6">
        <f t="shared" si="18"/>
        <v>1.5773637314290902E-4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2"/>
        <v>0</v>
      </c>
      <c r="AA72" s="6">
        <f t="shared" si="13"/>
        <v>0</v>
      </c>
      <c r="AB72" s="6">
        <f t="shared" si="16"/>
        <v>0</v>
      </c>
      <c r="AD72" s="6">
        <f t="shared" si="17"/>
        <v>0</v>
      </c>
    </row>
    <row r="73" spans="1:30">
      <c r="A73" t="s">
        <v>112</v>
      </c>
      <c r="B73" t="s">
        <v>113</v>
      </c>
      <c r="C73" s="62">
        <v>5.1846153846153804</v>
      </c>
      <c r="D73" s="62">
        <v>5</v>
      </c>
      <c r="E73" s="62">
        <v>5</v>
      </c>
      <c r="F73" s="62">
        <v>4.7878787878787898</v>
      </c>
      <c r="G73" s="62">
        <f t="shared" si="9"/>
        <v>4.9931235431235423</v>
      </c>
      <c r="H73" s="142">
        <v>5</v>
      </c>
      <c r="I73" s="142">
        <v>5</v>
      </c>
      <c r="J73" s="142">
        <v>4.9000000000000004</v>
      </c>
      <c r="K73" s="142">
        <v>4.8</v>
      </c>
      <c r="L73" s="142">
        <f t="shared" si="14"/>
        <v>4.9249999999999998</v>
      </c>
      <c r="M73" s="158">
        <v>5</v>
      </c>
      <c r="N73" s="158">
        <v>5</v>
      </c>
      <c r="O73" s="158">
        <v>4</v>
      </c>
      <c r="P73" s="158">
        <v>4</v>
      </c>
      <c r="Q73" s="44">
        <f t="shared" si="15"/>
        <v>4.5</v>
      </c>
      <c r="R73" s="16">
        <f t="shared" si="11"/>
        <v>4.7238539238539241</v>
      </c>
      <c r="T73" s="6">
        <f t="shared" si="18"/>
        <v>2.5367889282393203E-5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2"/>
        <v>0</v>
      </c>
      <c r="AA73" s="6">
        <f t="shared" si="13"/>
        <v>0</v>
      </c>
      <c r="AB73" s="6">
        <f t="shared" si="16"/>
        <v>0</v>
      </c>
      <c r="AD73" s="6">
        <f t="shared" si="17"/>
        <v>0</v>
      </c>
    </row>
    <row r="74" spans="1:30">
      <c r="A74" t="s">
        <v>114</v>
      </c>
      <c r="B74" t="s">
        <v>115</v>
      </c>
      <c r="C74" s="62">
        <v>57.695673076923057</v>
      </c>
      <c r="D74" s="62">
        <v>58.1904296875</v>
      </c>
      <c r="E74" s="62">
        <v>57.095170454545539</v>
      </c>
      <c r="F74" s="62">
        <v>58.169981060606119</v>
      </c>
      <c r="G74" s="62">
        <f t="shared" si="9"/>
        <v>57.787813569893679</v>
      </c>
      <c r="H74" s="142">
        <v>59</v>
      </c>
      <c r="I74" s="142">
        <v>65.2</v>
      </c>
      <c r="J74" s="142">
        <v>67.599999999999994</v>
      </c>
      <c r="K74" s="142">
        <v>68.2</v>
      </c>
      <c r="L74" s="142">
        <f t="shared" si="14"/>
        <v>65</v>
      </c>
      <c r="M74" s="158">
        <v>69.3</v>
      </c>
      <c r="N74" s="158">
        <v>74</v>
      </c>
      <c r="O74" s="158">
        <v>70.2</v>
      </c>
      <c r="P74" s="158">
        <v>71.2</v>
      </c>
      <c r="Q74" s="44">
        <f t="shared" si="15"/>
        <v>71.174999999999997</v>
      </c>
      <c r="R74" s="16">
        <f t="shared" si="11"/>
        <v>66.885468928315603</v>
      </c>
      <c r="T74" s="6">
        <f t="shared" si="18"/>
        <v>3.5918620637409224E-4</v>
      </c>
      <c r="V74" s="23">
        <f>+claims!D74</f>
        <v>0</v>
      </c>
      <c r="W74" s="23">
        <f>+claims!E74</f>
        <v>0</v>
      </c>
      <c r="X74" s="23">
        <f>+claims!F74</f>
        <v>0</v>
      </c>
      <c r="Z74" s="6">
        <f t="shared" si="12"/>
        <v>0</v>
      </c>
      <c r="AA74" s="6">
        <f t="shared" si="13"/>
        <v>0</v>
      </c>
      <c r="AB74" s="6">
        <f t="shared" si="16"/>
        <v>0</v>
      </c>
      <c r="AD74" s="6">
        <f t="shared" si="17"/>
        <v>0</v>
      </c>
    </row>
    <row r="75" spans="1:30">
      <c r="A75" t="s">
        <v>116</v>
      </c>
      <c r="B75" t="s">
        <v>117</v>
      </c>
      <c r="C75" s="62">
        <v>23.5</v>
      </c>
      <c r="D75" s="62">
        <v>23.5</v>
      </c>
      <c r="E75" s="62">
        <v>23.318181818181799</v>
      </c>
      <c r="F75" s="62">
        <v>22.546401515151501</v>
      </c>
      <c r="G75" s="62">
        <f t="shared" si="9"/>
        <v>23.216145833333325</v>
      </c>
      <c r="H75" s="142">
        <v>23.1</v>
      </c>
      <c r="I75" s="142">
        <v>23.5</v>
      </c>
      <c r="J75" s="142">
        <v>23.4</v>
      </c>
      <c r="K75" s="142">
        <v>23.5</v>
      </c>
      <c r="L75" s="142">
        <f t="shared" si="14"/>
        <v>23.375</v>
      </c>
      <c r="M75" s="158">
        <v>23.4</v>
      </c>
      <c r="N75" s="158">
        <v>22.5</v>
      </c>
      <c r="O75" s="158">
        <v>22.5</v>
      </c>
      <c r="P75" s="158">
        <v>24</v>
      </c>
      <c r="Q75" s="44">
        <f t="shared" si="15"/>
        <v>23.1</v>
      </c>
      <c r="R75" s="16">
        <f t="shared" si="11"/>
        <v>23.211024305555554</v>
      </c>
      <c r="T75" s="6">
        <f t="shared" si="18"/>
        <v>1.2464710048313486E-4</v>
      </c>
      <c r="V75" s="23">
        <f>+claims!D75</f>
        <v>0</v>
      </c>
      <c r="W75" s="23">
        <f>+claims!E75</f>
        <v>0</v>
      </c>
      <c r="X75" s="23">
        <f>+claims!F75</f>
        <v>0</v>
      </c>
      <c r="Z75" s="6">
        <f t="shared" si="12"/>
        <v>0</v>
      </c>
      <c r="AA75" s="6">
        <f t="shared" si="13"/>
        <v>0</v>
      </c>
      <c r="AB75" s="6">
        <f t="shared" si="16"/>
        <v>0</v>
      </c>
      <c r="AD75" s="6">
        <f t="shared" si="17"/>
        <v>0</v>
      </c>
    </row>
    <row r="76" spans="1:30">
      <c r="A76" t="s">
        <v>118</v>
      </c>
      <c r="B76" t="s">
        <v>119</v>
      </c>
      <c r="C76" s="62">
        <v>182.93076923076899</v>
      </c>
      <c r="D76" s="62">
        <v>181.45156249999999</v>
      </c>
      <c r="E76" s="62">
        <v>182.62689393939399</v>
      </c>
      <c r="F76" s="62">
        <v>180.277840909091</v>
      </c>
      <c r="G76" s="62">
        <f t="shared" si="9"/>
        <v>181.82176664481349</v>
      </c>
      <c r="H76" s="142">
        <v>168</v>
      </c>
      <c r="I76" s="142">
        <v>169.5</v>
      </c>
      <c r="J76" s="142">
        <v>168.9</v>
      </c>
      <c r="K76" s="142">
        <v>168.2</v>
      </c>
      <c r="L76" s="142">
        <f t="shared" si="14"/>
        <v>168.64999999999998</v>
      </c>
      <c r="M76" s="159">
        <v>164.4</v>
      </c>
      <c r="N76" s="159">
        <v>166.1</v>
      </c>
      <c r="O76" s="159">
        <v>163.30000000000001</v>
      </c>
      <c r="P76" s="159">
        <v>156.19999999999999</v>
      </c>
      <c r="Q76" s="44">
        <f t="shared" si="15"/>
        <v>162.5</v>
      </c>
      <c r="R76" s="16">
        <f t="shared" si="11"/>
        <v>167.77029444080225</v>
      </c>
      <c r="T76" s="6">
        <f t="shared" si="18"/>
        <v>9.009546702444534E-4</v>
      </c>
      <c r="V76" s="23">
        <f>+claims!D76</f>
        <v>0</v>
      </c>
      <c r="W76" s="23">
        <f>+claims!E76</f>
        <v>3</v>
      </c>
      <c r="X76" s="23">
        <f>+claims!F76</f>
        <v>1</v>
      </c>
      <c r="Z76" s="6">
        <f t="shared" si="12"/>
        <v>0</v>
      </c>
      <c r="AA76" s="6">
        <f t="shared" si="13"/>
        <v>1.778831900385414E-2</v>
      </c>
      <c r="AB76" s="6">
        <f t="shared" si="16"/>
        <v>6.1538461538461538E-3</v>
      </c>
      <c r="AD76" s="6">
        <f t="shared" si="17"/>
        <v>9.0063627448744559E-3</v>
      </c>
    </row>
    <row r="77" spans="1:30">
      <c r="A77" t="s">
        <v>120</v>
      </c>
      <c r="B77" t="s">
        <v>121</v>
      </c>
      <c r="C77" s="62">
        <v>16.838461538461502</v>
      </c>
      <c r="D77" s="62">
        <v>17.0859375</v>
      </c>
      <c r="E77" s="62">
        <v>16.584280303030301</v>
      </c>
      <c r="F77" s="62">
        <v>15.325757575757599</v>
      </c>
      <c r="G77" s="62">
        <f t="shared" si="9"/>
        <v>16.458609229312351</v>
      </c>
      <c r="H77" s="142">
        <v>15</v>
      </c>
      <c r="I77" s="142">
        <v>16</v>
      </c>
      <c r="J77" s="142">
        <v>15</v>
      </c>
      <c r="K77" s="142">
        <v>15</v>
      </c>
      <c r="L77" s="142">
        <f t="shared" si="14"/>
        <v>15.25</v>
      </c>
      <c r="M77" s="159">
        <v>15</v>
      </c>
      <c r="N77" s="159">
        <v>15</v>
      </c>
      <c r="O77" s="159">
        <v>15</v>
      </c>
      <c r="P77" s="159">
        <v>14.9</v>
      </c>
      <c r="Q77" s="44">
        <f t="shared" si="15"/>
        <v>14.975</v>
      </c>
      <c r="R77" s="16">
        <f t="shared" si="11"/>
        <v>15.313934871552059</v>
      </c>
      <c r="T77" s="6">
        <f t="shared" si="18"/>
        <v>8.2238403337919576E-5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2"/>
        <v>0</v>
      </c>
      <c r="AA77" s="6">
        <f t="shared" si="13"/>
        <v>0</v>
      </c>
      <c r="AB77" s="6">
        <f t="shared" si="16"/>
        <v>0</v>
      </c>
      <c r="AD77" s="6">
        <f t="shared" si="17"/>
        <v>0</v>
      </c>
    </row>
    <row r="78" spans="1:30">
      <c r="A78" t="s">
        <v>122</v>
      </c>
      <c r="B78" t="s">
        <v>123</v>
      </c>
      <c r="C78" s="62">
        <v>57.723557692307701</v>
      </c>
      <c r="D78" s="62">
        <v>50.71142578125</v>
      </c>
      <c r="E78" s="62">
        <v>51.961647727272698</v>
      </c>
      <c r="F78" s="62">
        <v>51.074337121212103</v>
      </c>
      <c r="G78" s="62">
        <f t="shared" si="9"/>
        <v>52.867742080510624</v>
      </c>
      <c r="H78" s="142">
        <v>47.3</v>
      </c>
      <c r="I78" s="142">
        <v>42.2</v>
      </c>
      <c r="J78" s="142">
        <v>47.5</v>
      </c>
      <c r="K78" s="142">
        <v>49.3</v>
      </c>
      <c r="L78" s="142">
        <f t="shared" si="14"/>
        <v>46.575000000000003</v>
      </c>
      <c r="M78" s="159">
        <v>48.6</v>
      </c>
      <c r="N78" s="159">
        <v>46</v>
      </c>
      <c r="O78" s="159">
        <v>48.5</v>
      </c>
      <c r="P78" s="159">
        <v>48.9</v>
      </c>
      <c r="Q78" s="44">
        <f t="shared" si="15"/>
        <v>48</v>
      </c>
      <c r="R78" s="16">
        <f t="shared" si="11"/>
        <v>48.336290346751774</v>
      </c>
      <c r="T78" s="6">
        <f t="shared" si="18"/>
        <v>2.5957400072135E-4</v>
      </c>
      <c r="V78" s="23">
        <f>+claims!D78</f>
        <v>2</v>
      </c>
      <c r="W78" s="23">
        <f>+claims!E78</f>
        <v>0</v>
      </c>
      <c r="X78" s="23">
        <f>+claims!F78</f>
        <v>0</v>
      </c>
      <c r="Z78" s="6">
        <f t="shared" si="12"/>
        <v>0.02</v>
      </c>
      <c r="AA78" s="6">
        <f t="shared" si="13"/>
        <v>0</v>
      </c>
      <c r="AB78" s="6">
        <f t="shared" si="16"/>
        <v>0</v>
      </c>
      <c r="AD78" s="6">
        <f t="shared" si="17"/>
        <v>3.3333333333333335E-3</v>
      </c>
    </row>
    <row r="79" spans="1:30">
      <c r="A79" t="s">
        <v>124</v>
      </c>
      <c r="B79" t="s">
        <v>506</v>
      </c>
      <c r="C79" s="62">
        <v>24.5</v>
      </c>
      <c r="D79" s="62">
        <v>24.123076923076901</v>
      </c>
      <c r="E79" s="62">
        <v>24.5</v>
      </c>
      <c r="F79" s="62">
        <v>24.5</v>
      </c>
      <c r="G79" s="62">
        <f t="shared" si="9"/>
        <v>24.405769230769224</v>
      </c>
      <c r="H79" s="142">
        <v>22.9</v>
      </c>
      <c r="I79" s="142">
        <v>22.5</v>
      </c>
      <c r="J79" s="142">
        <v>22.5</v>
      </c>
      <c r="K79" s="142">
        <v>23.3</v>
      </c>
      <c r="L79" s="142">
        <f t="shared" si="14"/>
        <v>22.8</v>
      </c>
      <c r="M79" s="159">
        <v>24.2</v>
      </c>
      <c r="N79" s="159">
        <v>22</v>
      </c>
      <c r="O79" s="159">
        <v>21</v>
      </c>
      <c r="P79" s="159">
        <v>21</v>
      </c>
      <c r="Q79" s="44">
        <f t="shared" si="15"/>
        <v>22.05</v>
      </c>
      <c r="R79" s="16">
        <f t="shared" si="11"/>
        <v>22.692628205128205</v>
      </c>
      <c r="T79" s="6">
        <f t="shared" si="18"/>
        <v>1.2186322632189988E-4</v>
      </c>
      <c r="V79" s="23">
        <f>+claims!D79</f>
        <v>1</v>
      </c>
      <c r="W79" s="23">
        <f>+claims!E79</f>
        <v>0</v>
      </c>
      <c r="X79" s="23">
        <f>+claims!F79</f>
        <v>0</v>
      </c>
      <c r="Z79" s="6">
        <f t="shared" si="12"/>
        <v>0.01</v>
      </c>
      <c r="AA79" s="6">
        <f t="shared" si="13"/>
        <v>0</v>
      </c>
      <c r="AB79" s="6">
        <f t="shared" si="16"/>
        <v>0</v>
      </c>
      <c r="AD79" s="6">
        <f t="shared" si="17"/>
        <v>1.6666666666666668E-3</v>
      </c>
    </row>
    <row r="80" spans="1:30">
      <c r="A80" t="s">
        <v>125</v>
      </c>
      <c r="B80" t="s">
        <v>126</v>
      </c>
      <c r="C80" s="62">
        <v>118.702884615385</v>
      </c>
      <c r="D80" s="62">
        <v>122.51865234375001</v>
      </c>
      <c r="E80" s="62">
        <v>121.096496212121</v>
      </c>
      <c r="F80" s="62">
        <v>117.458333333333</v>
      </c>
      <c r="G80" s="62">
        <f t="shared" si="9"/>
        <v>119.94409162614724</v>
      </c>
      <c r="H80" s="142">
        <v>112.7</v>
      </c>
      <c r="I80" s="142">
        <v>113.2</v>
      </c>
      <c r="J80" s="142">
        <v>113.9</v>
      </c>
      <c r="K80" s="142">
        <v>117.3</v>
      </c>
      <c r="L80" s="142">
        <f t="shared" si="14"/>
        <v>114.27500000000001</v>
      </c>
      <c r="M80" s="159">
        <v>115.8</v>
      </c>
      <c r="N80" s="159">
        <v>116.2</v>
      </c>
      <c r="O80" s="159">
        <v>115.8</v>
      </c>
      <c r="P80" s="159">
        <v>112.7</v>
      </c>
      <c r="Q80" s="44">
        <f t="shared" si="15"/>
        <v>115.125</v>
      </c>
      <c r="R80" s="16">
        <f t="shared" si="11"/>
        <v>115.64484860435788</v>
      </c>
      <c r="T80" s="6">
        <f t="shared" si="18"/>
        <v>6.2103226788203978E-4</v>
      </c>
      <c r="V80" s="23">
        <f>+claims!D80</f>
        <v>2</v>
      </c>
      <c r="W80" s="23">
        <f>+claims!E80</f>
        <v>1</v>
      </c>
      <c r="X80" s="23">
        <f>+claims!F80</f>
        <v>2</v>
      </c>
      <c r="Z80" s="6">
        <f t="shared" si="12"/>
        <v>1.6674435338038855E-2</v>
      </c>
      <c r="AA80" s="6">
        <f t="shared" si="13"/>
        <v>8.7508203894115077E-3</v>
      </c>
      <c r="AB80" s="6">
        <f t="shared" si="16"/>
        <v>1.737242128121607E-2</v>
      </c>
      <c r="AD80" s="6">
        <f t="shared" si="17"/>
        <v>1.4382223326751681E-2</v>
      </c>
    </row>
    <row r="81" spans="1:30">
      <c r="A81" t="s">
        <v>485</v>
      </c>
      <c r="B81" t="s">
        <v>542</v>
      </c>
      <c r="C81" s="62">
        <v>8</v>
      </c>
      <c r="D81" s="62">
        <v>8</v>
      </c>
      <c r="E81" s="62">
        <v>8</v>
      </c>
      <c r="F81" s="62">
        <v>8</v>
      </c>
      <c r="G81" s="62">
        <f t="shared" ref="G81:G91" si="19">AVERAGE(C81:F81)</f>
        <v>8</v>
      </c>
      <c r="H81" s="142">
        <v>6.3</v>
      </c>
      <c r="I81" s="142">
        <v>7</v>
      </c>
      <c r="J81" s="142">
        <v>7.7</v>
      </c>
      <c r="K81" s="142">
        <v>8</v>
      </c>
      <c r="L81" s="142">
        <f t="shared" si="14"/>
        <v>7.25</v>
      </c>
      <c r="M81" s="159">
        <v>8</v>
      </c>
      <c r="N81" s="159">
        <v>8</v>
      </c>
      <c r="O81" s="159">
        <v>8</v>
      </c>
      <c r="P81" s="159">
        <v>8</v>
      </c>
      <c r="Q81" s="44">
        <f>AVERAGE(M81:P81)</f>
        <v>8</v>
      </c>
      <c r="R81" s="16">
        <f>IF(G81&gt;0,(+G81+(L81*2)+(Q81*3))/6,IF(L81&gt;0,((L81*2)+(Q81*3))/5,Q81))</f>
        <v>7.75</v>
      </c>
      <c r="T81" s="6">
        <f t="shared" si="18"/>
        <v>4.1618802170358317E-5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7"/>
        <v>0</v>
      </c>
    </row>
    <row r="82" spans="1:30">
      <c r="A82" t="s">
        <v>127</v>
      </c>
      <c r="B82" t="s">
        <v>500</v>
      </c>
      <c r="C82" s="62">
        <v>149.39663461538501</v>
      </c>
      <c r="D82" s="62">
        <v>155.86093750000001</v>
      </c>
      <c r="E82" s="62">
        <v>153.265625</v>
      </c>
      <c r="F82" s="62">
        <v>150.85435606060599</v>
      </c>
      <c r="G82" s="62">
        <f t="shared" si="19"/>
        <v>152.34438829399775</v>
      </c>
      <c r="H82" s="142">
        <v>156.9</v>
      </c>
      <c r="I82" s="142">
        <v>159.1</v>
      </c>
      <c r="J82" s="142">
        <v>153</v>
      </c>
      <c r="K82" s="142">
        <v>155.19999999999999</v>
      </c>
      <c r="L82" s="142">
        <f t="shared" si="14"/>
        <v>156.05000000000001</v>
      </c>
      <c r="M82" s="159">
        <v>154.80000000000001</v>
      </c>
      <c r="N82" s="159">
        <v>154.80000000000001</v>
      </c>
      <c r="O82" s="159">
        <v>156.5</v>
      </c>
      <c r="P82" s="159">
        <v>155.30000000000001</v>
      </c>
      <c r="Q82" s="44">
        <f t="shared" si="15"/>
        <v>155.35000000000002</v>
      </c>
      <c r="R82" s="16">
        <f t="shared" si="11"/>
        <v>155.08239804899964</v>
      </c>
      <c r="T82" s="6">
        <f t="shared" si="18"/>
        <v>8.3281853477497781E-4</v>
      </c>
      <c r="V82" s="23">
        <f>+claims!D82</f>
        <v>1</v>
      </c>
      <c r="W82" s="23">
        <f>+claims!E82</f>
        <v>0</v>
      </c>
      <c r="X82" s="23">
        <f>+claims!F82</f>
        <v>0</v>
      </c>
      <c r="Z82" s="6">
        <f t="shared" si="12"/>
        <v>6.5640750617618855E-3</v>
      </c>
      <c r="AA82" s="6">
        <f t="shared" si="13"/>
        <v>0</v>
      </c>
      <c r="AB82" s="6">
        <f t="shared" si="16"/>
        <v>0</v>
      </c>
      <c r="AD82" s="6">
        <f t="shared" si="17"/>
        <v>1.0940125102936475E-3</v>
      </c>
    </row>
    <row r="83" spans="1:30">
      <c r="A83" t="s">
        <v>128</v>
      </c>
      <c r="B83" t="s">
        <v>129</v>
      </c>
      <c r="C83" s="62">
        <v>33.048076923076898</v>
      </c>
      <c r="D83" s="62">
        <v>32.228846153846199</v>
      </c>
      <c r="E83" s="62">
        <v>31.8333333333333</v>
      </c>
      <c r="F83" s="62">
        <v>30.450757575757599</v>
      </c>
      <c r="G83" s="62">
        <f t="shared" si="19"/>
        <v>31.890253496503497</v>
      </c>
      <c r="H83" s="142">
        <v>29.8</v>
      </c>
      <c r="I83" s="142">
        <v>31.7</v>
      </c>
      <c r="J83" s="142">
        <v>31.9</v>
      </c>
      <c r="K83" s="142">
        <v>34.6</v>
      </c>
      <c r="L83" s="142">
        <f t="shared" si="14"/>
        <v>32</v>
      </c>
      <c r="M83" s="159">
        <v>35</v>
      </c>
      <c r="N83" s="159">
        <v>36</v>
      </c>
      <c r="O83" s="159">
        <v>32.299999999999997</v>
      </c>
      <c r="P83" s="159">
        <v>31.8</v>
      </c>
      <c r="Q83" s="44">
        <f t="shared" si="15"/>
        <v>33.774999999999999</v>
      </c>
      <c r="R83" s="16">
        <f t="shared" si="11"/>
        <v>32.869208916083913</v>
      </c>
      <c r="T83" s="6">
        <f t="shared" si="18"/>
        <v>1.7651317462899019E-4</v>
      </c>
      <c r="V83" s="23">
        <f>+claims!D83</f>
        <v>0</v>
      </c>
      <c r="W83" s="23">
        <f>+claims!E83</f>
        <v>1</v>
      </c>
      <c r="X83" s="23">
        <f>+claims!F83</f>
        <v>0</v>
      </c>
      <c r="Z83" s="6">
        <f t="shared" si="12"/>
        <v>0</v>
      </c>
      <c r="AA83" s="6">
        <f t="shared" si="13"/>
        <v>0.01</v>
      </c>
      <c r="AB83" s="6">
        <f t="shared" si="16"/>
        <v>0</v>
      </c>
      <c r="AD83" s="6">
        <f t="shared" si="17"/>
        <v>3.3333333333333335E-3</v>
      </c>
    </row>
    <row r="84" spans="1:30">
      <c r="A84" t="s">
        <v>130</v>
      </c>
      <c r="B84" t="s">
        <v>543</v>
      </c>
      <c r="C84" s="62">
        <v>94.521634615384599</v>
      </c>
      <c r="D84" s="62">
        <v>94.8</v>
      </c>
      <c r="E84" s="62">
        <v>92.198674242424204</v>
      </c>
      <c r="F84" s="62">
        <v>89.410321969696994</v>
      </c>
      <c r="G84" s="62">
        <f t="shared" si="19"/>
        <v>92.732657706876452</v>
      </c>
      <c r="H84" s="142">
        <v>93.5</v>
      </c>
      <c r="I84" s="142">
        <v>93.7</v>
      </c>
      <c r="J84" s="142">
        <v>102.7</v>
      </c>
      <c r="K84" s="142">
        <v>101.2</v>
      </c>
      <c r="L84" s="142">
        <f t="shared" si="14"/>
        <v>97.774999999999991</v>
      </c>
      <c r="M84" s="159">
        <v>100.2</v>
      </c>
      <c r="N84" s="159">
        <v>103.4</v>
      </c>
      <c r="O84" s="159">
        <v>103</v>
      </c>
      <c r="P84" s="159">
        <v>100.4</v>
      </c>
      <c r="Q84" s="44">
        <f t="shared" si="15"/>
        <v>101.75</v>
      </c>
      <c r="R84" s="16">
        <f t="shared" si="11"/>
        <v>98.922109617812737</v>
      </c>
      <c r="T84" s="6">
        <f t="shared" si="18"/>
        <v>5.3122834973654812E-4</v>
      </c>
      <c r="V84" s="23">
        <f>+claims!D84</f>
        <v>0</v>
      </c>
      <c r="W84" s="23">
        <f>+claims!E84</f>
        <v>2</v>
      </c>
      <c r="X84" s="23">
        <f>+claims!F84</f>
        <v>1</v>
      </c>
      <c r="Z84" s="6">
        <f t="shared" si="12"/>
        <v>0</v>
      </c>
      <c r="AA84" s="6">
        <f t="shared" si="13"/>
        <v>0.02</v>
      </c>
      <c r="AB84" s="6">
        <f t="shared" si="16"/>
        <v>9.8280098280098278E-3</v>
      </c>
      <c r="AD84" s="6">
        <f t="shared" si="17"/>
        <v>1.1580671580671581E-2</v>
      </c>
    </row>
    <row r="85" spans="1:30">
      <c r="A85" t="s">
        <v>131</v>
      </c>
      <c r="B85" t="s">
        <v>132</v>
      </c>
      <c r="C85" s="62">
        <v>10.558173076923101</v>
      </c>
      <c r="D85" s="62">
        <v>10.4375</v>
      </c>
      <c r="E85" s="62">
        <v>9.75</v>
      </c>
      <c r="F85" s="62">
        <v>9.75</v>
      </c>
      <c r="G85" s="62">
        <f t="shared" si="19"/>
        <v>10.123918269230774</v>
      </c>
      <c r="H85" s="142">
        <v>8.6999999999999993</v>
      </c>
      <c r="I85" s="142">
        <v>9.4</v>
      </c>
      <c r="J85" s="142">
        <v>9.8000000000000007</v>
      </c>
      <c r="K85" s="142">
        <v>9.8000000000000007</v>
      </c>
      <c r="L85" s="142">
        <f t="shared" si="14"/>
        <v>9.4250000000000007</v>
      </c>
      <c r="M85" s="159">
        <v>10.7</v>
      </c>
      <c r="N85" s="159">
        <v>10.5</v>
      </c>
      <c r="O85" s="159">
        <v>10.5</v>
      </c>
      <c r="P85" s="159">
        <v>10.5</v>
      </c>
      <c r="Q85" s="44">
        <f t="shared" si="15"/>
        <v>10.55</v>
      </c>
      <c r="R85" s="16">
        <f t="shared" si="11"/>
        <v>10.10398637820513</v>
      </c>
      <c r="T85" s="6">
        <f t="shared" si="18"/>
        <v>5.4260104542776067E-5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2"/>
        <v>0</v>
      </c>
      <c r="AA85" s="6">
        <f t="shared" si="13"/>
        <v>0</v>
      </c>
      <c r="AB85" s="6">
        <f t="shared" si="16"/>
        <v>0</v>
      </c>
      <c r="AD85" s="6">
        <f t="shared" si="17"/>
        <v>0</v>
      </c>
    </row>
    <row r="86" spans="1:30">
      <c r="A86" t="s">
        <v>133</v>
      </c>
      <c r="B86" t="s">
        <v>544</v>
      </c>
      <c r="C86" s="62">
        <v>3</v>
      </c>
      <c r="D86" s="62">
        <v>3</v>
      </c>
      <c r="E86" s="62">
        <v>3</v>
      </c>
      <c r="F86" s="62">
        <v>3</v>
      </c>
      <c r="G86" s="62">
        <f t="shared" si="19"/>
        <v>3</v>
      </c>
      <c r="H86" s="142">
        <v>3</v>
      </c>
      <c r="I86" s="142">
        <v>3</v>
      </c>
      <c r="J86" s="142">
        <v>3</v>
      </c>
      <c r="K86" s="142">
        <v>3</v>
      </c>
      <c r="L86" s="142">
        <f t="shared" si="14"/>
        <v>3</v>
      </c>
      <c r="M86" s="159">
        <v>3</v>
      </c>
      <c r="N86" s="159">
        <v>3</v>
      </c>
      <c r="O86" s="159">
        <v>3</v>
      </c>
      <c r="P86" s="159">
        <v>3</v>
      </c>
      <c r="Q86" s="44">
        <f t="shared" si="15"/>
        <v>3</v>
      </c>
      <c r="R86" s="16">
        <f t="shared" si="11"/>
        <v>3</v>
      </c>
      <c r="T86" s="6">
        <f t="shared" si="18"/>
        <v>1.6110504065945156E-5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2"/>
        <v>0</v>
      </c>
      <c r="AA86" s="6">
        <f t="shared" si="13"/>
        <v>0</v>
      </c>
      <c r="AB86" s="6">
        <f t="shared" si="16"/>
        <v>0</v>
      </c>
      <c r="AD86" s="6">
        <f t="shared" si="17"/>
        <v>0</v>
      </c>
    </row>
    <row r="87" spans="1:30">
      <c r="A87" t="s">
        <v>134</v>
      </c>
      <c r="B87" t="s">
        <v>135</v>
      </c>
      <c r="C87" s="62">
        <v>12</v>
      </c>
      <c r="D87" s="62">
        <v>11.8153846153846</v>
      </c>
      <c r="E87" s="62">
        <v>11.636363636363599</v>
      </c>
      <c r="F87" s="62">
        <v>12</v>
      </c>
      <c r="G87" s="62">
        <f t="shared" si="19"/>
        <v>11.86293706293705</v>
      </c>
      <c r="H87" s="142">
        <v>12</v>
      </c>
      <c r="I87" s="142">
        <v>10</v>
      </c>
      <c r="J87" s="142">
        <v>10.7</v>
      </c>
      <c r="K87" s="142">
        <v>11.7</v>
      </c>
      <c r="L87" s="142">
        <f t="shared" si="14"/>
        <v>11.100000000000001</v>
      </c>
      <c r="M87" s="159">
        <v>11</v>
      </c>
      <c r="N87" s="159">
        <v>11.3</v>
      </c>
      <c r="O87" s="159">
        <v>11.1</v>
      </c>
      <c r="P87" s="159">
        <v>10.5</v>
      </c>
      <c r="Q87" s="44">
        <f t="shared" si="15"/>
        <v>10.975</v>
      </c>
      <c r="R87" s="16">
        <f t="shared" si="11"/>
        <v>11.164656177156175</v>
      </c>
      <c r="T87" s="6">
        <f t="shared" si="18"/>
        <v>5.9956079578984746E-5</v>
      </c>
      <c r="V87" s="23">
        <f>+claims!D87</f>
        <v>0</v>
      </c>
      <c r="W87" s="23">
        <f>+claims!E87</f>
        <v>1</v>
      </c>
      <c r="X87" s="23">
        <f>+claims!F87</f>
        <v>0</v>
      </c>
      <c r="Z87" s="6">
        <f t="shared" si="12"/>
        <v>0</v>
      </c>
      <c r="AA87" s="6">
        <f t="shared" si="13"/>
        <v>0.01</v>
      </c>
      <c r="AB87" s="6">
        <f t="shared" si="16"/>
        <v>0</v>
      </c>
      <c r="AD87" s="6">
        <f t="shared" si="17"/>
        <v>3.3333333333333335E-3</v>
      </c>
    </row>
    <row r="88" spans="1:30">
      <c r="A88" t="s">
        <v>136</v>
      </c>
      <c r="B88" t="s">
        <v>137</v>
      </c>
      <c r="C88" s="62">
        <v>7</v>
      </c>
      <c r="D88" s="62">
        <v>6.5</v>
      </c>
      <c r="E88" s="62">
        <v>6.5</v>
      </c>
      <c r="F88" s="62">
        <v>6.5</v>
      </c>
      <c r="G88" s="62">
        <f t="shared" si="19"/>
        <v>6.625</v>
      </c>
      <c r="H88" s="142">
        <v>6.5</v>
      </c>
      <c r="I88" s="142">
        <v>6.5</v>
      </c>
      <c r="J88" s="142">
        <v>6.5</v>
      </c>
      <c r="K88" s="142">
        <v>6.5</v>
      </c>
      <c r="L88" s="142">
        <f t="shared" si="14"/>
        <v>6.5</v>
      </c>
      <c r="M88" s="159">
        <v>6.5</v>
      </c>
      <c r="N88" s="159">
        <v>6.5</v>
      </c>
      <c r="O88" s="159">
        <v>6.8</v>
      </c>
      <c r="P88" s="159">
        <v>6.5</v>
      </c>
      <c r="Q88" s="44">
        <f t="shared" si="15"/>
        <v>6.5750000000000002</v>
      </c>
      <c r="R88" s="16">
        <f t="shared" si="11"/>
        <v>6.5583333333333336</v>
      </c>
      <c r="T88" s="6">
        <f t="shared" si="18"/>
        <v>3.5219351944163438E-5</v>
      </c>
      <c r="V88" s="23">
        <f>+claims!D88</f>
        <v>0</v>
      </c>
      <c r="W88" s="23">
        <f>+claims!E88</f>
        <v>0</v>
      </c>
      <c r="X88" s="23">
        <f>+claims!F88</f>
        <v>0</v>
      </c>
      <c r="Z88" s="6">
        <f t="shared" si="12"/>
        <v>0</v>
      </c>
      <c r="AA88" s="6">
        <f t="shared" si="13"/>
        <v>0</v>
      </c>
      <c r="AB88" s="6">
        <f t="shared" si="16"/>
        <v>0</v>
      </c>
      <c r="AD88" s="6">
        <f t="shared" si="17"/>
        <v>0</v>
      </c>
    </row>
    <row r="89" spans="1:30">
      <c r="A89" t="s">
        <v>138</v>
      </c>
      <c r="B89" t="s">
        <v>139</v>
      </c>
      <c r="C89" s="62">
        <v>70.338461538461502</v>
      </c>
      <c r="D89" s="62">
        <v>69.875</v>
      </c>
      <c r="E89" s="62">
        <v>69.3333333333333</v>
      </c>
      <c r="F89" s="62">
        <v>71.718465909090895</v>
      </c>
      <c r="G89" s="62">
        <f t="shared" si="19"/>
        <v>70.316315195221421</v>
      </c>
      <c r="H89" s="142">
        <v>71.400000000000006</v>
      </c>
      <c r="I89" s="142">
        <v>70.900000000000006</v>
      </c>
      <c r="J89" s="142">
        <v>72.3</v>
      </c>
      <c r="K89" s="142">
        <v>72</v>
      </c>
      <c r="L89" s="142">
        <f t="shared" si="14"/>
        <v>71.650000000000006</v>
      </c>
      <c r="M89" s="159">
        <v>73.900000000000006</v>
      </c>
      <c r="N89" s="159">
        <v>73.599999999999994</v>
      </c>
      <c r="O89" s="159">
        <v>75.599999999999994</v>
      </c>
      <c r="P89" s="159">
        <v>75.099999999999994</v>
      </c>
      <c r="Q89" s="44">
        <f t="shared" si="15"/>
        <v>74.55</v>
      </c>
      <c r="R89" s="16">
        <f t="shared" si="11"/>
        <v>72.877719199203568</v>
      </c>
      <c r="T89" s="6">
        <f t="shared" si="18"/>
        <v>3.913655971585261E-4</v>
      </c>
      <c r="V89" s="23">
        <f>+claims!D89</f>
        <v>1</v>
      </c>
      <c r="W89" s="23">
        <f>+claims!E89</f>
        <v>1</v>
      </c>
      <c r="X89" s="23">
        <f>+claims!F89</f>
        <v>0</v>
      </c>
      <c r="Z89" s="6">
        <f t="shared" si="12"/>
        <v>0.01</v>
      </c>
      <c r="AA89" s="6">
        <f t="shared" si="13"/>
        <v>0.01</v>
      </c>
      <c r="AB89" s="6">
        <f t="shared" si="16"/>
        <v>0</v>
      </c>
      <c r="AD89" s="6">
        <f t="shared" si="17"/>
        <v>5.0000000000000001E-3</v>
      </c>
    </row>
    <row r="90" spans="1:30">
      <c r="A90" t="s">
        <v>140</v>
      </c>
      <c r="B90" t="s">
        <v>141</v>
      </c>
      <c r="C90" s="62">
        <v>12.7692307692308</v>
      </c>
      <c r="D90" s="62">
        <v>12.7129807692308</v>
      </c>
      <c r="E90" s="62">
        <v>12.624053030302999</v>
      </c>
      <c r="F90" s="62">
        <v>11.933238636363599</v>
      </c>
      <c r="G90" s="62">
        <f t="shared" si="19"/>
        <v>12.50987580128205</v>
      </c>
      <c r="H90" s="142">
        <v>12.8</v>
      </c>
      <c r="I90" s="142">
        <v>12.7</v>
      </c>
      <c r="J90" s="142">
        <v>13</v>
      </c>
      <c r="K90" s="142">
        <v>12.5</v>
      </c>
      <c r="L90" s="142">
        <f t="shared" si="14"/>
        <v>12.75</v>
      </c>
      <c r="M90" s="159">
        <v>11.6</v>
      </c>
      <c r="N90" s="159">
        <v>12.7</v>
      </c>
      <c r="O90" s="159">
        <v>12.8</v>
      </c>
      <c r="P90" s="159">
        <v>12.7</v>
      </c>
      <c r="Q90" s="44">
        <f t="shared" si="15"/>
        <v>12.45</v>
      </c>
      <c r="R90" s="16">
        <f t="shared" si="11"/>
        <v>12.559979300213675</v>
      </c>
      <c r="T90" s="6">
        <f t="shared" si="18"/>
        <v>6.7449199194759792E-5</v>
      </c>
      <c r="V90" s="23">
        <f>+claims!D90</f>
        <v>0</v>
      </c>
      <c r="W90" s="23">
        <f>+claims!E90</f>
        <v>0</v>
      </c>
      <c r="X90" s="23">
        <f>+claims!F90</f>
        <v>0</v>
      </c>
      <c r="Z90" s="6">
        <f t="shared" si="12"/>
        <v>0</v>
      </c>
      <c r="AA90" s="6">
        <f t="shared" si="13"/>
        <v>0</v>
      </c>
      <c r="AB90" s="6">
        <f t="shared" si="16"/>
        <v>0</v>
      </c>
      <c r="AD90" s="6">
        <f t="shared" si="17"/>
        <v>0</v>
      </c>
    </row>
    <row r="91" spans="1:30">
      <c r="A91" t="s">
        <v>142</v>
      </c>
      <c r="B91" t="s">
        <v>143</v>
      </c>
      <c r="C91" s="62">
        <v>12033.938461538522</v>
      </c>
      <c r="D91" s="62">
        <v>12094.121093749951</v>
      </c>
      <c r="E91" s="62">
        <v>12037.395833333323</v>
      </c>
      <c r="F91" s="62">
        <v>11966.770833333298</v>
      </c>
      <c r="G91" s="62">
        <f t="shared" si="19"/>
        <v>12033.056555488774</v>
      </c>
      <c r="H91" s="142">
        <v>11832.4</v>
      </c>
      <c r="I91" s="142">
        <v>11871.1</v>
      </c>
      <c r="J91" s="142">
        <v>11885.7</v>
      </c>
      <c r="K91" s="142">
        <v>11854.1</v>
      </c>
      <c r="L91" s="142">
        <f t="shared" ref="L91:L96" si="20">AVERAGE(H91:K91)</f>
        <v>11860.824999999999</v>
      </c>
      <c r="M91" s="160">
        <v>11822.9</v>
      </c>
      <c r="N91" s="160">
        <v>11864.4</v>
      </c>
      <c r="O91" s="160">
        <v>11897.7</v>
      </c>
      <c r="P91" s="160">
        <v>11908</v>
      </c>
      <c r="Q91" s="44">
        <f t="shared" ref="Q91:Q96" si="21">AVERAGE(M91:P91)</f>
        <v>11873.25</v>
      </c>
      <c r="R91" s="16">
        <f t="shared" ref="R91:R96" si="22">IF(G91&gt;0,(+G91+(L91*2)+(Q91*3))/6,IF(L91&gt;0,((L91*2)+(Q91*3))/5,Q91))</f>
        <v>11895.742759248131</v>
      </c>
      <c r="T91" s="6">
        <f t="shared" si="18"/>
        <v>6.3882137363434885E-2</v>
      </c>
      <c r="V91" s="23">
        <f>+claims!D91</f>
        <v>177</v>
      </c>
      <c r="W91" s="23">
        <f>+claims!E91</f>
        <v>171</v>
      </c>
      <c r="X91" s="23">
        <f>+claims!F91</f>
        <v>137</v>
      </c>
      <c r="Z91" s="6">
        <f t="shared" ref="Z91:Z96" si="23">IF(G91&gt;100,IF(V91&lt;1,0,+V91/G91),IF(V91&lt;1,0,+V91/100))</f>
        <v>1.4709479605932958E-2</v>
      </c>
      <c r="AA91" s="6">
        <f t="shared" ref="AA91:AA96" si="24">IF(L91&gt;100,IF(W91&lt;1,0,+W91/L91),IF(W91&lt;1,0,+W91/100))</f>
        <v>1.4417209595453943E-2</v>
      </c>
      <c r="AB91" s="6">
        <f t="shared" ref="AB91:AB96" si="25">IF(Q91&gt;100,IF(X91&lt;1,0,+X91/Q91),IF(X91&lt;1,0,+X91/100))</f>
        <v>1.1538542522055882E-2</v>
      </c>
      <c r="AD91" s="6">
        <f t="shared" si="17"/>
        <v>1.3026587727168082E-2</v>
      </c>
    </row>
    <row r="92" spans="1:30">
      <c r="A92" t="s">
        <v>144</v>
      </c>
      <c r="B92" t="s">
        <v>490</v>
      </c>
      <c r="C92" s="62">
        <v>10980.025000000038</v>
      </c>
      <c r="D92" s="62">
        <v>10970.187500000049</v>
      </c>
      <c r="E92" s="62">
        <v>10886.193181818224</v>
      </c>
      <c r="F92" s="62">
        <v>10733.511363636377</v>
      </c>
      <c r="G92" s="62">
        <f>AVERAGE(C92:F92)</f>
        <v>10892.479261363673</v>
      </c>
      <c r="H92" s="142">
        <v>10356</v>
      </c>
      <c r="I92" s="142">
        <v>10426.1</v>
      </c>
      <c r="J92" s="142">
        <v>10565.5</v>
      </c>
      <c r="K92" s="142">
        <v>10615.8</v>
      </c>
      <c r="L92" s="142">
        <f>AVERAGE(H92:K92)</f>
        <v>10490.849999999999</v>
      </c>
      <c r="M92" s="160">
        <v>10582.9</v>
      </c>
      <c r="N92" s="160">
        <v>10652.4</v>
      </c>
      <c r="O92" s="160">
        <v>10686.3</v>
      </c>
      <c r="P92" s="160">
        <v>10677.9</v>
      </c>
      <c r="Q92" s="44">
        <f>AVERAGE(M92:P92)</f>
        <v>10649.875</v>
      </c>
      <c r="R92" s="16">
        <f>IF(G92&gt;0,(+G92+(L92*2)+(Q92*3))/6,IF(L92&gt;0,((L92*2)+(Q92*3))/5,Q92))</f>
        <v>10637.300710227279</v>
      </c>
      <c r="T92" s="6">
        <f t="shared" si="18"/>
        <v>5.7124092114265952E-2</v>
      </c>
      <c r="V92" s="23">
        <f>+claims!D92</f>
        <v>234</v>
      </c>
      <c r="W92" s="23">
        <f>+claims!E92</f>
        <v>256</v>
      </c>
      <c r="X92" s="23">
        <f>+claims!F92</f>
        <v>254</v>
      </c>
      <c r="Z92" s="6">
        <f>IF(G92&gt;100,IF(V92&lt;1,0,+V92/G92),IF(V92&lt;1,0,+V92/100))</f>
        <v>2.1482712464738225E-2</v>
      </c>
      <c r="AA92" s="6">
        <f>IF(L92&gt;100,IF(W92&lt;1,0,+W92/L92),IF(W92&lt;1,0,+W92/100))</f>
        <v>2.4402217170200701E-2</v>
      </c>
      <c r="AB92" s="6">
        <f>IF(Q92&gt;100,IF(X92&lt;1,0,+X92/Q92),IF(X92&lt;1,0,+X92/100))</f>
        <v>2.3850045188323808E-2</v>
      </c>
      <c r="AD92" s="6">
        <f t="shared" si="17"/>
        <v>2.3639547061685178E-2</v>
      </c>
    </row>
    <row r="93" spans="1:30">
      <c r="A93" t="s">
        <v>145</v>
      </c>
      <c r="B93" t="s">
        <v>146</v>
      </c>
      <c r="C93" s="62">
        <v>17.986538461538501</v>
      </c>
      <c r="D93" s="62">
        <v>18</v>
      </c>
      <c r="E93" s="62">
        <v>18</v>
      </c>
      <c r="F93" s="62">
        <v>18.276923076923101</v>
      </c>
      <c r="G93" s="62">
        <f>AVERAGE(C93:F93)</f>
        <v>18.0658653846154</v>
      </c>
      <c r="H93" s="142">
        <v>18</v>
      </c>
      <c r="I93" s="142">
        <v>17.7</v>
      </c>
      <c r="J93" s="142">
        <v>18</v>
      </c>
      <c r="K93" s="142">
        <v>18</v>
      </c>
      <c r="L93" s="142">
        <f>AVERAGE(H93:K93)</f>
        <v>17.925000000000001</v>
      </c>
      <c r="M93" s="160">
        <v>17.8</v>
      </c>
      <c r="N93" s="160">
        <v>18</v>
      </c>
      <c r="O93" s="160">
        <v>18</v>
      </c>
      <c r="P93" s="160">
        <v>18</v>
      </c>
      <c r="Q93" s="44">
        <f>AVERAGE(M93:P93)</f>
        <v>17.95</v>
      </c>
      <c r="R93" s="16">
        <f>IF(G93&gt;0,(+G93+(L93*2)+(Q93*3))/6,IF(L93&gt;0,((L93*2)+(Q93*3))/5,Q93))</f>
        <v>17.960977564102567</v>
      </c>
      <c r="T93" s="6">
        <f t="shared" si="18"/>
        <v>9.64534673582747E-5</v>
      </c>
      <c r="V93" s="23">
        <f>+claims!D93</f>
        <v>0</v>
      </c>
      <c r="W93" s="23">
        <f>+claims!E93</f>
        <v>1</v>
      </c>
      <c r="X93" s="23">
        <f>+claims!F93</f>
        <v>0</v>
      </c>
      <c r="Z93" s="6">
        <f>IF(G93&gt;100,IF(V93&lt;1,0,+V93/G93),IF(V93&lt;1,0,+V93/100))</f>
        <v>0</v>
      </c>
      <c r="AA93" s="6">
        <f>IF(L93&gt;100,IF(W93&lt;1,0,+W93/L93),IF(W93&lt;1,0,+W93/100))</f>
        <v>0.01</v>
      </c>
      <c r="AB93" s="6">
        <f>IF(Q93&gt;100,IF(X93&lt;1,0,+X93/Q93),IF(X93&lt;1,0,+X93/100))</f>
        <v>0</v>
      </c>
      <c r="AD93" s="6">
        <f t="shared" si="17"/>
        <v>3.3333333333333335E-3</v>
      </c>
    </row>
    <row r="94" spans="1:30">
      <c r="A94" t="s">
        <v>489</v>
      </c>
      <c r="B94" t="s">
        <v>494</v>
      </c>
      <c r="C94" s="62">
        <v>12151.150000000001</v>
      </c>
      <c r="D94" s="62">
        <v>12176.365234375</v>
      </c>
      <c r="E94" s="62">
        <v>12136.628787878753</v>
      </c>
      <c r="F94" s="62">
        <v>11923.206439393936</v>
      </c>
      <c r="G94" s="62">
        <f t="shared" ref="G94:G96" si="26">AVERAGE(C94:F94)</f>
        <v>12096.837615411923</v>
      </c>
      <c r="H94" s="142">
        <v>11892.4</v>
      </c>
      <c r="I94" s="142">
        <v>11887.3</v>
      </c>
      <c r="J94" s="142">
        <v>11787.7</v>
      </c>
      <c r="K94" s="142">
        <v>11906.900000000001</v>
      </c>
      <c r="L94" s="142">
        <f t="shared" si="20"/>
        <v>11868.574999999999</v>
      </c>
      <c r="M94" s="160">
        <v>11781.2</v>
      </c>
      <c r="N94" s="160">
        <v>11919</v>
      </c>
      <c r="O94" s="160">
        <v>11871</v>
      </c>
      <c r="P94" s="160">
        <v>11950</v>
      </c>
      <c r="Q94" s="44">
        <f t="shared" si="21"/>
        <v>11880.3</v>
      </c>
      <c r="R94" s="16">
        <f t="shared" si="22"/>
        <v>11912.481269235321</v>
      </c>
      <c r="T94" s="6">
        <f t="shared" si="18"/>
        <v>6.3972025974503702E-2</v>
      </c>
      <c r="V94" s="23">
        <f>+claims!D94</f>
        <v>727</v>
      </c>
      <c r="W94" s="23">
        <f>+claims!E94</f>
        <v>729</v>
      </c>
      <c r="X94" s="23">
        <f>+claims!F94</f>
        <v>771</v>
      </c>
      <c r="Z94" s="6">
        <f t="shared" si="23"/>
        <v>6.0098351578578589E-2</v>
      </c>
      <c r="AA94" s="6">
        <f t="shared" si="24"/>
        <v>6.1422706601255844E-2</v>
      </c>
      <c r="AB94" s="6">
        <f t="shared" si="25"/>
        <v>6.4897351076993015E-2</v>
      </c>
      <c r="AD94" s="6">
        <f t="shared" si="17"/>
        <v>6.293930300201156E-2</v>
      </c>
    </row>
    <row r="95" spans="1:30">
      <c r="A95" t="s">
        <v>487</v>
      </c>
      <c r="B95" t="s">
        <v>495</v>
      </c>
      <c r="C95" s="62">
        <v>3206.7134615384593</v>
      </c>
      <c r="D95" s="62">
        <v>3192.0355468749999</v>
      </c>
      <c r="E95" s="62">
        <v>3154.2856060606068</v>
      </c>
      <c r="F95" s="62">
        <v>3139.3613636363598</v>
      </c>
      <c r="G95" s="62">
        <f t="shared" si="26"/>
        <v>3173.098994527606</v>
      </c>
      <c r="H95" s="142">
        <v>3078.7</v>
      </c>
      <c r="I95" s="142">
        <v>3050.3</v>
      </c>
      <c r="J95" s="142">
        <v>3045.9</v>
      </c>
      <c r="K95" s="142">
        <v>3019.5</v>
      </c>
      <c r="L95" s="142">
        <f t="shared" si="20"/>
        <v>3048.6</v>
      </c>
      <c r="M95" s="160">
        <v>2963.6</v>
      </c>
      <c r="N95" s="160">
        <v>2948</v>
      </c>
      <c r="O95" s="160">
        <v>2927.1</v>
      </c>
      <c r="P95" s="160">
        <v>2906.2</v>
      </c>
      <c r="Q95" s="44">
        <f t="shared" si="21"/>
        <v>2936.2250000000004</v>
      </c>
      <c r="R95" s="16">
        <f t="shared" si="22"/>
        <v>3013.1623324212683</v>
      </c>
      <c r="T95" s="6">
        <f t="shared" si="18"/>
        <v>1.6181188002608541E-2</v>
      </c>
      <c r="V95" s="23">
        <f>+claims!D95</f>
        <v>28</v>
      </c>
      <c r="W95" s="23">
        <f>+claims!E95</f>
        <v>27</v>
      </c>
      <c r="X95" s="23">
        <f>+claims!F95</f>
        <v>23</v>
      </c>
      <c r="Z95" s="6">
        <f t="shared" si="23"/>
        <v>8.8241810445527837E-3</v>
      </c>
      <c r="AA95" s="6">
        <f t="shared" si="24"/>
        <v>8.8565243062389293E-3</v>
      </c>
      <c r="AB95" s="6">
        <f t="shared" si="25"/>
        <v>7.8331871706017065E-3</v>
      </c>
      <c r="AD95" s="6">
        <f t="shared" si="17"/>
        <v>8.3394651948059603E-3</v>
      </c>
    </row>
    <row r="96" spans="1:30">
      <c r="A96" t="s">
        <v>488</v>
      </c>
      <c r="B96" t="s">
        <v>496</v>
      </c>
      <c r="C96" s="62">
        <v>17148.417999999998</v>
      </c>
      <c r="D96" s="62">
        <v>17223.291093750002</v>
      </c>
      <c r="E96" s="62">
        <v>17064.337727272701</v>
      </c>
      <c r="F96" s="62">
        <v>16763.293030303001</v>
      </c>
      <c r="G96" s="62">
        <f t="shared" si="26"/>
        <v>17049.834962831424</v>
      </c>
      <c r="H96" s="142">
        <v>16636.900000000001</v>
      </c>
      <c r="I96" s="142">
        <v>16500.099999999999</v>
      </c>
      <c r="J96" s="142">
        <v>16131.6</v>
      </c>
      <c r="K96" s="142">
        <v>16065</v>
      </c>
      <c r="L96" s="142">
        <f t="shared" si="20"/>
        <v>16333.4</v>
      </c>
      <c r="M96" s="160">
        <v>16134.8</v>
      </c>
      <c r="N96" s="160">
        <v>16069.8</v>
      </c>
      <c r="O96" s="160">
        <v>15917.7</v>
      </c>
      <c r="P96" s="160">
        <v>15844.7</v>
      </c>
      <c r="Q96" s="44">
        <f t="shared" si="21"/>
        <v>15991.75</v>
      </c>
      <c r="R96" s="16">
        <f t="shared" si="22"/>
        <v>16281.98082713857</v>
      </c>
      <c r="T96" s="6">
        <f t="shared" si="18"/>
        <v>8.7436972772418992E-2</v>
      </c>
      <c r="V96" s="23">
        <f>+claims!D96</f>
        <v>2003</v>
      </c>
      <c r="W96" s="23">
        <f>+claims!E96</f>
        <v>1590</v>
      </c>
      <c r="X96" s="23">
        <f>+claims!F96</f>
        <v>1495</v>
      </c>
      <c r="Z96" s="6">
        <f t="shared" si="23"/>
        <v>0.11747914301613666</v>
      </c>
      <c r="AA96" s="6">
        <f t="shared" si="24"/>
        <v>9.7346541442687992E-2</v>
      </c>
      <c r="AB96" s="6">
        <f t="shared" si="25"/>
        <v>9.3485703565901163E-2</v>
      </c>
      <c r="AD96" s="6">
        <f t="shared" si="17"/>
        <v>9.8771556099869359E-2</v>
      </c>
    </row>
    <row r="97" spans="1:30">
      <c r="A97" t="s">
        <v>513</v>
      </c>
      <c r="B97" t="s">
        <v>555</v>
      </c>
      <c r="C97" s="62">
        <v>18</v>
      </c>
      <c r="D97" s="62">
        <v>19.5</v>
      </c>
      <c r="E97" s="62">
        <v>19.994318181818237</v>
      </c>
      <c r="F97" s="62">
        <v>20.19696969696972</v>
      </c>
      <c r="G97" s="62">
        <f>AVERAGE(C97:F97)</f>
        <v>19.42282196969699</v>
      </c>
      <c r="H97" s="142">
        <v>20.9</v>
      </c>
      <c r="I97" s="142">
        <v>21</v>
      </c>
      <c r="J97" s="142">
        <v>19</v>
      </c>
      <c r="K97" s="142">
        <v>19.3</v>
      </c>
      <c r="L97" s="142">
        <f>AVERAGE(H97:K97)</f>
        <v>20.05</v>
      </c>
      <c r="M97" s="160">
        <v>19.100000000000001</v>
      </c>
      <c r="N97" s="160">
        <v>20</v>
      </c>
      <c r="O97" s="160">
        <v>18</v>
      </c>
      <c r="P97" s="160">
        <v>18</v>
      </c>
      <c r="Q97" s="44">
        <f>AVERAGE(M97:P97)</f>
        <v>18.774999999999999</v>
      </c>
      <c r="R97" s="16">
        <f>IF(G97&gt;0,(+G97+(L97*2)+(Q97*3))/6,IF(L97&gt;0,((L97*2)+(Q97*3))/5,Q97))</f>
        <v>19.307970328282831</v>
      </c>
      <c r="T97" s="6">
        <f t="shared" si="18"/>
        <v>1.0368704482631631E-4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>IF(G97&gt;100,IF(V97&lt;1,0,+V97/G97),IF(V97&lt;1,0,+V97/100))</f>
        <v>0</v>
      </c>
      <c r="AA97" s="6">
        <f>IF(L97&gt;100,IF(W97&lt;1,0,+W97/L97),IF(W97&lt;1,0,+W97/100))</f>
        <v>0</v>
      </c>
      <c r="AB97" s="6">
        <f>IF(Q97&gt;100,IF(X97&lt;1,0,+X97/Q97),IF(X97&lt;1,0,+X97/100))</f>
        <v>0</v>
      </c>
      <c r="AD97" s="6">
        <f t="shared" si="17"/>
        <v>0</v>
      </c>
    </row>
    <row r="98" spans="1:30">
      <c r="A98" t="s">
        <v>147</v>
      </c>
      <c r="B98" t="s">
        <v>148</v>
      </c>
      <c r="C98" s="62">
        <v>634.20336538461549</v>
      </c>
      <c r="D98" s="62">
        <v>634.71142578125</v>
      </c>
      <c r="E98" s="62">
        <v>633.54299242424167</v>
      </c>
      <c r="F98" s="62">
        <v>624.81969696969725</v>
      </c>
      <c r="G98" s="62">
        <f t="shared" ref="G98:G102" si="27">AVERAGE(C98:F98)</f>
        <v>631.81937013995116</v>
      </c>
      <c r="H98" s="142">
        <v>570.29999999999995</v>
      </c>
      <c r="I98" s="142">
        <v>566.20000000000005</v>
      </c>
      <c r="J98" s="142">
        <v>564.5</v>
      </c>
      <c r="K98" s="142">
        <v>581.70000000000005</v>
      </c>
      <c r="L98" s="142">
        <f t="shared" ref="L98:L141" si="28">AVERAGE(H98:K98)</f>
        <v>570.67499999999995</v>
      </c>
      <c r="M98" s="160">
        <v>569.70000000000005</v>
      </c>
      <c r="N98" s="160">
        <v>571</v>
      </c>
      <c r="O98" s="160">
        <v>587</v>
      </c>
      <c r="P98" s="160">
        <v>594</v>
      </c>
      <c r="Q98" s="44">
        <f t="shared" si="15"/>
        <v>580.42499999999995</v>
      </c>
      <c r="R98" s="16">
        <f t="shared" si="11"/>
        <v>585.74072835665845</v>
      </c>
      <c r="T98" s="6">
        <f t="shared" si="18"/>
        <v>3.1455261285932073E-3</v>
      </c>
      <c r="V98" s="23">
        <f>+claims!D98</f>
        <v>11</v>
      </c>
      <c r="W98" s="23">
        <f>+claims!E98</f>
        <v>12</v>
      </c>
      <c r="X98" s="23">
        <f>+claims!F98</f>
        <v>12</v>
      </c>
      <c r="Z98" s="6">
        <f t="shared" si="12"/>
        <v>1.7410039197695768E-2</v>
      </c>
      <c r="AA98" s="6">
        <f t="shared" si="13"/>
        <v>2.1027730319358656E-2</v>
      </c>
      <c r="AB98" s="6">
        <f t="shared" si="16"/>
        <v>2.0674505750096914E-2</v>
      </c>
      <c r="AD98" s="6">
        <f t="shared" si="17"/>
        <v>2.0248169514450638E-2</v>
      </c>
    </row>
    <row r="99" spans="1:30">
      <c r="A99" t="s">
        <v>149</v>
      </c>
      <c r="B99" t="s">
        <v>150</v>
      </c>
      <c r="C99" s="62">
        <v>192.77223076923099</v>
      </c>
      <c r="D99" s="62">
        <v>194.07703125</v>
      </c>
      <c r="E99" s="62">
        <v>190.71922348484799</v>
      </c>
      <c r="F99" s="62">
        <v>179.890170454545</v>
      </c>
      <c r="G99" s="62">
        <f t="shared" si="27"/>
        <v>189.36466398965601</v>
      </c>
      <c r="H99" s="142">
        <v>145.9</v>
      </c>
      <c r="I99" s="142">
        <v>135.80000000000001</v>
      </c>
      <c r="J99" s="142">
        <v>132.30000000000001</v>
      </c>
      <c r="K99" s="142">
        <v>130.6</v>
      </c>
      <c r="L99" s="142">
        <f t="shared" si="28"/>
        <v>136.15</v>
      </c>
      <c r="M99" s="160">
        <v>126.7</v>
      </c>
      <c r="N99" s="160">
        <v>128.19999999999999</v>
      </c>
      <c r="O99" s="160">
        <v>133</v>
      </c>
      <c r="P99" s="160">
        <v>134</v>
      </c>
      <c r="Q99" s="44">
        <f t="shared" si="15"/>
        <v>130.47499999999999</v>
      </c>
      <c r="R99" s="16">
        <f t="shared" si="11"/>
        <v>142.18161066494267</v>
      </c>
      <c r="T99" s="6">
        <f t="shared" si="18"/>
        <v>7.635391389067299E-4</v>
      </c>
      <c r="V99" s="23">
        <f>+claims!D99</f>
        <v>1</v>
      </c>
      <c r="W99" s="23">
        <f>+claims!E99</f>
        <v>4</v>
      </c>
      <c r="X99" s="23">
        <f>+claims!F99</f>
        <v>4</v>
      </c>
      <c r="Z99" s="6">
        <f t="shared" si="12"/>
        <v>5.2808162776061783E-3</v>
      </c>
      <c r="AA99" s="6">
        <f t="shared" si="13"/>
        <v>2.9379360998898273E-2</v>
      </c>
      <c r="AB99" s="6">
        <f t="shared" si="16"/>
        <v>3.0657214025675419E-2</v>
      </c>
      <c r="AD99" s="6">
        <f t="shared" si="17"/>
        <v>2.6001863392071497E-2</v>
      </c>
    </row>
    <row r="100" spans="1:30">
      <c r="A100" t="s">
        <v>151</v>
      </c>
      <c r="B100" t="s">
        <v>152</v>
      </c>
      <c r="C100" s="62">
        <v>13.84375</v>
      </c>
      <c r="D100" s="62">
        <v>14.2978515625</v>
      </c>
      <c r="E100" s="62">
        <v>13.0085227272727</v>
      </c>
      <c r="F100" s="62">
        <v>14.811553030302999</v>
      </c>
      <c r="G100" s="62">
        <f t="shared" si="27"/>
        <v>13.990419330018923</v>
      </c>
      <c r="H100" s="142">
        <v>13.5</v>
      </c>
      <c r="I100" s="142">
        <v>14.9</v>
      </c>
      <c r="J100" s="142">
        <v>13.2</v>
      </c>
      <c r="K100" s="142">
        <v>13</v>
      </c>
      <c r="L100" s="142">
        <f t="shared" si="28"/>
        <v>13.649999999999999</v>
      </c>
      <c r="M100" s="160">
        <v>15.6</v>
      </c>
      <c r="N100" s="160">
        <v>16.2</v>
      </c>
      <c r="O100" s="160">
        <v>15.8</v>
      </c>
      <c r="P100" s="160">
        <v>16.100000000000001</v>
      </c>
      <c r="Q100" s="44">
        <f t="shared" si="15"/>
        <v>15.924999999999999</v>
      </c>
      <c r="R100" s="16">
        <f t="shared" si="11"/>
        <v>14.844236555003155</v>
      </c>
      <c r="T100" s="6">
        <f t="shared" si="18"/>
        <v>7.971604445841001E-5</v>
      </c>
      <c r="V100" s="23">
        <f>+claims!D100</f>
        <v>0</v>
      </c>
      <c r="W100" s="23">
        <f>+claims!E100</f>
        <v>0</v>
      </c>
      <c r="X100" s="23">
        <f>+claims!F100</f>
        <v>1</v>
      </c>
      <c r="Z100" s="6">
        <f t="shared" si="12"/>
        <v>0</v>
      </c>
      <c r="AA100" s="6">
        <f t="shared" si="13"/>
        <v>0</v>
      </c>
      <c r="AB100" s="6">
        <f t="shared" si="16"/>
        <v>0.01</v>
      </c>
      <c r="AD100" s="6">
        <f t="shared" si="17"/>
        <v>5.0000000000000001E-3</v>
      </c>
    </row>
    <row r="101" spans="1:30">
      <c r="A101" t="s">
        <v>153</v>
      </c>
      <c r="B101" t="s">
        <v>154</v>
      </c>
      <c r="C101" s="62">
        <v>363.43423076923074</v>
      </c>
      <c r="D101" s="62">
        <v>359.08808593750001</v>
      </c>
      <c r="E101" s="62">
        <v>353.18541666666698</v>
      </c>
      <c r="F101" s="62">
        <v>344.53570075757642</v>
      </c>
      <c r="G101" s="62">
        <f t="shared" si="27"/>
        <v>355.06085853274357</v>
      </c>
      <c r="H101" s="142">
        <v>293.3</v>
      </c>
      <c r="I101" s="142">
        <v>290.10000000000002</v>
      </c>
      <c r="J101" s="142">
        <v>285.39999999999998</v>
      </c>
      <c r="K101" s="142">
        <v>287.8</v>
      </c>
      <c r="L101" s="142">
        <f t="shared" si="28"/>
        <v>289.15000000000003</v>
      </c>
      <c r="M101" s="160">
        <v>282</v>
      </c>
      <c r="N101" s="160">
        <v>277</v>
      </c>
      <c r="O101" s="160">
        <v>280.60000000000002</v>
      </c>
      <c r="P101" s="160">
        <v>276.2</v>
      </c>
      <c r="Q101" s="44">
        <f t="shared" si="15"/>
        <v>278.95</v>
      </c>
      <c r="R101" s="16">
        <f t="shared" si="11"/>
        <v>295.03514308879056</v>
      </c>
      <c r="T101" s="6">
        <f t="shared" si="18"/>
        <v>1.5843882907762236E-3</v>
      </c>
      <c r="V101" s="23">
        <f>+claims!D101</f>
        <v>5</v>
      </c>
      <c r="W101" s="23">
        <f>+claims!E101</f>
        <v>2</v>
      </c>
      <c r="X101" s="23">
        <f>+claims!F101</f>
        <v>2</v>
      </c>
      <c r="Z101" s="6">
        <f t="shared" si="12"/>
        <v>1.4082092914048711E-2</v>
      </c>
      <c r="AA101" s="6">
        <f t="shared" si="13"/>
        <v>6.916825177243644E-3</v>
      </c>
      <c r="AB101" s="6">
        <f t="shared" si="16"/>
        <v>7.1697436816633812E-3</v>
      </c>
      <c r="AD101" s="6">
        <f t="shared" si="17"/>
        <v>8.2374957189210243E-3</v>
      </c>
    </row>
    <row r="102" spans="1:30">
      <c r="A102" t="s">
        <v>155</v>
      </c>
      <c r="B102" t="s">
        <v>482</v>
      </c>
      <c r="C102" s="62">
        <v>2897.8599999999997</v>
      </c>
      <c r="D102" s="62">
        <v>2869.42</v>
      </c>
      <c r="E102" s="62">
        <v>2806.91</v>
      </c>
      <c r="F102" s="62">
        <v>2731.27</v>
      </c>
      <c r="G102" s="62">
        <f t="shared" si="27"/>
        <v>2826.3649999999998</v>
      </c>
      <c r="H102" s="142">
        <v>2659</v>
      </c>
      <c r="I102" s="142">
        <v>2638.3</v>
      </c>
      <c r="J102" s="142">
        <v>2629.9</v>
      </c>
      <c r="K102" s="142">
        <v>2618</v>
      </c>
      <c r="L102" s="142">
        <f t="shared" si="28"/>
        <v>2636.3</v>
      </c>
      <c r="M102" s="160">
        <v>2609.3000000000002</v>
      </c>
      <c r="N102" s="160">
        <v>2602</v>
      </c>
      <c r="O102" s="160">
        <v>2601.1999999999998</v>
      </c>
      <c r="P102" s="160">
        <v>2596.6</v>
      </c>
      <c r="Q102" s="44">
        <f t="shared" si="15"/>
        <v>2602.2750000000001</v>
      </c>
      <c r="R102" s="16">
        <f t="shared" si="11"/>
        <v>2650.9650000000001</v>
      </c>
      <c r="T102" s="6">
        <f t="shared" si="18"/>
        <v>1.4236127470392766E-2</v>
      </c>
      <c r="V102" s="23">
        <f>+claims!D102</f>
        <v>16</v>
      </c>
      <c r="W102" s="23">
        <f>+claims!E102</f>
        <v>13</v>
      </c>
      <c r="X102" s="23">
        <f>+claims!F102</f>
        <v>12</v>
      </c>
      <c r="Z102" s="6">
        <f t="shared" si="12"/>
        <v>5.6609815080500931E-3</v>
      </c>
      <c r="AA102" s="6">
        <f t="shared" si="13"/>
        <v>4.9311535106019797E-3</v>
      </c>
      <c r="AB102" s="6">
        <f t="shared" si="16"/>
        <v>4.6113496844107562E-3</v>
      </c>
      <c r="AD102" s="6">
        <f t="shared" si="17"/>
        <v>4.8928895970810531E-3</v>
      </c>
    </row>
    <row r="103" spans="1:30">
      <c r="A103" t="s">
        <v>156</v>
      </c>
      <c r="B103" t="s">
        <v>545</v>
      </c>
      <c r="C103" s="62">
        <v>71.802115384615405</v>
      </c>
      <c r="D103" s="62">
        <v>71.607421875</v>
      </c>
      <c r="E103" s="62">
        <v>71.181818181818201</v>
      </c>
      <c r="F103" s="62">
        <v>69.830303030303</v>
      </c>
      <c r="G103" s="62">
        <f>AVERAGE(C103:F103)</f>
        <v>71.105414617934159</v>
      </c>
      <c r="H103" s="142">
        <v>70.400000000000006</v>
      </c>
      <c r="I103" s="142">
        <v>71.3</v>
      </c>
      <c r="J103" s="142">
        <v>71.3</v>
      </c>
      <c r="K103" s="142">
        <v>70.400000000000006</v>
      </c>
      <c r="L103" s="142">
        <f>AVERAGE(H103:K103)</f>
        <v>70.849999999999994</v>
      </c>
      <c r="M103" s="160">
        <v>67</v>
      </c>
      <c r="N103" s="160">
        <v>65.400000000000006</v>
      </c>
      <c r="O103" s="160">
        <v>67.099999999999994</v>
      </c>
      <c r="P103" s="160">
        <v>72</v>
      </c>
      <c r="Q103" s="44">
        <f>AVERAGE(M103:P103)</f>
        <v>67.875</v>
      </c>
      <c r="R103" s="16">
        <f>IF(G103&gt;0,(+G103+(L103*2)+(Q103*3))/6,IF(L103&gt;0,((L103*2)+(Q103*3))/5,Q103))</f>
        <v>69.405069102989032</v>
      </c>
      <c r="T103" s="6">
        <f t="shared" si="18"/>
        <v>3.7271688266030307E-4</v>
      </c>
      <c r="V103" s="23">
        <f>+claims!D103</f>
        <v>0</v>
      </c>
      <c r="W103" s="23">
        <f>+claims!E103</f>
        <v>0</v>
      </c>
      <c r="X103" s="23">
        <f>+claims!F103</f>
        <v>0</v>
      </c>
      <c r="Z103" s="6">
        <f>IF(G103&gt;100,IF(V103&lt;1,0,+V103/G103),IF(V103&lt;1,0,+V103/100))</f>
        <v>0</v>
      </c>
      <c r="AA103" s="6">
        <f>IF(L103&gt;100,IF(W103&lt;1,0,+W103/L103),IF(W103&lt;1,0,+W103/100))</f>
        <v>0</v>
      </c>
      <c r="AB103" s="6">
        <f>IF(Q103&gt;100,IF(X103&lt;1,0,+X103/Q103),IF(X103&lt;1,0,+X103/100))</f>
        <v>0</v>
      </c>
      <c r="AD103" s="6">
        <f t="shared" si="17"/>
        <v>0</v>
      </c>
    </row>
    <row r="104" spans="1:30">
      <c r="A104" t="s">
        <v>516</v>
      </c>
      <c r="B104" t="s">
        <v>517</v>
      </c>
      <c r="C104" s="62">
        <v>515.53653846153929</v>
      </c>
      <c r="D104" s="62">
        <v>529.357421875</v>
      </c>
      <c r="E104" s="62">
        <v>546.28314393939354</v>
      </c>
      <c r="F104" s="62">
        <v>565.17234848484929</v>
      </c>
      <c r="G104" s="62">
        <f>AVERAGE(C104:F104)</f>
        <v>539.08736319019556</v>
      </c>
      <c r="H104" s="142">
        <v>571.79999999999995</v>
      </c>
      <c r="I104" s="142">
        <v>649.4</v>
      </c>
      <c r="J104" s="142">
        <v>685.9</v>
      </c>
      <c r="K104" s="142">
        <v>699.7</v>
      </c>
      <c r="L104" s="142">
        <f>AVERAGE(H104:K104)</f>
        <v>651.70000000000005</v>
      </c>
      <c r="M104" s="161">
        <v>689.4</v>
      </c>
      <c r="N104" s="161">
        <v>701.4</v>
      </c>
      <c r="O104" s="161">
        <v>705.6</v>
      </c>
      <c r="P104" s="161">
        <v>713</v>
      </c>
      <c r="Q104" s="44">
        <f>AVERAGE(M104:P104)</f>
        <v>702.35</v>
      </c>
      <c r="R104" s="16">
        <f>IF(G104&gt;0,(+G104+(L104*2)+(Q104*3))/6,IF(L104&gt;0,((L104*2)+(Q104*3))/5,Q104))</f>
        <v>658.25622719836599</v>
      </c>
      <c r="T104" s="6">
        <f t="shared" si="18"/>
        <v>3.5349465415709974E-3</v>
      </c>
      <c r="V104" s="23">
        <f>+claims!D104</f>
        <v>11</v>
      </c>
      <c r="W104" s="23">
        <f>+claims!E104</f>
        <v>9</v>
      </c>
      <c r="X104" s="23">
        <f>+claims!F104</f>
        <v>7</v>
      </c>
      <c r="Z104" s="6">
        <f>IF(G104&gt;100,IF(V104&lt;1,0,+V104/G104),IF(V104&lt;1,0,+V104/100))</f>
        <v>2.0404855967879713E-2</v>
      </c>
      <c r="AA104" s="6">
        <f>IF(L104&gt;100,IF(W104&lt;1,0,+W104/L104),IF(W104&lt;1,0,+W104/100))</f>
        <v>1.3810035292312412E-2</v>
      </c>
      <c r="AB104" s="6">
        <f>IF(Q104&gt;100,IF(X104&lt;1,0,+X104/Q104),IF(X104&lt;1,0,+X104/100))</f>
        <v>9.9665408984124723E-3</v>
      </c>
      <c r="AD104" s="6">
        <f t="shared" si="17"/>
        <v>1.2987424874623657E-2</v>
      </c>
    </row>
    <row r="105" spans="1:30">
      <c r="A105" t="s">
        <v>562</v>
      </c>
      <c r="B105" t="s">
        <v>563</v>
      </c>
      <c r="C105" s="62">
        <v>3514.7644615384615</v>
      </c>
      <c r="D105" s="62">
        <v>3499.5262109374999</v>
      </c>
      <c r="E105" s="62">
        <v>3449.677045454544</v>
      </c>
      <c r="F105" s="62">
        <v>3110.4986742424248</v>
      </c>
      <c r="G105" s="62">
        <f t="shared" ref="G105:G129" si="29">AVERAGE(C105:F105)</f>
        <v>3393.6165980432324</v>
      </c>
      <c r="H105" s="142">
        <v>2672.2999999999997</v>
      </c>
      <c r="I105" s="142">
        <v>2683</v>
      </c>
      <c r="J105" s="142">
        <v>2716.2</v>
      </c>
      <c r="K105" s="142">
        <v>2708.4</v>
      </c>
      <c r="L105" s="142">
        <f t="shared" si="28"/>
        <v>2694.9749999999999</v>
      </c>
      <c r="M105" s="161">
        <v>2707.1</v>
      </c>
      <c r="N105" s="161">
        <v>2723.9</v>
      </c>
      <c r="O105" s="161">
        <v>2699.9</v>
      </c>
      <c r="P105" s="161">
        <v>2699.4</v>
      </c>
      <c r="Q105" s="44">
        <f t="shared" si="15"/>
        <v>2707.5749999999998</v>
      </c>
      <c r="R105" s="16">
        <f t="shared" ref="R105:R163" si="30">IF(G105&gt;0,(+G105+(L105*2)+(Q105*3))/6,IF(L105&gt;0,((L105*2)+(Q105*3))/5,Q105))</f>
        <v>2817.7152663405382</v>
      </c>
      <c r="T105" s="6">
        <f t="shared" si="18"/>
        <v>1.5131604418351657E-2</v>
      </c>
      <c r="V105" s="23">
        <f>+claims!D105</f>
        <v>591</v>
      </c>
      <c r="W105" s="23">
        <f>+claims!E105</f>
        <v>573</v>
      </c>
      <c r="X105" s="23">
        <f>+claims!F105</f>
        <v>427</v>
      </c>
      <c r="Z105" s="6">
        <f t="shared" ref="Z105:Z167" si="31">IF(G105&gt;100,IF(V105&lt;1,0,+V105/G105),IF(V105&lt;1,0,+V105/100))</f>
        <v>0.17415049193853308</v>
      </c>
      <c r="AA105" s="6">
        <f t="shared" ref="AA105:AA167" si="32">IF(L105&gt;100,IF(W105&lt;1,0,+W105/L105),IF(W105&lt;1,0,+W105/100))</f>
        <v>0.21261792781009101</v>
      </c>
      <c r="AB105" s="6">
        <f t="shared" si="16"/>
        <v>0.15770569605643428</v>
      </c>
      <c r="AD105" s="6">
        <f t="shared" si="17"/>
        <v>0.17875057262133631</v>
      </c>
    </row>
    <row r="106" spans="1:30">
      <c r="A106" t="s">
        <v>157</v>
      </c>
      <c r="B106" t="s">
        <v>158</v>
      </c>
      <c r="C106" s="62">
        <v>39927.249914434462</v>
      </c>
      <c r="D106" s="62">
        <v>40046.239430360154</v>
      </c>
      <c r="E106" s="62">
        <v>39214.3617480381</v>
      </c>
      <c r="F106" s="62">
        <v>38352.053099852666</v>
      </c>
      <c r="G106" s="62">
        <f t="shared" si="29"/>
        <v>39384.976048171346</v>
      </c>
      <c r="H106" s="142">
        <v>37824.6</v>
      </c>
      <c r="I106" s="142">
        <v>38015.300000000003</v>
      </c>
      <c r="J106" s="142">
        <v>37766.400000000001</v>
      </c>
      <c r="K106" s="142">
        <v>37662.9</v>
      </c>
      <c r="L106" s="142">
        <f t="shared" si="28"/>
        <v>37817.299999999996</v>
      </c>
      <c r="M106" s="161">
        <v>37762.199999999997</v>
      </c>
      <c r="N106" s="161">
        <v>37857.5</v>
      </c>
      <c r="O106" s="161">
        <v>37890.6</v>
      </c>
      <c r="P106" s="161">
        <v>37745</v>
      </c>
      <c r="Q106" s="44">
        <f t="shared" ref="Q106:Q141" si="33">AVERAGE(M106:P106)</f>
        <v>37813.824999999997</v>
      </c>
      <c r="R106" s="16">
        <f t="shared" si="30"/>
        <v>38076.841841361886</v>
      </c>
      <c r="T106" s="6">
        <f t="shared" si="18"/>
        <v>0.20447903843453707</v>
      </c>
      <c r="V106" s="23">
        <f>+claims!D106</f>
        <v>2016</v>
      </c>
      <c r="W106" s="23">
        <f>+claims!E106</f>
        <v>1991</v>
      </c>
      <c r="X106" s="23">
        <f>+claims!F106</f>
        <v>1746</v>
      </c>
      <c r="Z106" s="6">
        <f t="shared" si="31"/>
        <v>5.1187031256138174E-2</v>
      </c>
      <c r="AA106" s="6">
        <f t="shared" si="32"/>
        <v>5.2647862221787391E-2</v>
      </c>
      <c r="AB106" s="6">
        <f t="shared" si="16"/>
        <v>4.6173588627968741E-2</v>
      </c>
      <c r="AD106" s="6">
        <f t="shared" si="17"/>
        <v>4.9167253597269867E-2</v>
      </c>
    </row>
    <row r="107" spans="1:30" s="106" customFormat="1">
      <c r="A107" s="106" t="s">
        <v>521</v>
      </c>
      <c r="B107" s="106" t="s">
        <v>520</v>
      </c>
      <c r="C107" s="44">
        <v>1254</v>
      </c>
      <c r="D107" s="44">
        <v>1254</v>
      </c>
      <c r="E107" s="44">
        <v>1254</v>
      </c>
      <c r="F107" s="44">
        <v>1254</v>
      </c>
      <c r="G107" s="44">
        <f t="shared" si="29"/>
        <v>1254</v>
      </c>
      <c r="H107" s="44">
        <v>1011.4</v>
      </c>
      <c r="I107" s="44">
        <v>1011.4</v>
      </c>
      <c r="J107" s="44">
        <v>1011.4</v>
      </c>
      <c r="K107" s="44">
        <v>1011.4</v>
      </c>
      <c r="L107" s="44">
        <f t="shared" si="28"/>
        <v>1011.4</v>
      </c>
      <c r="M107" s="44">
        <v>980.1</v>
      </c>
      <c r="N107" s="44">
        <v>980.1</v>
      </c>
      <c r="O107" s="44">
        <v>980.1</v>
      </c>
      <c r="P107" s="44">
        <v>980.1</v>
      </c>
      <c r="Q107" s="44">
        <f t="shared" si="33"/>
        <v>980.1</v>
      </c>
      <c r="R107" s="44">
        <f>IF(G107&gt;0,(+G107+(L107*2)+(Q107*3))/6,IF(L107&gt;0,((L107*2)+(Q107*3))/5,Q107))</f>
        <v>1036.1833333333334</v>
      </c>
      <c r="T107" s="48">
        <f t="shared" si="18"/>
        <v>5.5644786015770905E-3</v>
      </c>
      <c r="V107" s="49">
        <f>+claims!D107</f>
        <v>13</v>
      </c>
      <c r="W107" s="49">
        <f>+claims!E107</f>
        <v>8</v>
      </c>
      <c r="X107" s="49">
        <f>+claims!F107</f>
        <v>22</v>
      </c>
      <c r="Z107" s="48">
        <f>IF(G107&gt;100,IF(V107&lt;1,0,+V107/G107),IF(V107&lt;1,0,+V107/100))</f>
        <v>1.036682615629984E-2</v>
      </c>
      <c r="AA107" s="48">
        <f>IF(L107&gt;100,IF(W107&lt;1,0,+W107/L107),IF(W107&lt;1,0,+W107/100))</f>
        <v>7.9098279612418426E-3</v>
      </c>
      <c r="AB107" s="48">
        <f>IF(Q107&gt;100,IF(X107&lt;1,0,+X107/Q107),IF(X107&lt;1,0,+X107/100))</f>
        <v>2.2446689113355778E-2</v>
      </c>
      <c r="AD107" s="48">
        <f t="shared" si="17"/>
        <v>1.5587758236475143E-2</v>
      </c>
    </row>
    <row r="108" spans="1:30">
      <c r="A108" t="s">
        <v>159</v>
      </c>
      <c r="B108" t="s">
        <v>160</v>
      </c>
      <c r="C108" s="62">
        <v>1055.1356730769246</v>
      </c>
      <c r="D108" s="62">
        <v>1061.4705664062499</v>
      </c>
      <c r="E108" s="62">
        <v>967.50053030302945</v>
      </c>
      <c r="F108" s="62">
        <v>887.9241477272725</v>
      </c>
      <c r="G108" s="62">
        <f t="shared" si="29"/>
        <v>993.00772937836905</v>
      </c>
      <c r="H108" s="142">
        <v>690.2</v>
      </c>
      <c r="I108" s="142">
        <v>689.5</v>
      </c>
      <c r="J108" s="142">
        <v>701.3</v>
      </c>
      <c r="K108" s="142">
        <v>701.6</v>
      </c>
      <c r="L108" s="142">
        <f t="shared" si="28"/>
        <v>695.65</v>
      </c>
      <c r="M108" s="162">
        <v>700.9</v>
      </c>
      <c r="N108" s="162">
        <v>712.8</v>
      </c>
      <c r="O108" s="162">
        <v>718.8</v>
      </c>
      <c r="P108" s="162">
        <v>719.2</v>
      </c>
      <c r="Q108" s="44">
        <f t="shared" si="33"/>
        <v>712.92499999999995</v>
      </c>
      <c r="R108" s="16">
        <f t="shared" si="30"/>
        <v>753.84712156306148</v>
      </c>
      <c r="T108" s="6">
        <f t="shared" si="18"/>
        <v>4.0482857056809178E-3</v>
      </c>
      <c r="V108" s="23">
        <f>+claims!D108</f>
        <v>5</v>
      </c>
      <c r="W108" s="23">
        <f>+claims!E108</f>
        <v>3</v>
      </c>
      <c r="X108" s="23">
        <f>+claims!F108</f>
        <v>3</v>
      </c>
      <c r="Z108" s="6">
        <f t="shared" si="31"/>
        <v>5.0352075337117882E-3</v>
      </c>
      <c r="AA108" s="6">
        <f t="shared" si="32"/>
        <v>4.3125134766046147E-3</v>
      </c>
      <c r="AB108" s="6">
        <f t="shared" si="16"/>
        <v>4.2080162709962482E-3</v>
      </c>
      <c r="AD108" s="6">
        <f t="shared" si="17"/>
        <v>4.380713883318294E-3</v>
      </c>
    </row>
    <row r="109" spans="1:30">
      <c r="A109" t="s">
        <v>161</v>
      </c>
      <c r="B109" t="s">
        <v>162</v>
      </c>
      <c r="C109" s="62">
        <v>1467.36540384615</v>
      </c>
      <c r="D109" s="62">
        <v>1422.6191796875</v>
      </c>
      <c r="E109" s="62">
        <v>1381.75</v>
      </c>
      <c r="F109" s="62">
        <v>1297.4000000000001</v>
      </c>
      <c r="G109" s="62">
        <f t="shared" si="29"/>
        <v>1392.2836458834126</v>
      </c>
      <c r="H109" s="142">
        <v>1372.8000000000002</v>
      </c>
      <c r="I109" s="142">
        <v>1348.6999999999998</v>
      </c>
      <c r="J109" s="142">
        <v>1328.5</v>
      </c>
      <c r="K109" s="142">
        <v>1326.9</v>
      </c>
      <c r="L109" s="142">
        <f t="shared" si="28"/>
        <v>1344.2249999999999</v>
      </c>
      <c r="M109" s="162">
        <v>1632.9</v>
      </c>
      <c r="N109" s="162">
        <v>1484.5</v>
      </c>
      <c r="O109" s="162">
        <v>1442.4</v>
      </c>
      <c r="P109" s="162">
        <v>1082.0999999999999</v>
      </c>
      <c r="Q109" s="44">
        <f t="shared" si="33"/>
        <v>1410.4749999999999</v>
      </c>
      <c r="R109" s="16">
        <f t="shared" si="30"/>
        <v>1385.3597743139019</v>
      </c>
      <c r="T109" s="6">
        <f t="shared" si="18"/>
        <v>7.4396147589603258E-3</v>
      </c>
      <c r="V109" s="23">
        <f>+claims!D109</f>
        <v>22</v>
      </c>
      <c r="W109" s="23">
        <f>+claims!E109</f>
        <v>23</v>
      </c>
      <c r="X109" s="23">
        <f>+claims!F109</f>
        <v>21</v>
      </c>
      <c r="Z109" s="6">
        <f t="shared" si="31"/>
        <v>1.5801377876589841E-2</v>
      </c>
      <c r="AA109" s="6">
        <f t="shared" si="32"/>
        <v>1.711023080213506E-2</v>
      </c>
      <c r="AB109" s="6">
        <f t="shared" ref="AB109:AB171" si="34">IF(Q109&gt;100,IF(X109&lt;1,0,+X109/Q109),IF(X109&lt;1,0,+X109/100))</f>
        <v>1.4888601357698648E-2</v>
      </c>
      <c r="AD109" s="6">
        <f t="shared" si="17"/>
        <v>1.5781273925659315E-2</v>
      </c>
    </row>
    <row r="110" spans="1:30">
      <c r="A110" t="s">
        <v>163</v>
      </c>
      <c r="B110" t="s">
        <v>164</v>
      </c>
      <c r="C110" s="62">
        <v>1746.3925961538464</v>
      </c>
      <c r="D110" s="62">
        <v>1708.799609375</v>
      </c>
      <c r="E110" s="62">
        <v>1659.6532575757565</v>
      </c>
      <c r="F110" s="62">
        <v>1656.2172159090908</v>
      </c>
      <c r="G110" s="62">
        <f t="shared" si="29"/>
        <v>1692.7656697534233</v>
      </c>
      <c r="H110" s="142">
        <v>1634.6999999999998</v>
      </c>
      <c r="I110" s="142">
        <v>1643.7</v>
      </c>
      <c r="J110" s="142">
        <v>1638.3999999999999</v>
      </c>
      <c r="K110" s="142">
        <v>1675.7999999999997</v>
      </c>
      <c r="L110" s="142">
        <f t="shared" si="28"/>
        <v>1648.1499999999996</v>
      </c>
      <c r="M110" s="162">
        <v>1657.2</v>
      </c>
      <c r="N110" s="162">
        <v>1658.6</v>
      </c>
      <c r="O110" s="162">
        <v>1686</v>
      </c>
      <c r="P110" s="162">
        <v>1682</v>
      </c>
      <c r="Q110" s="44">
        <f t="shared" si="33"/>
        <v>1670.95</v>
      </c>
      <c r="R110" s="16">
        <f t="shared" si="30"/>
        <v>1666.9859449589039</v>
      </c>
      <c r="T110" s="6">
        <f t="shared" si="18"/>
        <v>8.9519946147112815E-3</v>
      </c>
      <c r="V110" s="23">
        <f>+claims!D110</f>
        <v>37</v>
      </c>
      <c r="W110" s="23">
        <f>+claims!E110</f>
        <v>23</v>
      </c>
      <c r="X110" s="23">
        <f>+claims!F110</f>
        <v>44</v>
      </c>
      <c r="Z110" s="6">
        <f t="shared" si="31"/>
        <v>2.1857721160773308E-2</v>
      </c>
      <c r="AA110" s="6">
        <f t="shared" si="32"/>
        <v>1.3955040499954498E-2</v>
      </c>
      <c r="AB110" s="6">
        <f t="shared" si="34"/>
        <v>2.6332325922379485E-2</v>
      </c>
      <c r="AD110" s="6">
        <f t="shared" si="17"/>
        <v>2.1460796654636793E-2</v>
      </c>
    </row>
    <row r="111" spans="1:30">
      <c r="A111" t="s">
        <v>165</v>
      </c>
      <c r="B111" t="s">
        <v>166</v>
      </c>
      <c r="C111" s="62">
        <v>6564.8265576923104</v>
      </c>
      <c r="D111" s="62">
        <v>6384.9647265624999</v>
      </c>
      <c r="E111" s="62">
        <v>6469.1818181818198</v>
      </c>
      <c r="F111" s="62">
        <v>5200.2996969696997</v>
      </c>
      <c r="G111" s="62">
        <f t="shared" si="29"/>
        <v>6154.8181998515829</v>
      </c>
      <c r="H111" s="142">
        <v>6409</v>
      </c>
      <c r="I111" s="142">
        <v>6468.8</v>
      </c>
      <c r="J111" s="142">
        <v>6388.7999999999993</v>
      </c>
      <c r="K111" s="142">
        <v>5205.2999999999993</v>
      </c>
      <c r="L111" s="142">
        <f t="shared" si="28"/>
        <v>6117.9749999999995</v>
      </c>
      <c r="M111" s="162">
        <v>6659.2000000000007</v>
      </c>
      <c r="N111" s="162">
        <v>6636.4</v>
      </c>
      <c r="O111" s="162">
        <v>6526</v>
      </c>
      <c r="P111" s="162">
        <v>5405.3</v>
      </c>
      <c r="Q111" s="44">
        <f t="shared" si="33"/>
        <v>6306.7249999999995</v>
      </c>
      <c r="R111" s="16">
        <f t="shared" si="30"/>
        <v>6218.4905333085962</v>
      </c>
      <c r="T111" s="6">
        <f t="shared" si="18"/>
        <v>3.3394339006969864E-2</v>
      </c>
      <c r="V111" s="23">
        <f>+claims!D111</f>
        <v>91</v>
      </c>
      <c r="W111" s="23">
        <f>+claims!E111</f>
        <v>115</v>
      </c>
      <c r="X111" s="23">
        <f>+claims!F111</f>
        <v>89</v>
      </c>
      <c r="Z111" s="6">
        <f t="shared" si="31"/>
        <v>1.4785164572723589E-2</v>
      </c>
      <c r="AA111" s="6">
        <f t="shared" si="32"/>
        <v>1.8797069291718257E-2</v>
      </c>
      <c r="AB111" s="6">
        <f t="shared" si="34"/>
        <v>1.4111920212154487E-2</v>
      </c>
      <c r="AD111" s="6">
        <f t="shared" si="17"/>
        <v>1.5785843965437262E-2</v>
      </c>
    </row>
    <row r="112" spans="1:30">
      <c r="A112" t="s">
        <v>167</v>
      </c>
      <c r="B112" t="s">
        <v>168</v>
      </c>
      <c r="C112" s="62">
        <v>1747.7557692307701</v>
      </c>
      <c r="D112" s="62">
        <v>1766.822265625</v>
      </c>
      <c r="E112" s="62">
        <v>1744.7651515151499</v>
      </c>
      <c r="F112" s="62">
        <v>1436.44128787879</v>
      </c>
      <c r="G112" s="62">
        <f t="shared" si="29"/>
        <v>1673.9461185624275</v>
      </c>
      <c r="H112" s="142">
        <v>1779.8999999999999</v>
      </c>
      <c r="I112" s="142">
        <v>1808.8999999999999</v>
      </c>
      <c r="J112" s="142">
        <v>1757.6999999999998</v>
      </c>
      <c r="K112" s="142">
        <v>1465.8000000000002</v>
      </c>
      <c r="L112" s="142">
        <f t="shared" si="28"/>
        <v>1703.075</v>
      </c>
      <c r="M112" s="163">
        <v>1808.6999999999998</v>
      </c>
      <c r="N112" s="163">
        <v>1844.2</v>
      </c>
      <c r="O112" s="163">
        <v>1801.8999999999999</v>
      </c>
      <c r="P112" s="163">
        <v>1426.4</v>
      </c>
      <c r="Q112" s="44">
        <f t="shared" si="33"/>
        <v>1720.2999999999997</v>
      </c>
      <c r="R112" s="16">
        <f t="shared" si="30"/>
        <v>1706.8326864270712</v>
      </c>
      <c r="T112" s="6">
        <f t="shared" si="18"/>
        <v>9.1659783115238067E-3</v>
      </c>
      <c r="V112" s="23">
        <f>+claims!D112</f>
        <v>44</v>
      </c>
      <c r="W112" s="23">
        <f>+claims!E112</f>
        <v>27</v>
      </c>
      <c r="X112" s="23">
        <f>+claims!F112</f>
        <v>26</v>
      </c>
      <c r="Z112" s="6">
        <f t="shared" si="31"/>
        <v>2.6285194912836783E-2</v>
      </c>
      <c r="AA112" s="6">
        <f t="shared" si="32"/>
        <v>1.585367643820736E-2</v>
      </c>
      <c r="AB112" s="6">
        <f t="shared" si="34"/>
        <v>1.5113642969249552E-2</v>
      </c>
      <c r="AD112" s="6">
        <f t="shared" si="17"/>
        <v>1.7222246116166694E-2</v>
      </c>
    </row>
    <row r="113" spans="1:30">
      <c r="A113" t="s">
        <v>169</v>
      </c>
      <c r="B113" t="s">
        <v>170</v>
      </c>
      <c r="C113" s="62">
        <v>6609.4164807692332</v>
      </c>
      <c r="D113" s="62">
        <v>6470.9372460937502</v>
      </c>
      <c r="E113" s="62">
        <v>6321.1214583333303</v>
      </c>
      <c r="F113" s="62">
        <v>5157.83</v>
      </c>
      <c r="G113" s="62">
        <f t="shared" si="29"/>
        <v>6139.8262962990793</v>
      </c>
      <c r="H113" s="142">
        <v>6516.2</v>
      </c>
      <c r="I113" s="142">
        <v>6312</v>
      </c>
      <c r="J113" s="142">
        <v>6394.7999999999993</v>
      </c>
      <c r="K113" s="142">
        <v>5194.3999999999996</v>
      </c>
      <c r="L113" s="142">
        <f t="shared" si="28"/>
        <v>6104.35</v>
      </c>
      <c r="M113" s="163">
        <v>6673.7</v>
      </c>
      <c r="N113" s="163">
        <v>6558.2</v>
      </c>
      <c r="O113" s="163">
        <v>6586.7</v>
      </c>
      <c r="P113" s="163">
        <v>5384.9</v>
      </c>
      <c r="Q113" s="44">
        <f t="shared" si="33"/>
        <v>6300.875</v>
      </c>
      <c r="R113" s="16">
        <f t="shared" si="30"/>
        <v>6208.5252160498467</v>
      </c>
      <c r="T113" s="6">
        <f t="shared" si="18"/>
        <v>3.3340823578898025E-2</v>
      </c>
      <c r="V113" s="23">
        <f>+claims!D113</f>
        <v>87</v>
      </c>
      <c r="W113" s="23">
        <f>+claims!E113</f>
        <v>110</v>
      </c>
      <c r="X113" s="23">
        <f>+claims!F113</f>
        <v>109</v>
      </c>
      <c r="Z113" s="6">
        <f t="shared" si="31"/>
        <v>1.4169781977780257E-2</v>
      </c>
      <c r="AA113" s="6">
        <f t="shared" si="32"/>
        <v>1.8019936602586679E-2</v>
      </c>
      <c r="AB113" s="6">
        <f t="shared" si="34"/>
        <v>1.7299184637054377E-2</v>
      </c>
      <c r="AD113" s="6">
        <f t="shared" si="17"/>
        <v>1.7017868182352791E-2</v>
      </c>
    </row>
    <row r="114" spans="1:30">
      <c r="A114" t="s">
        <v>171</v>
      </c>
      <c r="B114" t="s">
        <v>172</v>
      </c>
      <c r="C114" s="62">
        <v>1623.7</v>
      </c>
      <c r="D114" s="62">
        <v>1583.26</v>
      </c>
      <c r="E114" s="62">
        <v>1580.15</v>
      </c>
      <c r="F114" s="62">
        <v>1020.02</v>
      </c>
      <c r="G114" s="62">
        <f t="shared" si="29"/>
        <v>1451.7825000000003</v>
      </c>
      <c r="H114" s="142">
        <v>1490.6000000000001</v>
      </c>
      <c r="I114" s="142">
        <v>1429.3</v>
      </c>
      <c r="J114" s="142">
        <v>1460.6</v>
      </c>
      <c r="K114" s="142">
        <v>952.5</v>
      </c>
      <c r="L114" s="142">
        <f t="shared" si="28"/>
        <v>1333.25</v>
      </c>
      <c r="M114" s="163">
        <v>1507.9</v>
      </c>
      <c r="N114" s="163">
        <v>1417.8</v>
      </c>
      <c r="O114" s="163">
        <v>1435</v>
      </c>
      <c r="P114" s="163">
        <v>967.1</v>
      </c>
      <c r="Q114" s="44">
        <f t="shared" si="33"/>
        <v>1331.95</v>
      </c>
      <c r="R114" s="16">
        <f t="shared" si="30"/>
        <v>1352.3554166666668</v>
      </c>
      <c r="T114" s="6">
        <f t="shared" si="18"/>
        <v>7.2623758129370958E-3</v>
      </c>
      <c r="V114" s="23">
        <f>+claims!D114</f>
        <v>24</v>
      </c>
      <c r="W114" s="23">
        <f>+claims!E114</f>
        <v>20</v>
      </c>
      <c r="X114" s="23">
        <f>+claims!F114</f>
        <v>21</v>
      </c>
      <c r="Z114" s="6">
        <f t="shared" si="31"/>
        <v>1.6531401914542981E-2</v>
      </c>
      <c r="AA114" s="6">
        <f t="shared" si="32"/>
        <v>1.5000937558597412E-2</v>
      </c>
      <c r="AB114" s="6">
        <f t="shared" si="34"/>
        <v>1.5766357596005854E-2</v>
      </c>
      <c r="AD114" s="6">
        <f t="shared" si="17"/>
        <v>1.5638724969959227E-2</v>
      </c>
    </row>
    <row r="115" spans="1:30">
      <c r="A115" t="s">
        <v>173</v>
      </c>
      <c r="B115" t="s">
        <v>174</v>
      </c>
      <c r="C115" s="62">
        <v>857.83942307692303</v>
      </c>
      <c r="D115" s="62">
        <v>804.61417968750004</v>
      </c>
      <c r="E115" s="62">
        <v>832.63058712121199</v>
      </c>
      <c r="F115" s="62">
        <v>679.76289772727205</v>
      </c>
      <c r="G115" s="62">
        <f t="shared" si="29"/>
        <v>793.7117719032268</v>
      </c>
      <c r="H115" s="142">
        <v>811.59999999999991</v>
      </c>
      <c r="I115" s="142">
        <v>802</v>
      </c>
      <c r="J115" s="142">
        <v>808.40000000000009</v>
      </c>
      <c r="K115" s="142">
        <v>591.4</v>
      </c>
      <c r="L115" s="142">
        <f t="shared" si="28"/>
        <v>753.35</v>
      </c>
      <c r="M115" s="163">
        <v>826.7</v>
      </c>
      <c r="N115" s="163">
        <v>766.6</v>
      </c>
      <c r="O115" s="163">
        <v>792.3</v>
      </c>
      <c r="P115" s="163">
        <v>589.9</v>
      </c>
      <c r="Q115" s="44">
        <f t="shared" si="33"/>
        <v>743.87500000000011</v>
      </c>
      <c r="R115" s="16">
        <f t="shared" si="30"/>
        <v>755.33946198387127</v>
      </c>
      <c r="T115" s="6">
        <f t="shared" si="18"/>
        <v>4.0562998244866614E-3</v>
      </c>
      <c r="V115" s="23">
        <f>+claims!D115</f>
        <v>18</v>
      </c>
      <c r="W115" s="23">
        <f>+claims!E115</f>
        <v>14</v>
      </c>
      <c r="X115" s="23">
        <f>+claims!F115</f>
        <v>11</v>
      </c>
      <c r="Z115" s="6">
        <f t="shared" si="31"/>
        <v>2.2678257570551249E-2</v>
      </c>
      <c r="AA115" s="6">
        <f t="shared" si="32"/>
        <v>1.8583659653547486E-2</v>
      </c>
      <c r="AB115" s="6">
        <f t="shared" si="34"/>
        <v>1.4787430683918667E-2</v>
      </c>
      <c r="AD115" s="6">
        <f t="shared" si="17"/>
        <v>1.736797815490037E-2</v>
      </c>
    </row>
    <row r="116" spans="1:30">
      <c r="A116" t="s">
        <v>175</v>
      </c>
      <c r="B116" t="s">
        <v>176</v>
      </c>
      <c r="C116" s="62">
        <v>1018.33</v>
      </c>
      <c r="D116" s="62">
        <v>1064.26</v>
      </c>
      <c r="E116" s="62">
        <v>1063.1600000000001</v>
      </c>
      <c r="F116" s="62">
        <v>778.43</v>
      </c>
      <c r="G116" s="62">
        <f t="shared" si="29"/>
        <v>981.04499999999996</v>
      </c>
      <c r="H116" s="142">
        <v>957.5</v>
      </c>
      <c r="I116" s="142">
        <v>1095.7</v>
      </c>
      <c r="J116" s="142">
        <v>1033.2</v>
      </c>
      <c r="K116" s="142">
        <v>772.4</v>
      </c>
      <c r="L116" s="142">
        <f t="shared" si="28"/>
        <v>964.69999999999993</v>
      </c>
      <c r="M116" s="163">
        <v>948.8</v>
      </c>
      <c r="N116" s="163">
        <v>1055.2</v>
      </c>
      <c r="O116" s="163">
        <v>1014.0999999999999</v>
      </c>
      <c r="P116" s="163">
        <v>783.7</v>
      </c>
      <c r="Q116" s="44">
        <f t="shared" si="33"/>
        <v>950.45</v>
      </c>
      <c r="R116" s="16">
        <f t="shared" si="30"/>
        <v>960.29916666666668</v>
      </c>
      <c r="T116" s="6">
        <f t="shared" si="18"/>
        <v>5.1569678763690252E-3</v>
      </c>
      <c r="V116" s="23">
        <f>+claims!D116</f>
        <v>3</v>
      </c>
      <c r="W116" s="23">
        <f>+claims!E116</f>
        <v>3</v>
      </c>
      <c r="X116" s="23">
        <f>+claims!F116</f>
        <v>14</v>
      </c>
      <c r="Z116" s="6">
        <f t="shared" si="31"/>
        <v>3.0579637019708577E-3</v>
      </c>
      <c r="AA116" s="6">
        <f t="shared" si="32"/>
        <v>3.1097750596040222E-3</v>
      </c>
      <c r="AB116" s="6">
        <f t="shared" si="34"/>
        <v>1.472986480088379E-2</v>
      </c>
      <c r="AD116" s="6">
        <f t="shared" si="17"/>
        <v>8.9111847039717116E-3</v>
      </c>
    </row>
    <row r="117" spans="1:30">
      <c r="A117" t="s">
        <v>177</v>
      </c>
      <c r="B117" t="s">
        <v>546</v>
      </c>
      <c r="C117" s="62">
        <v>5375.1267692307702</v>
      </c>
      <c r="D117" s="62">
        <v>5474.5184179687503</v>
      </c>
      <c r="E117" s="62">
        <v>5319.6949621212098</v>
      </c>
      <c r="F117" s="62">
        <v>5276.47130681818</v>
      </c>
      <c r="G117" s="62">
        <f t="shared" si="29"/>
        <v>5361.4528640347271</v>
      </c>
      <c r="H117" s="142">
        <v>5260.3</v>
      </c>
      <c r="I117" s="142">
        <v>5248.7</v>
      </c>
      <c r="J117" s="142">
        <v>5168</v>
      </c>
      <c r="K117" s="142">
        <v>5231.7</v>
      </c>
      <c r="L117" s="142">
        <f t="shared" si="28"/>
        <v>5227.1750000000002</v>
      </c>
      <c r="M117" s="163">
        <v>5317.2999999999993</v>
      </c>
      <c r="N117" s="163">
        <v>5386</v>
      </c>
      <c r="O117" s="163">
        <v>5302</v>
      </c>
      <c r="P117" s="163">
        <v>5439.6</v>
      </c>
      <c r="Q117" s="44">
        <f t="shared" si="33"/>
        <v>5361.2250000000004</v>
      </c>
      <c r="R117" s="16">
        <f t="shared" si="30"/>
        <v>5316.5796440057884</v>
      </c>
      <c r="T117" s="6">
        <f t="shared" si="18"/>
        <v>2.8550925990558831E-2</v>
      </c>
      <c r="V117" s="23">
        <f>+claims!D117</f>
        <v>93</v>
      </c>
      <c r="W117" s="23">
        <f>+claims!E117</f>
        <v>98</v>
      </c>
      <c r="X117" s="23">
        <f>+claims!F117</f>
        <v>104</v>
      </c>
      <c r="Z117" s="6">
        <f t="shared" si="31"/>
        <v>1.7346044506677514E-2</v>
      </c>
      <c r="AA117" s="6">
        <f t="shared" si="32"/>
        <v>1.8748176596345062E-2</v>
      </c>
      <c r="AB117" s="6">
        <f t="shared" si="34"/>
        <v>1.939855163698595E-2</v>
      </c>
      <c r="AD117" s="6">
        <f t="shared" si="17"/>
        <v>1.8839675435054246E-2</v>
      </c>
    </row>
    <row r="118" spans="1:30">
      <c r="A118" t="s">
        <v>178</v>
      </c>
      <c r="B118" t="s">
        <v>179</v>
      </c>
      <c r="C118" s="62">
        <v>5756.5580769230774</v>
      </c>
      <c r="D118" s="62">
        <v>5449.4867187499995</v>
      </c>
      <c r="E118" s="62">
        <v>5642.6840909090924</v>
      </c>
      <c r="F118" s="62">
        <v>4348.7013257575818</v>
      </c>
      <c r="G118" s="62">
        <f t="shared" si="29"/>
        <v>5299.3575530849375</v>
      </c>
      <c r="H118" s="142">
        <v>5759.1</v>
      </c>
      <c r="I118" s="142">
        <v>5332.3</v>
      </c>
      <c r="J118" s="142">
        <v>5236.3999999999996</v>
      </c>
      <c r="K118" s="142">
        <v>4281.2999999999993</v>
      </c>
      <c r="L118" s="142">
        <f t="shared" si="28"/>
        <v>5152.2749999999996</v>
      </c>
      <c r="M118" s="164">
        <v>5648.6</v>
      </c>
      <c r="N118" s="164">
        <v>5341.5</v>
      </c>
      <c r="O118" s="164">
        <v>5213</v>
      </c>
      <c r="P118" s="164">
        <v>3906.7</v>
      </c>
      <c r="Q118" s="44">
        <f t="shared" si="33"/>
        <v>5027.45</v>
      </c>
      <c r="R118" s="16">
        <f t="shared" si="30"/>
        <v>5114.3762588474892</v>
      </c>
      <c r="T118" s="6">
        <f t="shared" si="18"/>
        <v>2.746505983764528E-2</v>
      </c>
      <c r="V118" s="23">
        <f>+claims!D118</f>
        <v>79</v>
      </c>
      <c r="W118" s="23">
        <f>+claims!E118</f>
        <v>66</v>
      </c>
      <c r="X118" s="23">
        <f>+claims!F118</f>
        <v>47</v>
      </c>
      <c r="Z118" s="6">
        <f t="shared" si="31"/>
        <v>1.4907467406876781E-2</v>
      </c>
      <c r="AA118" s="6">
        <f t="shared" si="32"/>
        <v>1.2809875249283084E-2</v>
      </c>
      <c r="AB118" s="6">
        <f t="shared" si="34"/>
        <v>9.348675770022576E-3</v>
      </c>
      <c r="AD118" s="6">
        <f t="shared" si="17"/>
        <v>1.1428874202585112E-2</v>
      </c>
    </row>
    <row r="119" spans="1:30">
      <c r="A119" t="s">
        <v>180</v>
      </c>
      <c r="B119" t="s">
        <v>181</v>
      </c>
      <c r="C119" s="62">
        <v>2305.74778846154</v>
      </c>
      <c r="D119" s="62">
        <v>1923.63</v>
      </c>
      <c r="E119" s="62">
        <v>2234.29</v>
      </c>
      <c r="F119" s="62">
        <v>1743.2</v>
      </c>
      <c r="G119" s="62">
        <f t="shared" si="29"/>
        <v>2051.7169471153852</v>
      </c>
      <c r="H119" s="142">
        <v>2194.8000000000002</v>
      </c>
      <c r="I119" s="142">
        <v>2243.6999999999998</v>
      </c>
      <c r="J119" s="142">
        <v>2341.6000000000004</v>
      </c>
      <c r="K119" s="142">
        <v>1695.4</v>
      </c>
      <c r="L119" s="142">
        <f t="shared" si="28"/>
        <v>2118.875</v>
      </c>
      <c r="M119" s="164">
        <v>2403.1999999999998</v>
      </c>
      <c r="N119" s="164">
        <v>2322.1999999999998</v>
      </c>
      <c r="O119" s="164">
        <v>2381.6</v>
      </c>
      <c r="P119" s="164">
        <v>1805.9</v>
      </c>
      <c r="Q119" s="44">
        <f t="shared" si="33"/>
        <v>2228.2249999999999</v>
      </c>
      <c r="R119" s="16">
        <f t="shared" si="30"/>
        <v>2162.3569911858972</v>
      </c>
      <c r="T119" s="6">
        <f t="shared" si="18"/>
        <v>1.1612220366175109E-2</v>
      </c>
      <c r="V119" s="23">
        <f>+claims!D119</f>
        <v>25</v>
      </c>
      <c r="W119" s="23">
        <f>+claims!E119</f>
        <v>14</v>
      </c>
      <c r="X119" s="23">
        <f>+claims!F119</f>
        <v>24</v>
      </c>
      <c r="Z119" s="6">
        <f t="shared" si="31"/>
        <v>1.218491665487717E-2</v>
      </c>
      <c r="AA119" s="6">
        <f t="shared" si="32"/>
        <v>6.6072798065010914E-3</v>
      </c>
      <c r="AB119" s="6">
        <f t="shared" si="34"/>
        <v>1.0770905092618565E-2</v>
      </c>
      <c r="AD119" s="6">
        <f t="shared" si="17"/>
        <v>9.6186985909558417E-3</v>
      </c>
    </row>
    <row r="120" spans="1:30">
      <c r="A120" t="s">
        <v>182</v>
      </c>
      <c r="B120" s="37" t="s">
        <v>572</v>
      </c>
      <c r="C120" s="62">
        <v>4308.5918653846102</v>
      </c>
      <c r="D120" s="62">
        <v>4145.8728906249999</v>
      </c>
      <c r="E120" s="62">
        <v>4231.0010227272696</v>
      </c>
      <c r="F120" s="62">
        <v>3250.2265719697002</v>
      </c>
      <c r="G120" s="62">
        <f t="shared" si="29"/>
        <v>3983.9230876766446</v>
      </c>
      <c r="H120" s="142">
        <v>4399.1000000000004</v>
      </c>
      <c r="I120" s="142">
        <v>4244.7000000000007</v>
      </c>
      <c r="J120" s="142">
        <v>4312.1000000000004</v>
      </c>
      <c r="K120" s="142">
        <v>3348.2</v>
      </c>
      <c r="L120" s="142">
        <f t="shared" si="28"/>
        <v>4076.0250000000005</v>
      </c>
      <c r="M120" s="164">
        <v>4555.5</v>
      </c>
      <c r="N120" s="164">
        <v>4383.7</v>
      </c>
      <c r="O120" s="164">
        <v>4356.3</v>
      </c>
      <c r="P120" s="164">
        <v>3370.7</v>
      </c>
      <c r="Q120" s="44">
        <f t="shared" si="33"/>
        <v>4166.55</v>
      </c>
      <c r="R120" s="16">
        <f t="shared" si="30"/>
        <v>4105.9371812794416</v>
      </c>
      <c r="T120" s="6">
        <f t="shared" si="18"/>
        <v>2.2049572551172611E-2</v>
      </c>
      <c r="V120" s="23">
        <f>+claims!D120</f>
        <v>72</v>
      </c>
      <c r="W120" s="23">
        <f>+claims!E120</f>
        <v>72</v>
      </c>
      <c r="X120" s="23">
        <f>+claims!F120</f>
        <v>79</v>
      </c>
      <c r="Z120" s="6">
        <f t="shared" si="31"/>
        <v>1.8072638054362933E-2</v>
      </c>
      <c r="AA120" s="6">
        <f t="shared" si="32"/>
        <v>1.7664268496881151E-2</v>
      </c>
      <c r="AB120" s="6">
        <f t="shared" si="34"/>
        <v>1.8960530894865057E-2</v>
      </c>
      <c r="AD120" s="6">
        <f t="shared" si="17"/>
        <v>1.8380461288786735E-2</v>
      </c>
    </row>
    <row r="121" spans="1:30">
      <c r="A121" t="s">
        <v>183</v>
      </c>
      <c r="B121" t="s">
        <v>184</v>
      </c>
      <c r="C121" s="62">
        <v>2010.6949230769301</v>
      </c>
      <c r="D121" s="62">
        <v>1642.9033789062501</v>
      </c>
      <c r="E121" s="62">
        <v>1901.54818181818</v>
      </c>
      <c r="F121" s="62">
        <v>1698.6755681818199</v>
      </c>
      <c r="G121" s="62">
        <f t="shared" si="29"/>
        <v>1813.4555129957948</v>
      </c>
      <c r="H121" s="44">
        <v>1302.5999999999999</v>
      </c>
      <c r="I121" s="44">
        <v>1311.9</v>
      </c>
      <c r="J121" s="44">
        <v>1366.6</v>
      </c>
      <c r="K121" s="44">
        <v>1139.0999999999999</v>
      </c>
      <c r="L121" s="44">
        <f t="shared" si="28"/>
        <v>1280.05</v>
      </c>
      <c r="M121" s="44">
        <v>1576.5</v>
      </c>
      <c r="N121" s="44">
        <v>1572.1</v>
      </c>
      <c r="O121" s="44">
        <v>1656.7</v>
      </c>
      <c r="P121" s="44">
        <v>1433.5</v>
      </c>
      <c r="Q121" s="44">
        <f t="shared" si="33"/>
        <v>1559.7</v>
      </c>
      <c r="R121" s="16">
        <f t="shared" si="30"/>
        <v>1508.7759188326327</v>
      </c>
      <c r="T121" s="6">
        <f t="shared" si="18"/>
        <v>8.1023801916510884E-3</v>
      </c>
      <c r="V121" s="23">
        <f>+claims!D121</f>
        <v>25</v>
      </c>
      <c r="W121" s="23">
        <f>+claims!E121</f>
        <v>37</v>
      </c>
      <c r="X121" s="23">
        <f>+claims!F121</f>
        <v>16</v>
      </c>
      <c r="Z121" s="6">
        <f t="shared" si="31"/>
        <v>1.378583583707574E-2</v>
      </c>
      <c r="AA121" s="6">
        <f t="shared" si="32"/>
        <v>2.8905120893715091E-2</v>
      </c>
      <c r="AB121" s="6">
        <f t="shared" si="34"/>
        <v>1.0258383022376097E-2</v>
      </c>
      <c r="AD121" s="6">
        <f t="shared" si="17"/>
        <v>1.7061871115272371E-2</v>
      </c>
    </row>
    <row r="122" spans="1:30">
      <c r="A122" t="s">
        <v>185</v>
      </c>
      <c r="B122" t="s">
        <v>186</v>
      </c>
      <c r="C122" s="62">
        <v>564.03826923076986</v>
      </c>
      <c r="D122" s="62">
        <v>536.76859375000004</v>
      </c>
      <c r="E122" s="62">
        <v>528.3975378787884</v>
      </c>
      <c r="F122" s="62">
        <v>435.92232954545409</v>
      </c>
      <c r="G122" s="62">
        <f t="shared" si="29"/>
        <v>516.28168260125312</v>
      </c>
      <c r="H122" s="142">
        <v>541.70000000000005</v>
      </c>
      <c r="I122" s="142">
        <v>515.20000000000005</v>
      </c>
      <c r="J122" s="142">
        <v>511.4</v>
      </c>
      <c r="K122" s="142">
        <v>435.9</v>
      </c>
      <c r="L122" s="142">
        <f t="shared" si="28"/>
        <v>501.05000000000007</v>
      </c>
      <c r="M122" s="44">
        <v>533.29999999999995</v>
      </c>
      <c r="N122" s="44">
        <v>512.4</v>
      </c>
      <c r="O122" s="44">
        <v>524.4</v>
      </c>
      <c r="P122" s="44">
        <v>422.4</v>
      </c>
      <c r="Q122" s="44">
        <f t="shared" si="33"/>
        <v>498.125</v>
      </c>
      <c r="R122" s="16">
        <f t="shared" si="30"/>
        <v>502.12611376687556</v>
      </c>
      <c r="T122" s="6">
        <f t="shared" si="18"/>
        <v>2.6965015991528294E-3</v>
      </c>
      <c r="V122" s="23">
        <f>+claims!D122</f>
        <v>8</v>
      </c>
      <c r="W122" s="23">
        <f>+claims!E122</f>
        <v>1</v>
      </c>
      <c r="X122" s="23">
        <f>+claims!F122</f>
        <v>13</v>
      </c>
      <c r="Z122" s="6">
        <f t="shared" si="31"/>
        <v>1.5495417074827249E-2</v>
      </c>
      <c r="AA122" s="6">
        <f t="shared" si="32"/>
        <v>1.9958088015168142E-3</v>
      </c>
      <c r="AB122" s="6">
        <f t="shared" si="34"/>
        <v>2.6097867001254705E-2</v>
      </c>
      <c r="AD122" s="6">
        <f t="shared" si="17"/>
        <v>1.6296772613604165E-2</v>
      </c>
    </row>
    <row r="123" spans="1:30">
      <c r="A123" t="s">
        <v>187</v>
      </c>
      <c r="B123" t="s">
        <v>547</v>
      </c>
      <c r="C123" s="62">
        <v>19.807692307692299</v>
      </c>
      <c r="D123" s="62">
        <v>19.6875</v>
      </c>
      <c r="E123" s="62">
        <v>19.5</v>
      </c>
      <c r="F123" s="62">
        <v>20.1666666666667</v>
      </c>
      <c r="G123" s="62">
        <f t="shared" si="29"/>
        <v>19.790464743589752</v>
      </c>
      <c r="H123" s="142">
        <v>20.5</v>
      </c>
      <c r="I123" s="142">
        <v>20.5</v>
      </c>
      <c r="J123" s="142">
        <v>20.5</v>
      </c>
      <c r="K123" s="142">
        <v>20.5</v>
      </c>
      <c r="L123" s="142">
        <f t="shared" si="28"/>
        <v>20.5</v>
      </c>
      <c r="M123" s="165">
        <v>20.6</v>
      </c>
      <c r="N123" s="165">
        <v>21.200000000000003</v>
      </c>
      <c r="O123" s="165">
        <v>21.5</v>
      </c>
      <c r="P123" s="165">
        <v>21.5</v>
      </c>
      <c r="Q123" s="44">
        <f t="shared" si="33"/>
        <v>21.200000000000003</v>
      </c>
      <c r="R123" s="16">
        <f t="shared" si="30"/>
        <v>20.731744123931627</v>
      </c>
      <c r="T123" s="6">
        <f t="shared" si="18"/>
        <v>1.1133294933424501E-4</v>
      </c>
      <c r="V123" s="23">
        <f>+claims!D123</f>
        <v>0</v>
      </c>
      <c r="W123" s="23">
        <f>+claims!E123</f>
        <v>0</v>
      </c>
      <c r="X123" s="23">
        <f>+claims!F123</f>
        <v>0</v>
      </c>
      <c r="Z123" s="6">
        <f t="shared" si="31"/>
        <v>0</v>
      </c>
      <c r="AA123" s="6">
        <f t="shared" si="32"/>
        <v>0</v>
      </c>
      <c r="AB123" s="6">
        <f t="shared" si="34"/>
        <v>0</v>
      </c>
      <c r="AD123" s="6">
        <f t="shared" si="17"/>
        <v>0</v>
      </c>
    </row>
    <row r="124" spans="1:30">
      <c r="A124" t="s">
        <v>188</v>
      </c>
      <c r="B124" t="s">
        <v>189</v>
      </c>
      <c r="C124" s="62">
        <v>1027.3885384615401</v>
      </c>
      <c r="D124" s="62">
        <v>1018.204140625</v>
      </c>
      <c r="E124" s="62">
        <v>993.27407196969705</v>
      </c>
      <c r="F124" s="62">
        <v>690.606723484849</v>
      </c>
      <c r="G124" s="62">
        <f t="shared" si="29"/>
        <v>932.36836863527151</v>
      </c>
      <c r="H124" s="142">
        <v>1021.6999999999999</v>
      </c>
      <c r="I124" s="142">
        <v>1004.5999999999999</v>
      </c>
      <c r="J124" s="142">
        <v>983.59999999999991</v>
      </c>
      <c r="K124" s="142">
        <v>688.90000000000009</v>
      </c>
      <c r="L124" s="142">
        <f t="shared" si="28"/>
        <v>924.69999999999993</v>
      </c>
      <c r="M124" s="165">
        <v>998</v>
      </c>
      <c r="N124" s="165">
        <v>1003.5</v>
      </c>
      <c r="O124" s="165">
        <v>961.7</v>
      </c>
      <c r="P124" s="165">
        <v>686.40000000000009</v>
      </c>
      <c r="Q124" s="44">
        <f t="shared" si="33"/>
        <v>912.4</v>
      </c>
      <c r="R124" s="16">
        <f t="shared" si="30"/>
        <v>919.82806143921187</v>
      </c>
      <c r="T124" s="6">
        <f t="shared" si="18"/>
        <v>4.9396312412622904E-3</v>
      </c>
      <c r="V124" s="23">
        <f>+claims!D124</f>
        <v>18</v>
      </c>
      <c r="W124" s="23">
        <f>+claims!E124</f>
        <v>14</v>
      </c>
      <c r="X124" s="23">
        <f>+claims!F124</f>
        <v>18</v>
      </c>
      <c r="Z124" s="6">
        <f t="shared" si="31"/>
        <v>1.9305674243697266E-2</v>
      </c>
      <c r="AA124" s="6">
        <f t="shared" si="32"/>
        <v>1.5140045420136262E-2</v>
      </c>
      <c r="AB124" s="6">
        <f t="shared" si="34"/>
        <v>1.9728189390618149E-2</v>
      </c>
      <c r="AD124" s="6">
        <f t="shared" si="17"/>
        <v>1.8128388875970708E-2</v>
      </c>
    </row>
    <row r="125" spans="1:30">
      <c r="A125" t="s">
        <v>190</v>
      </c>
      <c r="B125" t="s">
        <v>191</v>
      </c>
      <c r="C125" s="62">
        <v>1494.8694230769277</v>
      </c>
      <c r="D125" s="62">
        <v>1506.7876953125001</v>
      </c>
      <c r="E125" s="62">
        <v>1512.0452651515154</v>
      </c>
      <c r="F125" s="62">
        <v>1519.7234848484854</v>
      </c>
      <c r="G125" s="62">
        <f t="shared" si="29"/>
        <v>1508.3564670973569</v>
      </c>
      <c r="H125" s="142">
        <v>1461</v>
      </c>
      <c r="I125" s="142">
        <v>1464.1999999999998</v>
      </c>
      <c r="J125" s="142">
        <v>1469.6</v>
      </c>
      <c r="K125" s="142">
        <v>1507.1</v>
      </c>
      <c r="L125" s="142">
        <f t="shared" si="28"/>
        <v>1475.4749999999999</v>
      </c>
      <c r="M125" s="165">
        <v>1496.1</v>
      </c>
      <c r="N125" s="165">
        <v>1492.6</v>
      </c>
      <c r="O125" s="165">
        <v>1499.6</v>
      </c>
      <c r="P125" s="165">
        <v>1552.6999999999998</v>
      </c>
      <c r="Q125" s="44">
        <f t="shared" si="33"/>
        <v>1510.2499999999998</v>
      </c>
      <c r="R125" s="16">
        <f t="shared" si="30"/>
        <v>1498.3427445162258</v>
      </c>
      <c r="T125" s="6">
        <f t="shared" si="18"/>
        <v>8.046352292569359E-3</v>
      </c>
      <c r="V125" s="23">
        <f>+claims!D125</f>
        <v>30</v>
      </c>
      <c r="W125" s="23">
        <f>+claims!E125</f>
        <v>21</v>
      </c>
      <c r="X125" s="23">
        <f>+claims!F125</f>
        <v>16</v>
      </c>
      <c r="Z125" s="6">
        <f t="shared" si="31"/>
        <v>1.9889197715796746E-2</v>
      </c>
      <c r="AA125" s="6">
        <f t="shared" si="32"/>
        <v>1.4232704722208103E-2</v>
      </c>
      <c r="AB125" s="6">
        <f t="shared" si="34"/>
        <v>1.0594272471445126E-2</v>
      </c>
      <c r="AD125" s="6">
        <f t="shared" si="17"/>
        <v>1.3356237429091387E-2</v>
      </c>
    </row>
    <row r="126" spans="1:30">
      <c r="A126" t="s">
        <v>192</v>
      </c>
      <c r="B126" t="s">
        <v>548</v>
      </c>
      <c r="C126" s="62">
        <v>433.38959615384601</v>
      </c>
      <c r="D126" s="62">
        <v>418.02033203125001</v>
      </c>
      <c r="E126" s="62">
        <v>418.59723484848502</v>
      </c>
      <c r="F126" s="62">
        <v>325.17344696969701</v>
      </c>
      <c r="G126" s="62">
        <f t="shared" si="29"/>
        <v>398.79515250081954</v>
      </c>
      <c r="H126" s="142">
        <v>439.9</v>
      </c>
      <c r="I126" s="142">
        <v>427.2</v>
      </c>
      <c r="J126" s="142">
        <v>436.70000000000005</v>
      </c>
      <c r="K126" s="142">
        <v>344.3</v>
      </c>
      <c r="L126" s="142">
        <f t="shared" si="28"/>
        <v>412.02499999999998</v>
      </c>
      <c r="M126" s="165">
        <v>453.4</v>
      </c>
      <c r="N126" s="165">
        <v>456.5</v>
      </c>
      <c r="O126" s="165">
        <v>452</v>
      </c>
      <c r="P126" s="165">
        <v>367.9</v>
      </c>
      <c r="Q126" s="44">
        <f t="shared" si="33"/>
        <v>432.45000000000005</v>
      </c>
      <c r="R126" s="16">
        <f t="shared" si="30"/>
        <v>420.03252541680331</v>
      </c>
      <c r="T126" s="6">
        <f t="shared" si="18"/>
        <v>2.2556452361855404E-3</v>
      </c>
      <c r="V126" s="23">
        <f>+claims!D126</f>
        <v>7</v>
      </c>
      <c r="W126" s="23">
        <f>+claims!E126</f>
        <v>3</v>
      </c>
      <c r="X126" s="23">
        <f>+claims!F126</f>
        <v>2</v>
      </c>
      <c r="Z126" s="6">
        <f t="shared" si="31"/>
        <v>1.7552871332821969E-2</v>
      </c>
      <c r="AA126" s="6">
        <f t="shared" si="32"/>
        <v>7.2811115830350107E-3</v>
      </c>
      <c r="AB126" s="6">
        <f t="shared" si="34"/>
        <v>4.6248121170077462E-3</v>
      </c>
      <c r="AD126" s="6">
        <f t="shared" si="17"/>
        <v>7.6649218083192057E-3</v>
      </c>
    </row>
    <row r="127" spans="1:30">
      <c r="A127" t="s">
        <v>483</v>
      </c>
      <c r="B127" t="s">
        <v>484</v>
      </c>
      <c r="C127" s="62">
        <v>250.71653846153831</v>
      </c>
      <c r="D127" s="62">
        <v>254.92265625000002</v>
      </c>
      <c r="E127" s="62">
        <v>265.02405303030258</v>
      </c>
      <c r="F127" s="62">
        <v>219.73636363636399</v>
      </c>
      <c r="G127" s="62">
        <f t="shared" si="29"/>
        <v>247.59990284455122</v>
      </c>
      <c r="H127" s="142">
        <v>170.7</v>
      </c>
      <c r="I127" s="142">
        <v>365.29999999999995</v>
      </c>
      <c r="J127" s="142">
        <v>360.3</v>
      </c>
      <c r="K127" s="142">
        <v>385.2</v>
      </c>
      <c r="L127" s="142">
        <f t="shared" si="28"/>
        <v>320.375</v>
      </c>
      <c r="M127" s="166">
        <v>390.5</v>
      </c>
      <c r="N127" s="166">
        <v>387.7</v>
      </c>
      <c r="O127" s="166">
        <v>381.2</v>
      </c>
      <c r="P127" s="166">
        <v>400.40000000000003</v>
      </c>
      <c r="Q127" s="44">
        <f t="shared" si="33"/>
        <v>389.95000000000005</v>
      </c>
      <c r="R127" s="16">
        <f>IF(G127&gt;0,(+G127+(L127*2)+(Q127*3))/6,IF(L127&gt;0,((L127*2)+(Q127*3))/5,Q127))</f>
        <v>343.03331714075858</v>
      </c>
      <c r="T127" s="6">
        <f t="shared" si="18"/>
        <v>1.8421465501836148E-3</v>
      </c>
      <c r="V127" s="23">
        <f>+claims!D127</f>
        <v>1</v>
      </c>
      <c r="W127" s="23">
        <f>+claims!E127</f>
        <v>3</v>
      </c>
      <c r="X127" s="23">
        <f>+claims!F127</f>
        <v>1</v>
      </c>
      <c r="Z127" s="6">
        <f>IF(G127&gt;100,IF(V127&lt;1,0,+V127/G127),IF(V127&lt;1,0,+V127/100))</f>
        <v>4.0387737980164817E-3</v>
      </c>
      <c r="AA127" s="6">
        <f>IF(L127&gt;100,IF(W127&lt;1,0,+W127/L127),IF(W127&lt;1,0,+W127/100))</f>
        <v>9.364026531408505E-3</v>
      </c>
      <c r="AB127" s="6">
        <f>IF(Q127&gt;100,IF(X127&lt;1,0,+X127/Q127),IF(X127&lt;1,0,+X127/100))</f>
        <v>2.5644313373509421E-3</v>
      </c>
      <c r="AD127" s="6">
        <f t="shared" si="17"/>
        <v>5.0766868121477201E-3</v>
      </c>
    </row>
    <row r="128" spans="1:30">
      <c r="A128" t="s">
        <v>193</v>
      </c>
      <c r="B128" t="s">
        <v>507</v>
      </c>
      <c r="C128" s="62">
        <v>405.66303846153801</v>
      </c>
      <c r="D128" s="62">
        <v>384.15625</v>
      </c>
      <c r="E128" s="62">
        <v>402.070265151515</v>
      </c>
      <c r="F128" s="62">
        <v>296.34583333333302</v>
      </c>
      <c r="G128" s="62">
        <f t="shared" si="29"/>
        <v>372.05884673659654</v>
      </c>
      <c r="H128" s="142">
        <v>403.8</v>
      </c>
      <c r="I128" s="142">
        <v>388.7</v>
      </c>
      <c r="J128" s="142">
        <v>402.8</v>
      </c>
      <c r="K128" s="142">
        <v>275.3</v>
      </c>
      <c r="L128" s="142">
        <f t="shared" si="28"/>
        <v>367.65</v>
      </c>
      <c r="M128" s="166">
        <v>406.2</v>
      </c>
      <c r="N128" s="166">
        <v>393.8</v>
      </c>
      <c r="O128" s="166">
        <v>406.4</v>
      </c>
      <c r="P128" s="166">
        <v>302.3</v>
      </c>
      <c r="Q128" s="44">
        <f t="shared" si="33"/>
        <v>377.17500000000001</v>
      </c>
      <c r="R128" s="16">
        <f t="shared" si="30"/>
        <v>373.14730778943277</v>
      </c>
      <c r="T128" s="6">
        <f t="shared" si="18"/>
        <v>2.0038637397793817E-3</v>
      </c>
      <c r="V128" s="23">
        <f>+claims!D128</f>
        <v>26</v>
      </c>
      <c r="W128" s="23">
        <f>+claims!E128</f>
        <v>26</v>
      </c>
      <c r="X128" s="23">
        <f>+claims!F128</f>
        <v>19</v>
      </c>
      <c r="Z128" s="6">
        <f t="shared" si="31"/>
        <v>6.9881418566044767E-2</v>
      </c>
      <c r="AA128" s="6">
        <f t="shared" si="32"/>
        <v>7.071943424452605E-2</v>
      </c>
      <c r="AB128" s="6">
        <f t="shared" si="34"/>
        <v>5.0374494597998275E-2</v>
      </c>
      <c r="AD128" s="6">
        <f t="shared" si="17"/>
        <v>6.0407295141515278E-2</v>
      </c>
    </row>
    <row r="129" spans="1:30">
      <c r="A129" t="s">
        <v>194</v>
      </c>
      <c r="B129" t="s">
        <v>195</v>
      </c>
      <c r="C129" s="62">
        <v>486.04721153846202</v>
      </c>
      <c r="D129" s="62">
        <v>487.18886718750002</v>
      </c>
      <c r="E129" s="62">
        <v>484.41032196969701</v>
      </c>
      <c r="F129" s="62">
        <v>432.755965909091</v>
      </c>
      <c r="G129" s="62">
        <f t="shared" si="29"/>
        <v>472.60059165118747</v>
      </c>
      <c r="H129" s="142">
        <v>466.7</v>
      </c>
      <c r="I129" s="142">
        <v>465</v>
      </c>
      <c r="J129" s="142">
        <v>464.7</v>
      </c>
      <c r="K129" s="142">
        <v>411.4</v>
      </c>
      <c r="L129" s="142">
        <f t="shared" si="28"/>
        <v>451.95000000000005</v>
      </c>
      <c r="M129" s="166">
        <v>469.9</v>
      </c>
      <c r="N129" s="166">
        <v>482.5</v>
      </c>
      <c r="O129" s="166">
        <v>482.7</v>
      </c>
      <c r="P129" s="166">
        <v>395.8</v>
      </c>
      <c r="Q129" s="44">
        <f t="shared" si="33"/>
        <v>457.72499999999997</v>
      </c>
      <c r="R129" s="16">
        <f t="shared" si="30"/>
        <v>458.27926527519793</v>
      </c>
      <c r="T129" s="6">
        <f t="shared" si="18"/>
        <v>2.4610366555181448E-3</v>
      </c>
      <c r="V129" s="23">
        <f>+claims!D129</f>
        <v>25</v>
      </c>
      <c r="W129" s="23">
        <f>+claims!E129</f>
        <v>30</v>
      </c>
      <c r="X129" s="23">
        <f>+claims!F129</f>
        <v>25</v>
      </c>
      <c r="Z129" s="6">
        <f t="shared" si="31"/>
        <v>5.2898791160320341E-2</v>
      </c>
      <c r="AA129" s="6">
        <f t="shared" si="32"/>
        <v>6.6379024228343839E-2</v>
      </c>
      <c r="AB129" s="6">
        <f t="shared" si="34"/>
        <v>5.4617947457534552E-2</v>
      </c>
      <c r="AD129" s="6">
        <f t="shared" si="17"/>
        <v>5.8251780331601943E-2</v>
      </c>
    </row>
    <row r="130" spans="1:30">
      <c r="A130" t="s">
        <v>559</v>
      </c>
      <c r="B130" t="s">
        <v>560</v>
      </c>
      <c r="C130" s="62"/>
      <c r="D130" s="62"/>
      <c r="E130" s="62"/>
      <c r="F130" s="62"/>
      <c r="G130" s="62"/>
      <c r="H130" s="142">
        <v>190.8</v>
      </c>
      <c r="I130" s="142">
        <v>187.89999999999998</v>
      </c>
      <c r="J130" s="142">
        <v>195.6</v>
      </c>
      <c r="K130" s="142">
        <v>141.4</v>
      </c>
      <c r="L130" s="142">
        <f t="shared" si="28"/>
        <v>178.92499999999998</v>
      </c>
      <c r="M130" s="166">
        <v>188.9</v>
      </c>
      <c r="N130" s="166">
        <v>185.5</v>
      </c>
      <c r="O130" s="166">
        <v>198.7</v>
      </c>
      <c r="P130" s="166">
        <v>152.1</v>
      </c>
      <c r="Q130" s="44">
        <f>AVERAGE(M130:P130)</f>
        <v>181.29999999999998</v>
      </c>
      <c r="R130" s="16">
        <f>IF(G130&gt;0,(+G130+(L130*2)+(Q130*3))/6,IF(L130&gt;0,((L130*2)+(Q130*3))/5,Q130))</f>
        <v>180.35</v>
      </c>
      <c r="T130" s="6">
        <f t="shared" si="18"/>
        <v>9.685098027644028E-4</v>
      </c>
      <c r="V130" s="23">
        <f>+claims!D130</f>
        <v>3</v>
      </c>
      <c r="W130" s="23">
        <f>+claims!E130</f>
        <v>1</v>
      </c>
      <c r="X130" s="23">
        <f>+claims!F130</f>
        <v>0</v>
      </c>
      <c r="Z130" s="6">
        <f>IF(G130&gt;100,IF(V130&lt;1,0,+V130/G130),IF(V130&lt;1,0,+V130/100))</f>
        <v>0.03</v>
      </c>
      <c r="AA130" s="6">
        <f>IF(L130&gt;100,IF(W130&lt;1,0,+W130/L130),IF(W130&lt;1,0,+W130/100))</f>
        <v>5.5889339108565047E-3</v>
      </c>
      <c r="AB130" s="6">
        <f>IF(Q130&gt;100,IF(X130&lt;1,0,+X130/Q130),IF(X130&lt;1,0,+X130/100))</f>
        <v>0</v>
      </c>
      <c r="AD130" s="6">
        <f t="shared" si="17"/>
        <v>6.8629779702855014E-3</v>
      </c>
    </row>
    <row r="131" spans="1:30">
      <c r="A131" t="s">
        <v>196</v>
      </c>
      <c r="B131" t="s">
        <v>197</v>
      </c>
      <c r="C131" s="62">
        <v>277.6009230769231</v>
      </c>
      <c r="D131" s="62">
        <v>279.07419921874998</v>
      </c>
      <c r="E131" s="62">
        <v>271.62517045454524</v>
      </c>
      <c r="F131" s="62">
        <v>263.2953030303031</v>
      </c>
      <c r="G131" s="62">
        <f t="shared" ref="G131:G141" si="35">AVERAGE(C131:F131)</f>
        <v>272.89889894513033</v>
      </c>
      <c r="H131" s="142">
        <v>247.5</v>
      </c>
      <c r="I131" s="142">
        <v>247.3</v>
      </c>
      <c r="J131" s="142">
        <v>245.2</v>
      </c>
      <c r="K131" s="142">
        <v>244.2</v>
      </c>
      <c r="L131" s="142">
        <f t="shared" si="28"/>
        <v>246.05</v>
      </c>
      <c r="M131" s="166">
        <v>241.9</v>
      </c>
      <c r="N131" s="166">
        <v>242.6</v>
      </c>
      <c r="O131" s="166">
        <v>239</v>
      </c>
      <c r="P131" s="166">
        <v>235.8</v>
      </c>
      <c r="Q131" s="44">
        <f t="shared" si="33"/>
        <v>239.82499999999999</v>
      </c>
      <c r="R131" s="16">
        <f t="shared" si="30"/>
        <v>247.41231649085503</v>
      </c>
      <c r="T131" s="6">
        <f t="shared" si="18"/>
        <v>1.3286457102636097E-3</v>
      </c>
      <c r="V131" s="23">
        <f>+claims!D131</f>
        <v>2</v>
      </c>
      <c r="W131" s="23">
        <f>+claims!E131</f>
        <v>1</v>
      </c>
      <c r="X131" s="23">
        <f>+claims!F131</f>
        <v>0</v>
      </c>
      <c r="Z131" s="6">
        <f t="shared" si="31"/>
        <v>7.3287213973044444E-3</v>
      </c>
      <c r="AA131" s="6">
        <f t="shared" si="32"/>
        <v>4.0642145905303798E-3</v>
      </c>
      <c r="AB131" s="6">
        <f t="shared" si="34"/>
        <v>0</v>
      </c>
      <c r="AD131" s="6">
        <f t="shared" ref="AD131:AD193" si="36">(+Z131+(AA131*2)+(AB131*3))/6</f>
        <v>2.5761917630608673E-3</v>
      </c>
    </row>
    <row r="132" spans="1:30">
      <c r="A132" t="s">
        <v>198</v>
      </c>
      <c r="B132" t="s">
        <v>549</v>
      </c>
      <c r="C132" s="62">
        <v>99.658923076923102</v>
      </c>
      <c r="D132" s="62">
        <v>100.3682421875</v>
      </c>
      <c r="E132" s="62">
        <v>96.096874999999997</v>
      </c>
      <c r="F132" s="62">
        <v>94.555738636363699</v>
      </c>
      <c r="G132" s="62">
        <f t="shared" si="35"/>
        <v>97.6699447251967</v>
      </c>
      <c r="H132" s="142">
        <v>100.10000000000001</v>
      </c>
      <c r="I132" s="142">
        <v>93.4</v>
      </c>
      <c r="J132" s="142">
        <v>95.1</v>
      </c>
      <c r="K132" s="142">
        <v>97.100000000000009</v>
      </c>
      <c r="L132" s="142">
        <f t="shared" si="28"/>
        <v>96.425000000000011</v>
      </c>
      <c r="M132" s="166">
        <v>62.2</v>
      </c>
      <c r="N132" s="166">
        <v>65.3</v>
      </c>
      <c r="O132" s="166">
        <v>64</v>
      </c>
      <c r="P132" s="166">
        <v>62.1</v>
      </c>
      <c r="Q132" s="44">
        <f t="shared" si="33"/>
        <v>63.4</v>
      </c>
      <c r="R132" s="16">
        <f t="shared" si="30"/>
        <v>80.119990787532785</v>
      </c>
      <c r="T132" s="6">
        <f t="shared" si="18"/>
        <v>4.302578124486784E-4</v>
      </c>
      <c r="V132" s="23">
        <f>+claims!D132</f>
        <v>2</v>
      </c>
      <c r="W132" s="23">
        <f>+claims!E132</f>
        <v>0</v>
      </c>
      <c r="X132" s="23">
        <f>+claims!F132</f>
        <v>0</v>
      </c>
      <c r="Z132" s="6">
        <f t="shared" si="31"/>
        <v>0.02</v>
      </c>
      <c r="AA132" s="6">
        <f t="shared" si="32"/>
        <v>0</v>
      </c>
      <c r="AB132" s="6">
        <f t="shared" si="34"/>
        <v>0</v>
      </c>
      <c r="AD132" s="6">
        <f t="shared" si="36"/>
        <v>3.3333333333333335E-3</v>
      </c>
    </row>
    <row r="133" spans="1:30">
      <c r="A133" t="s">
        <v>199</v>
      </c>
      <c r="B133" t="s">
        <v>200</v>
      </c>
      <c r="C133" s="62">
        <v>1156.82961538462</v>
      </c>
      <c r="D133" s="62">
        <v>1099.8660742187501</v>
      </c>
      <c r="E133" s="62">
        <v>1113.2260795454499</v>
      </c>
      <c r="F133" s="62">
        <v>756.516931818182</v>
      </c>
      <c r="G133" s="62">
        <f t="shared" si="35"/>
        <v>1031.6096752417504</v>
      </c>
      <c r="H133" s="142">
        <v>1095.9000000000001</v>
      </c>
      <c r="I133" s="142">
        <v>1064.2</v>
      </c>
      <c r="J133" s="142">
        <v>1067.7</v>
      </c>
      <c r="K133" s="142">
        <v>760.9</v>
      </c>
      <c r="L133" s="142">
        <f t="shared" si="28"/>
        <v>997.17500000000007</v>
      </c>
      <c r="M133" s="166">
        <v>1139.8</v>
      </c>
      <c r="N133" s="166">
        <v>1083.7</v>
      </c>
      <c r="O133" s="166">
        <v>1052.4000000000001</v>
      </c>
      <c r="P133" s="166">
        <v>767.7</v>
      </c>
      <c r="Q133" s="44">
        <f t="shared" si="33"/>
        <v>1010.9000000000001</v>
      </c>
      <c r="R133" s="16">
        <f t="shared" si="30"/>
        <v>1009.7766125402918</v>
      </c>
      <c r="T133" s="6">
        <f t="shared" ref="T133:T196" si="37">+R133/$R$266</f>
        <v>5.4226700740088989E-3</v>
      </c>
      <c r="V133" s="23">
        <f>+claims!D133</f>
        <v>12</v>
      </c>
      <c r="W133" s="23">
        <f>+claims!E133</f>
        <v>15</v>
      </c>
      <c r="X133" s="23">
        <f>+claims!F133</f>
        <v>14</v>
      </c>
      <c r="Z133" s="6">
        <f t="shared" si="31"/>
        <v>1.1632306567101442E-2</v>
      </c>
      <c r="AA133" s="6">
        <f t="shared" si="32"/>
        <v>1.5042495048512046E-2</v>
      </c>
      <c r="AB133" s="6">
        <f t="shared" si="34"/>
        <v>1.3849045405084576E-2</v>
      </c>
      <c r="AD133" s="6">
        <f t="shared" si="36"/>
        <v>1.3877405479896543E-2</v>
      </c>
    </row>
    <row r="134" spans="1:30">
      <c r="A134" t="s">
        <v>201</v>
      </c>
      <c r="B134" t="s">
        <v>550</v>
      </c>
      <c r="C134" s="62">
        <v>193.42503846153801</v>
      </c>
      <c r="D134" s="62">
        <v>191.71275390624999</v>
      </c>
      <c r="E134" s="62">
        <v>193.778143939394</v>
      </c>
      <c r="F134" s="62">
        <v>148.071515151515</v>
      </c>
      <c r="G134" s="62">
        <f t="shared" si="35"/>
        <v>181.74686286467423</v>
      </c>
      <c r="H134" s="142">
        <v>190.79999999999998</v>
      </c>
      <c r="I134" s="142">
        <v>187.29999999999998</v>
      </c>
      <c r="J134" s="142">
        <v>188.3</v>
      </c>
      <c r="K134" s="142">
        <v>140.69999999999999</v>
      </c>
      <c r="L134" s="142">
        <f t="shared" si="28"/>
        <v>176.77499999999998</v>
      </c>
      <c r="M134" s="166">
        <v>185.3</v>
      </c>
      <c r="N134" s="166">
        <v>182.3</v>
      </c>
      <c r="O134" s="166">
        <v>184.60000000000002</v>
      </c>
      <c r="P134" s="166">
        <v>134.1</v>
      </c>
      <c r="Q134" s="44">
        <f t="shared" si="33"/>
        <v>171.57500000000002</v>
      </c>
      <c r="R134" s="16">
        <f t="shared" si="30"/>
        <v>175.00364381077904</v>
      </c>
      <c r="T134" s="6">
        <f t="shared" si="37"/>
        <v>9.3979897172292439E-4</v>
      </c>
      <c r="V134" s="23">
        <f>+claims!D134</f>
        <v>1</v>
      </c>
      <c r="W134" s="23">
        <f>+claims!E134</f>
        <v>4</v>
      </c>
      <c r="X134" s="23">
        <f>+claims!F134</f>
        <v>1</v>
      </c>
      <c r="Z134" s="6">
        <f t="shared" si="31"/>
        <v>5.5021582449243361E-3</v>
      </c>
      <c r="AA134" s="6">
        <f t="shared" si="32"/>
        <v>2.2627633998020084E-2</v>
      </c>
      <c r="AB134" s="6">
        <f t="shared" si="34"/>
        <v>5.8283549468162608E-3</v>
      </c>
      <c r="AD134" s="6">
        <f t="shared" si="36"/>
        <v>1.137374851356888E-2</v>
      </c>
    </row>
    <row r="135" spans="1:30">
      <c r="A135" t="s">
        <v>202</v>
      </c>
      <c r="B135" t="s">
        <v>551</v>
      </c>
      <c r="C135" s="62">
        <v>244.41932692307699</v>
      </c>
      <c r="D135" s="62">
        <v>229.23439453124999</v>
      </c>
      <c r="E135" s="62">
        <v>238.76202651515101</v>
      </c>
      <c r="F135" s="62">
        <v>205.71857954545499</v>
      </c>
      <c r="G135" s="62">
        <f t="shared" si="35"/>
        <v>229.53358187873323</v>
      </c>
      <c r="H135" s="142">
        <v>200.5</v>
      </c>
      <c r="I135" s="142">
        <v>230.4</v>
      </c>
      <c r="J135" s="142">
        <v>237.5</v>
      </c>
      <c r="K135" s="142">
        <v>209.9</v>
      </c>
      <c r="L135" s="142">
        <f t="shared" si="28"/>
        <v>219.57499999999999</v>
      </c>
      <c r="M135" s="166">
        <v>233.70000000000002</v>
      </c>
      <c r="N135" s="166">
        <v>233.7</v>
      </c>
      <c r="O135" s="166">
        <v>240.9</v>
      </c>
      <c r="P135" s="166">
        <v>204.8</v>
      </c>
      <c r="Q135" s="44">
        <f t="shared" si="33"/>
        <v>228.27499999999998</v>
      </c>
      <c r="R135" s="16">
        <f t="shared" si="30"/>
        <v>225.58476364645551</v>
      </c>
      <c r="T135" s="6">
        <f t="shared" si="37"/>
        <v>1.2114280839804993E-3</v>
      </c>
      <c r="V135" s="23">
        <f>+claims!D135</f>
        <v>2</v>
      </c>
      <c r="W135" s="23">
        <f>+claims!E135</f>
        <v>4</v>
      </c>
      <c r="X135" s="23">
        <f>+claims!F135</f>
        <v>3</v>
      </c>
      <c r="Z135" s="6">
        <f t="shared" si="31"/>
        <v>8.7133219619978594E-3</v>
      </c>
      <c r="AA135" s="6">
        <f t="shared" si="32"/>
        <v>1.8217010133211888E-2</v>
      </c>
      <c r="AB135" s="6">
        <f t="shared" si="34"/>
        <v>1.31420435877779E-2</v>
      </c>
      <c r="AD135" s="6">
        <f t="shared" si="36"/>
        <v>1.4095578831959221E-2</v>
      </c>
    </row>
    <row r="136" spans="1:30">
      <c r="A136" t="s">
        <v>203</v>
      </c>
      <c r="B136" t="s">
        <v>508</v>
      </c>
      <c r="C136" s="62">
        <v>235.02346153846199</v>
      </c>
      <c r="D136" s="62">
        <v>229.20794921875</v>
      </c>
      <c r="E136" s="62">
        <v>227.842386363636</v>
      </c>
      <c r="F136" s="62">
        <v>190.34517045454601</v>
      </c>
      <c r="G136" s="62">
        <f t="shared" si="35"/>
        <v>220.60474189384848</v>
      </c>
      <c r="H136" s="142">
        <v>228.9</v>
      </c>
      <c r="I136" s="142">
        <v>222.70000000000002</v>
      </c>
      <c r="J136" s="142">
        <v>221.20000000000002</v>
      </c>
      <c r="K136" s="142">
        <v>192.29999999999998</v>
      </c>
      <c r="L136" s="142">
        <f t="shared" si="28"/>
        <v>216.27500000000001</v>
      </c>
      <c r="M136" s="166">
        <v>231.29999999999998</v>
      </c>
      <c r="N136" s="166">
        <v>222.5</v>
      </c>
      <c r="O136" s="166">
        <v>212.6</v>
      </c>
      <c r="P136" s="166">
        <v>190.9</v>
      </c>
      <c r="Q136" s="44">
        <f t="shared" si="33"/>
        <v>214.32499999999999</v>
      </c>
      <c r="R136" s="16">
        <f t="shared" si="30"/>
        <v>216.02162364897472</v>
      </c>
      <c r="T136" s="6">
        <f t="shared" si="37"/>
        <v>1.1600724153762937E-3</v>
      </c>
      <c r="V136" s="23">
        <f>+claims!D136</f>
        <v>3</v>
      </c>
      <c r="W136" s="23">
        <f>+claims!E136</f>
        <v>2</v>
      </c>
      <c r="X136" s="23">
        <f>+claims!F136</f>
        <v>4</v>
      </c>
      <c r="Z136" s="6">
        <f t="shared" si="31"/>
        <v>1.3598982389252324E-2</v>
      </c>
      <c r="AA136" s="6">
        <f t="shared" si="32"/>
        <v>9.2474858397873071E-3</v>
      </c>
      <c r="AB136" s="6">
        <f t="shared" si="34"/>
        <v>1.8663245071736848E-2</v>
      </c>
      <c r="AD136" s="6">
        <f t="shared" si="36"/>
        <v>1.4680614880672913E-2</v>
      </c>
    </row>
    <row r="137" spans="1:30">
      <c r="A137" t="s">
        <v>204</v>
      </c>
      <c r="B137" t="s">
        <v>552</v>
      </c>
      <c r="C137" s="62">
        <v>3050.8051923076891</v>
      </c>
      <c r="D137" s="62">
        <v>3039.30517578125</v>
      </c>
      <c r="E137" s="62">
        <v>3093.1425189393904</v>
      </c>
      <c r="F137" s="62">
        <v>3132.7329545454509</v>
      </c>
      <c r="G137" s="62">
        <f t="shared" si="35"/>
        <v>3078.996460393445</v>
      </c>
      <c r="H137" s="142">
        <v>2836.1</v>
      </c>
      <c r="I137" s="142">
        <v>2812.9</v>
      </c>
      <c r="J137" s="142">
        <v>2905.1</v>
      </c>
      <c r="K137" s="142">
        <v>2993.3</v>
      </c>
      <c r="L137" s="142">
        <f t="shared" si="28"/>
        <v>2886.8500000000004</v>
      </c>
      <c r="M137" s="166">
        <v>2822.5</v>
      </c>
      <c r="N137" s="166">
        <v>2836.8</v>
      </c>
      <c r="O137" s="166">
        <v>2952.2</v>
      </c>
      <c r="P137" s="166">
        <v>3106.5</v>
      </c>
      <c r="Q137" s="44">
        <f t="shared" si="33"/>
        <v>2929.5</v>
      </c>
      <c r="R137" s="16">
        <f t="shared" si="30"/>
        <v>2940.1994100655743</v>
      </c>
      <c r="T137" s="6">
        <f t="shared" si="37"/>
        <v>1.578936485018366E-2</v>
      </c>
      <c r="V137" s="23">
        <f>+claims!D137</f>
        <v>101</v>
      </c>
      <c r="W137" s="23">
        <f>+claims!E137</f>
        <v>112</v>
      </c>
      <c r="X137" s="23">
        <f>+claims!F137</f>
        <v>98</v>
      </c>
      <c r="Z137" s="6">
        <f t="shared" si="31"/>
        <v>3.2802895780885008E-2</v>
      </c>
      <c r="AA137" s="6">
        <f t="shared" si="32"/>
        <v>3.8796612224396829E-2</v>
      </c>
      <c r="AB137" s="6">
        <f t="shared" si="34"/>
        <v>3.3452807646356032E-2</v>
      </c>
      <c r="AD137" s="6">
        <f t="shared" si="36"/>
        <v>3.5125757194791128E-2</v>
      </c>
    </row>
    <row r="138" spans="1:30">
      <c r="A138" t="s">
        <v>205</v>
      </c>
      <c r="B138" t="s">
        <v>206</v>
      </c>
      <c r="C138" s="62">
        <v>215.91923076923101</v>
      </c>
      <c r="D138" s="62">
        <v>215.32558593749999</v>
      </c>
      <c r="E138" s="62">
        <v>207.68806818181801</v>
      </c>
      <c r="F138" s="62">
        <v>201.93922348484799</v>
      </c>
      <c r="G138" s="62">
        <f t="shared" si="35"/>
        <v>210.21802709334924</v>
      </c>
      <c r="H138" s="142">
        <v>172.6</v>
      </c>
      <c r="I138" s="142">
        <v>172.3</v>
      </c>
      <c r="J138" s="142">
        <v>172.2</v>
      </c>
      <c r="K138" s="142">
        <v>170.8</v>
      </c>
      <c r="L138" s="142">
        <f t="shared" si="28"/>
        <v>171.97499999999997</v>
      </c>
      <c r="M138" s="44">
        <v>170.4</v>
      </c>
      <c r="N138" s="44">
        <v>169.8</v>
      </c>
      <c r="O138" s="44">
        <v>168.3</v>
      </c>
      <c r="P138" s="44">
        <v>171.9</v>
      </c>
      <c r="Q138" s="44">
        <f t="shared" si="33"/>
        <v>170.10000000000002</v>
      </c>
      <c r="R138" s="16">
        <f t="shared" si="30"/>
        <v>177.41133784889152</v>
      </c>
      <c r="T138" s="6">
        <f t="shared" si="37"/>
        <v>9.5272869325311205E-4</v>
      </c>
      <c r="V138" s="23">
        <f>+claims!D138</f>
        <v>2</v>
      </c>
      <c r="W138" s="23">
        <f>+claims!E138</f>
        <v>3</v>
      </c>
      <c r="X138" s="23">
        <f>+claims!F138</f>
        <v>3</v>
      </c>
      <c r="Z138" s="6">
        <f t="shared" si="31"/>
        <v>9.5139319289295858E-3</v>
      </c>
      <c r="AA138" s="6">
        <f t="shared" si="32"/>
        <v>1.7444395987788925E-2</v>
      </c>
      <c r="AB138" s="6">
        <f t="shared" si="34"/>
        <v>1.7636684303350969E-2</v>
      </c>
      <c r="AD138" s="6">
        <f t="shared" si="36"/>
        <v>1.6218796135760057E-2</v>
      </c>
    </row>
    <row r="139" spans="1:30">
      <c r="A139" t="s">
        <v>207</v>
      </c>
      <c r="B139" t="s">
        <v>208</v>
      </c>
      <c r="C139" s="62">
        <v>180.79680769230799</v>
      </c>
      <c r="D139" s="62">
        <v>180.76</v>
      </c>
      <c r="E139" s="62">
        <v>182.93</v>
      </c>
      <c r="F139" s="62">
        <v>179.303333333333</v>
      </c>
      <c r="G139" s="62">
        <f t="shared" si="35"/>
        <v>180.94753525641028</v>
      </c>
      <c r="H139" s="142">
        <v>176.1</v>
      </c>
      <c r="I139" s="142">
        <v>178</v>
      </c>
      <c r="J139" s="142">
        <v>180.7</v>
      </c>
      <c r="K139" s="142">
        <v>176.6</v>
      </c>
      <c r="L139" s="142">
        <f t="shared" si="28"/>
        <v>177.85</v>
      </c>
      <c r="M139" s="167">
        <v>174.7</v>
      </c>
      <c r="N139" s="167">
        <v>178.8</v>
      </c>
      <c r="O139" s="167">
        <v>186.10000000000002</v>
      </c>
      <c r="P139" s="167">
        <v>180.5</v>
      </c>
      <c r="Q139" s="44">
        <f t="shared" si="33"/>
        <v>180.02500000000001</v>
      </c>
      <c r="R139" s="16">
        <f t="shared" si="30"/>
        <v>179.45375587606839</v>
      </c>
      <c r="T139" s="6">
        <f t="shared" si="37"/>
        <v>9.6369682123017631E-4</v>
      </c>
      <c r="V139" s="23">
        <f>+claims!D139</f>
        <v>8</v>
      </c>
      <c r="W139" s="23">
        <f>+claims!E139</f>
        <v>4</v>
      </c>
      <c r="X139" s="23">
        <f>+claims!F139</f>
        <v>12</v>
      </c>
      <c r="Z139" s="6">
        <f t="shared" si="31"/>
        <v>4.421171025437657E-2</v>
      </c>
      <c r="AA139" s="6">
        <f t="shared" si="32"/>
        <v>2.2490863086870958E-2</v>
      </c>
      <c r="AB139" s="6">
        <f t="shared" si="34"/>
        <v>6.6657408693237052E-2</v>
      </c>
      <c r="AD139" s="6">
        <f t="shared" si="36"/>
        <v>4.8194277084638276E-2</v>
      </c>
    </row>
    <row r="140" spans="1:30">
      <c r="A140" t="s">
        <v>209</v>
      </c>
      <c r="B140" t="s">
        <v>210</v>
      </c>
      <c r="C140" s="62">
        <v>16.75</v>
      </c>
      <c r="D140" s="62">
        <v>16.75</v>
      </c>
      <c r="E140" s="62">
        <v>16.75</v>
      </c>
      <c r="F140" s="62">
        <v>14.2916666666667</v>
      </c>
      <c r="G140" s="62">
        <f t="shared" si="35"/>
        <v>16.135416666666675</v>
      </c>
      <c r="H140" s="142">
        <v>12</v>
      </c>
      <c r="I140" s="142">
        <v>12</v>
      </c>
      <c r="J140" s="142">
        <v>12</v>
      </c>
      <c r="K140" s="142">
        <v>11.8</v>
      </c>
      <c r="L140" s="142">
        <f t="shared" si="28"/>
        <v>11.95</v>
      </c>
      <c r="M140" s="167">
        <v>12</v>
      </c>
      <c r="N140" s="167">
        <v>12</v>
      </c>
      <c r="O140" s="167">
        <v>12</v>
      </c>
      <c r="P140" s="167">
        <v>12</v>
      </c>
      <c r="Q140" s="44">
        <f t="shared" si="33"/>
        <v>12</v>
      </c>
      <c r="R140" s="16">
        <f t="shared" si="30"/>
        <v>12.672569444444447</v>
      </c>
      <c r="T140" s="6">
        <f t="shared" si="37"/>
        <v>6.8053827186898195E-5</v>
      </c>
      <c r="V140" s="23">
        <f>+claims!D140</f>
        <v>0</v>
      </c>
      <c r="W140" s="23">
        <f>+claims!E140</f>
        <v>0</v>
      </c>
      <c r="X140" s="23">
        <f>+claims!F140</f>
        <v>0</v>
      </c>
      <c r="Z140" s="6">
        <f t="shared" si="31"/>
        <v>0</v>
      </c>
      <c r="AA140" s="6">
        <f t="shared" si="32"/>
        <v>0</v>
      </c>
      <c r="AB140" s="6">
        <f t="shared" si="34"/>
        <v>0</v>
      </c>
      <c r="AD140" s="6">
        <f t="shared" si="36"/>
        <v>0</v>
      </c>
    </row>
    <row r="141" spans="1:30">
      <c r="A141" t="s">
        <v>211</v>
      </c>
      <c r="B141" t="s">
        <v>464</v>
      </c>
      <c r="C141" s="44">
        <v>21.200000000000003</v>
      </c>
      <c r="D141" s="44">
        <v>21.200000000000003</v>
      </c>
      <c r="E141" s="44">
        <v>21.200000000000003</v>
      </c>
      <c r="F141" s="44">
        <v>21.200000000000003</v>
      </c>
      <c r="G141" s="44">
        <f t="shared" si="35"/>
        <v>21.200000000000003</v>
      </c>
      <c r="H141" s="44">
        <v>19.5</v>
      </c>
      <c r="I141" s="44">
        <v>19.5</v>
      </c>
      <c r="J141" s="44">
        <v>19.5</v>
      </c>
      <c r="K141" s="44">
        <v>19.5</v>
      </c>
      <c r="L141" s="44">
        <f t="shared" si="28"/>
        <v>19.5</v>
      </c>
      <c r="M141" s="44">
        <v>16.2</v>
      </c>
      <c r="N141" s="44">
        <v>16.2</v>
      </c>
      <c r="O141" s="44">
        <v>16.2</v>
      </c>
      <c r="P141" s="44">
        <v>16.2</v>
      </c>
      <c r="Q141" s="44">
        <f t="shared" si="33"/>
        <v>16.2</v>
      </c>
      <c r="R141" s="16">
        <f t="shared" si="30"/>
        <v>18.133333333333333</v>
      </c>
      <c r="T141" s="6">
        <f t="shared" si="37"/>
        <v>9.7379046798601822E-5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31"/>
        <v>0</v>
      </c>
      <c r="AA141" s="6">
        <f t="shared" si="32"/>
        <v>0</v>
      </c>
      <c r="AB141" s="6">
        <f t="shared" si="34"/>
        <v>0</v>
      </c>
      <c r="AD141" s="6">
        <f t="shared" si="36"/>
        <v>0</v>
      </c>
    </row>
    <row r="142" spans="1:30" hidden="1" outlineLevel="1">
      <c r="A142" t="s">
        <v>212</v>
      </c>
      <c r="B142" t="s">
        <v>213</v>
      </c>
      <c r="C142" s="39"/>
      <c r="D142" s="44" t="s">
        <v>213</v>
      </c>
      <c r="E142" s="44"/>
      <c r="F142" s="44">
        <v>20</v>
      </c>
      <c r="G142" s="44">
        <f t="shared" ref="G142:G203" si="38">AVERAGE(C142:F142)</f>
        <v>20</v>
      </c>
      <c r="H142" s="44"/>
      <c r="I142" s="44" t="s">
        <v>213</v>
      </c>
      <c r="J142" s="44"/>
      <c r="K142" s="44">
        <v>19</v>
      </c>
      <c r="L142" s="44">
        <f t="shared" ref="L142:L205" si="39">AVERAGE(H142:K142)</f>
        <v>19</v>
      </c>
      <c r="M142" s="39"/>
      <c r="N142" s="44" t="s">
        <v>213</v>
      </c>
      <c r="O142" s="39"/>
      <c r="P142" s="44">
        <v>19</v>
      </c>
      <c r="Q142" s="44">
        <f t="shared" ref="Q142:Q172" si="40">AVERAGE(M142:P142)</f>
        <v>19</v>
      </c>
      <c r="R142" s="16">
        <f t="shared" si="30"/>
        <v>19.166666666666668</v>
      </c>
      <c r="T142" s="6">
        <f t="shared" si="37"/>
        <v>1.0292822042131626E-4</v>
      </c>
      <c r="V142" s="23">
        <f>+claims!D142</f>
        <v>1</v>
      </c>
      <c r="W142" s="23">
        <f>+claims!E142</f>
        <v>0</v>
      </c>
      <c r="X142" s="23">
        <f>+claims!F142</f>
        <v>0</v>
      </c>
      <c r="Z142" s="6">
        <f t="shared" si="31"/>
        <v>0.01</v>
      </c>
      <c r="AA142" s="6">
        <f t="shared" si="32"/>
        <v>0</v>
      </c>
      <c r="AB142" s="6">
        <f t="shared" si="34"/>
        <v>0</v>
      </c>
      <c r="AD142" s="6">
        <f t="shared" si="36"/>
        <v>1.6666666666666668E-3</v>
      </c>
    </row>
    <row r="143" spans="1:30" hidden="1" outlineLevel="1">
      <c r="A143" t="s">
        <v>214</v>
      </c>
      <c r="B143" t="s">
        <v>215</v>
      </c>
      <c r="C143" s="39"/>
      <c r="D143" s="44" t="s">
        <v>215</v>
      </c>
      <c r="E143" s="44"/>
      <c r="F143" s="44">
        <v>6</v>
      </c>
      <c r="G143" s="44">
        <f t="shared" si="38"/>
        <v>6</v>
      </c>
      <c r="H143" s="44"/>
      <c r="I143" s="44" t="s">
        <v>215</v>
      </c>
      <c r="J143" s="44"/>
      <c r="K143" s="44">
        <v>6</v>
      </c>
      <c r="L143" s="44">
        <f t="shared" si="39"/>
        <v>6</v>
      </c>
      <c r="M143" s="39"/>
      <c r="N143" s="44" t="s">
        <v>215</v>
      </c>
      <c r="O143" s="39"/>
      <c r="P143" s="44">
        <v>5</v>
      </c>
      <c r="Q143" s="44">
        <f t="shared" si="40"/>
        <v>5</v>
      </c>
      <c r="R143" s="16">
        <f t="shared" si="30"/>
        <v>5.5</v>
      </c>
      <c r="T143" s="6">
        <f t="shared" si="37"/>
        <v>2.9535924120899451E-5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6">
        <f t="shared" si="31"/>
        <v>0</v>
      </c>
      <c r="AA143" s="6">
        <f t="shared" si="32"/>
        <v>0</v>
      </c>
      <c r="AB143" s="6">
        <f t="shared" si="34"/>
        <v>0</v>
      </c>
      <c r="AD143" s="6">
        <f t="shared" si="36"/>
        <v>0</v>
      </c>
    </row>
    <row r="144" spans="1:30" hidden="1" outlineLevel="1">
      <c r="A144" t="s">
        <v>216</v>
      </c>
      <c r="B144" t="s">
        <v>217</v>
      </c>
      <c r="C144" s="39"/>
      <c r="D144" s="44" t="s">
        <v>217</v>
      </c>
      <c r="E144" s="44"/>
      <c r="F144" s="44">
        <v>36</v>
      </c>
      <c r="G144" s="44">
        <f t="shared" si="38"/>
        <v>36</v>
      </c>
      <c r="H144" s="44"/>
      <c r="I144" s="44" t="s">
        <v>217</v>
      </c>
      <c r="J144" s="44"/>
      <c r="K144" s="44">
        <v>37</v>
      </c>
      <c r="L144" s="44">
        <f t="shared" si="39"/>
        <v>37</v>
      </c>
      <c r="M144" s="39"/>
      <c r="N144" s="44" t="s">
        <v>217</v>
      </c>
      <c r="O144" s="39"/>
      <c r="P144" s="108">
        <v>35.5</v>
      </c>
      <c r="Q144" s="44">
        <f t="shared" si="40"/>
        <v>35.5</v>
      </c>
      <c r="R144" s="16">
        <f t="shared" si="30"/>
        <v>36.083333333333336</v>
      </c>
      <c r="T144" s="6">
        <f t="shared" si="37"/>
        <v>1.9377356279317367E-4</v>
      </c>
      <c r="V144" s="23">
        <f>+claims!D144</f>
        <v>0</v>
      </c>
      <c r="W144" s="23">
        <f>+claims!E144</f>
        <v>0</v>
      </c>
      <c r="X144" s="23">
        <f>+claims!F144</f>
        <v>1</v>
      </c>
      <c r="Z144" s="6">
        <f t="shared" si="31"/>
        <v>0</v>
      </c>
      <c r="AA144" s="6">
        <f t="shared" si="32"/>
        <v>0</v>
      </c>
      <c r="AB144" s="6">
        <f t="shared" si="34"/>
        <v>0.01</v>
      </c>
      <c r="AD144" s="6">
        <f t="shared" si="36"/>
        <v>5.0000000000000001E-3</v>
      </c>
    </row>
    <row r="145" spans="1:30" hidden="1" outlineLevel="1">
      <c r="A145" t="s">
        <v>511</v>
      </c>
      <c r="B145" t="s">
        <v>509</v>
      </c>
      <c r="C145" s="39"/>
      <c r="D145" s="44" t="s">
        <v>509</v>
      </c>
      <c r="E145" s="44"/>
      <c r="F145" s="44">
        <v>28</v>
      </c>
      <c r="G145" s="44">
        <f>AVERAGE(C145:F145)</f>
        <v>28</v>
      </c>
      <c r="H145" s="44"/>
      <c r="I145" s="44" t="s">
        <v>509</v>
      </c>
      <c r="J145" s="44"/>
      <c r="K145" s="44">
        <v>28.5</v>
      </c>
      <c r="L145" s="44">
        <f>AVERAGE(H145:K145)</f>
        <v>28.5</v>
      </c>
      <c r="M145" s="39"/>
      <c r="N145" s="44" t="s">
        <v>509</v>
      </c>
      <c r="O145" s="39"/>
      <c r="P145" s="44">
        <v>26</v>
      </c>
      <c r="Q145" s="44">
        <f>AVERAGE(M145:P145)</f>
        <v>26</v>
      </c>
      <c r="R145" s="16">
        <f>IF(G145&gt;0,(+G145+(L145*2)+(Q145*3))/6,IF(L145&gt;0,((L145*2)+(Q145*3))/5,Q145))</f>
        <v>27.166666666666668</v>
      </c>
      <c r="T145" s="6">
        <f t="shared" si="37"/>
        <v>1.4588956459717E-4</v>
      </c>
      <c r="V145" s="23">
        <f>+claims!D145</f>
        <v>1</v>
      </c>
      <c r="W145" s="23">
        <f>+claims!E145</f>
        <v>0</v>
      </c>
      <c r="X145" s="23">
        <f>+claims!F145</f>
        <v>0</v>
      </c>
      <c r="Z145" s="6">
        <f>IF(G145&gt;100,IF(V145&lt;1,0,+V145/G145),IF(V145&lt;1,0,+V145/100))</f>
        <v>0.01</v>
      </c>
      <c r="AA145" s="6">
        <f>IF(L145&gt;100,IF(W145&lt;1,0,+W145/L145),IF(W145&lt;1,0,+W145/100))</f>
        <v>0</v>
      </c>
      <c r="AB145" s="6">
        <f>IF(Q145&gt;100,IF(X145&lt;1,0,+X145/Q145),IF(X145&lt;1,0,+X145/100))</f>
        <v>0</v>
      </c>
      <c r="AD145" s="6">
        <f t="shared" si="36"/>
        <v>1.6666666666666668E-3</v>
      </c>
    </row>
    <row r="146" spans="1:30" hidden="1" outlineLevel="1">
      <c r="A146" t="s">
        <v>218</v>
      </c>
      <c r="B146" t="s">
        <v>219</v>
      </c>
      <c r="C146" s="39"/>
      <c r="D146" s="44" t="s">
        <v>219</v>
      </c>
      <c r="E146" s="44"/>
      <c r="F146" s="44">
        <v>33.5</v>
      </c>
      <c r="G146" s="44">
        <f t="shared" si="38"/>
        <v>33.5</v>
      </c>
      <c r="H146" s="44"/>
      <c r="I146" s="44" t="s">
        <v>219</v>
      </c>
      <c r="J146" s="44"/>
      <c r="K146" s="44">
        <v>33</v>
      </c>
      <c r="L146" s="44">
        <f t="shared" si="39"/>
        <v>33</v>
      </c>
      <c r="M146" s="39"/>
      <c r="N146" s="44" t="s">
        <v>219</v>
      </c>
      <c r="O146" s="39"/>
      <c r="P146" s="109">
        <v>28.5</v>
      </c>
      <c r="Q146" s="44">
        <f t="shared" si="40"/>
        <v>28.5</v>
      </c>
      <c r="R146" s="16">
        <f t="shared" si="30"/>
        <v>30.833333333333332</v>
      </c>
      <c r="T146" s="6">
        <f t="shared" si="37"/>
        <v>1.6558018067776964E-4</v>
      </c>
      <c r="V146" s="23">
        <f>+claims!D146</f>
        <v>2</v>
      </c>
      <c r="W146" s="23">
        <f>+claims!E146</f>
        <v>0</v>
      </c>
      <c r="X146" s="23">
        <f>+claims!F146</f>
        <v>1</v>
      </c>
      <c r="Z146" s="6">
        <f t="shared" si="31"/>
        <v>0.02</v>
      </c>
      <c r="AA146" s="6">
        <f t="shared" si="32"/>
        <v>0</v>
      </c>
      <c r="AB146" s="6">
        <f t="shared" si="34"/>
        <v>0.01</v>
      </c>
      <c r="AD146" s="6">
        <f t="shared" si="36"/>
        <v>8.3333333333333332E-3</v>
      </c>
    </row>
    <row r="147" spans="1:30" hidden="1" outlineLevel="1">
      <c r="A147" t="s">
        <v>220</v>
      </c>
      <c r="B147" t="s">
        <v>221</v>
      </c>
      <c r="C147" s="39"/>
      <c r="D147" s="44" t="s">
        <v>221</v>
      </c>
      <c r="E147" s="44"/>
      <c r="F147" s="44">
        <v>4</v>
      </c>
      <c r="G147" s="44">
        <f t="shared" si="38"/>
        <v>4</v>
      </c>
      <c r="H147" s="44"/>
      <c r="I147" s="44" t="s">
        <v>221</v>
      </c>
      <c r="J147" s="44"/>
      <c r="K147" s="44">
        <v>3</v>
      </c>
      <c r="L147" s="44">
        <f t="shared" si="39"/>
        <v>3</v>
      </c>
      <c r="M147" s="39"/>
      <c r="N147" s="44" t="s">
        <v>221</v>
      </c>
      <c r="O147" s="39"/>
      <c r="P147" s="109">
        <v>3</v>
      </c>
      <c r="Q147" s="44">
        <f t="shared" si="40"/>
        <v>3</v>
      </c>
      <c r="R147" s="16">
        <f t="shared" si="30"/>
        <v>3.1666666666666665</v>
      </c>
      <c r="T147" s="6">
        <f t="shared" si="37"/>
        <v>1.7005532069608774E-5</v>
      </c>
      <c r="V147" s="23">
        <f>+claims!D147</f>
        <v>0</v>
      </c>
      <c r="W147" s="23">
        <f>+claims!E147</f>
        <v>0</v>
      </c>
      <c r="X147" s="23">
        <f>+claims!F147</f>
        <v>0</v>
      </c>
      <c r="Z147" s="6">
        <f t="shared" si="31"/>
        <v>0</v>
      </c>
      <c r="AA147" s="6">
        <f t="shared" si="32"/>
        <v>0</v>
      </c>
      <c r="AB147" s="6">
        <f t="shared" si="34"/>
        <v>0</v>
      </c>
      <c r="AD147" s="6">
        <f t="shared" si="36"/>
        <v>0</v>
      </c>
    </row>
    <row r="148" spans="1:30" hidden="1" outlineLevel="1">
      <c r="A148" t="s">
        <v>222</v>
      </c>
      <c r="B148" t="s">
        <v>223</v>
      </c>
      <c r="C148" s="39"/>
      <c r="D148" s="44" t="s">
        <v>223</v>
      </c>
      <c r="E148" s="44"/>
      <c r="F148" s="44">
        <v>77.5</v>
      </c>
      <c r="G148" s="44">
        <f t="shared" si="38"/>
        <v>77.5</v>
      </c>
      <c r="H148" s="44"/>
      <c r="I148" s="44" t="s">
        <v>223</v>
      </c>
      <c r="J148" s="44"/>
      <c r="K148" s="44">
        <v>78</v>
      </c>
      <c r="L148" s="44">
        <f t="shared" si="39"/>
        <v>78</v>
      </c>
      <c r="M148" s="39"/>
      <c r="N148" s="44" t="s">
        <v>223</v>
      </c>
      <c r="O148" s="39"/>
      <c r="P148" s="109">
        <v>81.5</v>
      </c>
      <c r="Q148" s="44">
        <f t="shared" si="40"/>
        <v>81.5</v>
      </c>
      <c r="R148" s="16">
        <f t="shared" si="30"/>
        <v>79.666666666666671</v>
      </c>
      <c r="T148" s="6">
        <f t="shared" si="37"/>
        <v>4.2782338575121024E-4</v>
      </c>
      <c r="V148" s="23">
        <f>+claims!D148</f>
        <v>1</v>
      </c>
      <c r="W148" s="23">
        <f>+claims!E148</f>
        <v>1</v>
      </c>
      <c r="X148" s="23">
        <f>+claims!F148</f>
        <v>1</v>
      </c>
      <c r="Z148" s="6">
        <f t="shared" si="31"/>
        <v>0.01</v>
      </c>
      <c r="AA148" s="6">
        <f t="shared" si="32"/>
        <v>0.01</v>
      </c>
      <c r="AB148" s="6">
        <f t="shared" si="34"/>
        <v>0.01</v>
      </c>
      <c r="AD148" s="6">
        <f t="shared" si="36"/>
        <v>0.01</v>
      </c>
    </row>
    <row r="149" spans="1:30" hidden="1" outlineLevel="1">
      <c r="A149" t="s">
        <v>224</v>
      </c>
      <c r="B149" t="s">
        <v>225</v>
      </c>
      <c r="C149" s="39"/>
      <c r="D149" s="44" t="s">
        <v>225</v>
      </c>
      <c r="E149" s="44"/>
      <c r="F149" s="44">
        <v>400</v>
      </c>
      <c r="G149" s="44">
        <f t="shared" si="38"/>
        <v>400</v>
      </c>
      <c r="H149" s="44"/>
      <c r="I149" s="44" t="s">
        <v>225</v>
      </c>
      <c r="J149" s="44"/>
      <c r="K149" s="44">
        <v>444</v>
      </c>
      <c r="L149" s="44">
        <f t="shared" si="39"/>
        <v>444</v>
      </c>
      <c r="M149" s="39"/>
      <c r="N149" s="44" t="s">
        <v>225</v>
      </c>
      <c r="O149" s="39"/>
      <c r="P149" s="109">
        <v>483.5</v>
      </c>
      <c r="Q149" s="44">
        <f t="shared" si="40"/>
        <v>483.5</v>
      </c>
      <c r="R149" s="16">
        <f t="shared" si="30"/>
        <v>456.41666666666669</v>
      </c>
      <c r="T149" s="6">
        <f t="shared" si="37"/>
        <v>2.4510341880328228E-3</v>
      </c>
      <c r="V149" s="23">
        <f>+claims!D149</f>
        <v>12</v>
      </c>
      <c r="W149" s="23">
        <f>+claims!E149</f>
        <v>6</v>
      </c>
      <c r="X149" s="23">
        <f>+claims!F149</f>
        <v>12</v>
      </c>
      <c r="Z149" s="6">
        <f t="shared" si="31"/>
        <v>0.03</v>
      </c>
      <c r="AA149" s="6">
        <f t="shared" si="32"/>
        <v>1.3513513513513514E-2</v>
      </c>
      <c r="AB149" s="6">
        <f t="shared" si="34"/>
        <v>2.481902792140641E-2</v>
      </c>
      <c r="AD149" s="6">
        <f t="shared" si="36"/>
        <v>2.191401846520771E-2</v>
      </c>
    </row>
    <row r="150" spans="1:30" hidden="1" outlineLevel="1">
      <c r="A150" t="s">
        <v>226</v>
      </c>
      <c r="B150" t="s">
        <v>227</v>
      </c>
      <c r="C150" s="39"/>
      <c r="D150" s="44" t="s">
        <v>227</v>
      </c>
      <c r="E150" s="44"/>
      <c r="F150" s="44">
        <v>82.5</v>
      </c>
      <c r="G150" s="44">
        <f t="shared" si="38"/>
        <v>82.5</v>
      </c>
      <c r="H150" s="44"/>
      <c r="I150" s="44" t="s">
        <v>227</v>
      </c>
      <c r="J150" s="44"/>
      <c r="K150" s="44">
        <v>87.5</v>
      </c>
      <c r="L150" s="44">
        <f t="shared" si="39"/>
        <v>87.5</v>
      </c>
      <c r="M150" s="39"/>
      <c r="N150" s="44" t="s">
        <v>227</v>
      </c>
      <c r="O150" s="39"/>
      <c r="P150" s="109">
        <v>86.5</v>
      </c>
      <c r="Q150" s="44">
        <f t="shared" si="40"/>
        <v>86.5</v>
      </c>
      <c r="R150" s="16">
        <f t="shared" si="30"/>
        <v>86.166666666666671</v>
      </c>
      <c r="T150" s="6">
        <f t="shared" si="37"/>
        <v>4.6272947789409137E-4</v>
      </c>
      <c r="V150" s="23">
        <f>+claims!D150</f>
        <v>2</v>
      </c>
      <c r="W150" s="23">
        <f>+claims!E150</f>
        <v>2</v>
      </c>
      <c r="X150" s="23">
        <f>+claims!F150</f>
        <v>4</v>
      </c>
      <c r="Z150" s="6">
        <f t="shared" si="31"/>
        <v>0.02</v>
      </c>
      <c r="AA150" s="6">
        <f t="shared" si="32"/>
        <v>0.02</v>
      </c>
      <c r="AB150" s="6">
        <f t="shared" si="34"/>
        <v>0.04</v>
      </c>
      <c r="AD150" s="6">
        <f t="shared" si="36"/>
        <v>0.03</v>
      </c>
    </row>
    <row r="151" spans="1:30" hidden="1" outlineLevel="1">
      <c r="A151" t="s">
        <v>228</v>
      </c>
      <c r="B151" t="s">
        <v>229</v>
      </c>
      <c r="C151" s="39"/>
      <c r="D151" s="44" t="s">
        <v>229</v>
      </c>
      <c r="E151" s="44"/>
      <c r="F151" s="44">
        <v>64.5</v>
      </c>
      <c r="G151" s="44">
        <f t="shared" si="38"/>
        <v>64.5</v>
      </c>
      <c r="H151" s="44"/>
      <c r="I151" s="44" t="s">
        <v>229</v>
      </c>
      <c r="J151" s="44"/>
      <c r="K151" s="44">
        <v>64.5</v>
      </c>
      <c r="L151" s="44">
        <f t="shared" si="39"/>
        <v>64.5</v>
      </c>
      <c r="M151" s="39"/>
      <c r="N151" s="44" t="s">
        <v>229</v>
      </c>
      <c r="O151" s="39"/>
      <c r="P151" s="110">
        <v>67</v>
      </c>
      <c r="Q151" s="44">
        <f t="shared" si="40"/>
        <v>67</v>
      </c>
      <c r="R151" s="16">
        <f t="shared" si="30"/>
        <v>65.75</v>
      </c>
      <c r="T151" s="6">
        <f t="shared" si="37"/>
        <v>3.5308854744529796E-4</v>
      </c>
      <c r="V151" s="23">
        <f>+claims!D151</f>
        <v>3</v>
      </c>
      <c r="W151" s="23">
        <f>+claims!E151</f>
        <v>0</v>
      </c>
      <c r="X151" s="23">
        <f>+claims!F151</f>
        <v>1</v>
      </c>
      <c r="Z151" s="6">
        <f t="shared" si="31"/>
        <v>0.03</v>
      </c>
      <c r="AA151" s="6">
        <f t="shared" si="32"/>
        <v>0</v>
      </c>
      <c r="AB151" s="6">
        <f t="shared" si="34"/>
        <v>0.01</v>
      </c>
      <c r="AD151" s="6">
        <f t="shared" si="36"/>
        <v>0.01</v>
      </c>
    </row>
    <row r="152" spans="1:30" hidden="1" outlineLevel="1">
      <c r="A152" t="s">
        <v>230</v>
      </c>
      <c r="B152" t="s">
        <v>231</v>
      </c>
      <c r="C152" s="39"/>
      <c r="D152" s="44" t="s">
        <v>231</v>
      </c>
      <c r="E152" s="44"/>
      <c r="F152" s="44">
        <v>43.5</v>
      </c>
      <c r="G152" s="44">
        <f t="shared" si="38"/>
        <v>43.5</v>
      </c>
      <c r="H152" s="44"/>
      <c r="I152" s="44" t="s">
        <v>231</v>
      </c>
      <c r="J152" s="44"/>
      <c r="K152" s="44">
        <v>46</v>
      </c>
      <c r="L152" s="44">
        <f t="shared" si="39"/>
        <v>46</v>
      </c>
      <c r="M152" s="39"/>
      <c r="N152" s="44" t="s">
        <v>231</v>
      </c>
      <c r="O152" s="39"/>
      <c r="P152" s="110">
        <v>47.5</v>
      </c>
      <c r="Q152" s="44">
        <f t="shared" si="40"/>
        <v>47.5</v>
      </c>
      <c r="R152" s="16">
        <f t="shared" si="30"/>
        <v>46.333333333333336</v>
      </c>
      <c r="T152" s="6">
        <f t="shared" si="37"/>
        <v>2.4881778501848628E-4</v>
      </c>
      <c r="V152" s="23">
        <f>+claims!D152</f>
        <v>0</v>
      </c>
      <c r="W152" s="23">
        <f>+claims!E152</f>
        <v>0</v>
      </c>
      <c r="X152" s="23">
        <f>+claims!F152</f>
        <v>0</v>
      </c>
      <c r="Z152" s="6">
        <f t="shared" si="31"/>
        <v>0</v>
      </c>
      <c r="AA152" s="6">
        <f t="shared" si="32"/>
        <v>0</v>
      </c>
      <c r="AB152" s="6">
        <f t="shared" si="34"/>
        <v>0</v>
      </c>
      <c r="AD152" s="6">
        <f t="shared" si="36"/>
        <v>0</v>
      </c>
    </row>
    <row r="153" spans="1:30" hidden="1" outlineLevel="1">
      <c r="A153" t="s">
        <v>232</v>
      </c>
      <c r="B153" t="s">
        <v>233</v>
      </c>
      <c r="C153" s="39"/>
      <c r="D153" s="44" t="s">
        <v>233</v>
      </c>
      <c r="E153" s="44"/>
      <c r="F153" s="44">
        <v>12</v>
      </c>
      <c r="G153" s="44">
        <f t="shared" si="38"/>
        <v>12</v>
      </c>
      <c r="H153" s="44"/>
      <c r="I153" s="44" t="s">
        <v>233</v>
      </c>
      <c r="J153" s="44"/>
      <c r="K153" s="44">
        <v>12</v>
      </c>
      <c r="L153" s="44">
        <f t="shared" si="39"/>
        <v>12</v>
      </c>
      <c r="M153" s="39"/>
      <c r="N153" s="44" t="s">
        <v>233</v>
      </c>
      <c r="O153" s="39"/>
      <c r="P153" s="110">
        <v>12</v>
      </c>
      <c r="Q153" s="44">
        <f t="shared" si="40"/>
        <v>12</v>
      </c>
      <c r="R153" s="16">
        <f t="shared" si="30"/>
        <v>12</v>
      </c>
      <c r="T153" s="6">
        <f t="shared" si="37"/>
        <v>6.4442016263780623E-5</v>
      </c>
      <c r="V153" s="23">
        <f>+claims!D153</f>
        <v>0</v>
      </c>
      <c r="W153" s="23">
        <f>+claims!E153</f>
        <v>0</v>
      </c>
      <c r="X153" s="23">
        <f>+claims!F153</f>
        <v>1</v>
      </c>
      <c r="Z153" s="6">
        <f t="shared" si="31"/>
        <v>0</v>
      </c>
      <c r="AA153" s="6">
        <f t="shared" si="32"/>
        <v>0</v>
      </c>
      <c r="AB153" s="6">
        <f t="shared" si="34"/>
        <v>0.01</v>
      </c>
      <c r="AD153" s="6">
        <f t="shared" si="36"/>
        <v>5.0000000000000001E-3</v>
      </c>
    </row>
    <row r="154" spans="1:30" hidden="1" outlineLevel="1">
      <c r="A154" t="s">
        <v>234</v>
      </c>
      <c r="B154" t="s">
        <v>235</v>
      </c>
      <c r="C154" s="39"/>
      <c r="D154" s="44" t="s">
        <v>235</v>
      </c>
      <c r="E154" s="44"/>
      <c r="F154" s="44">
        <v>42</v>
      </c>
      <c r="G154" s="44">
        <f t="shared" si="38"/>
        <v>42</v>
      </c>
      <c r="H154" s="44"/>
      <c r="I154" s="44" t="s">
        <v>235</v>
      </c>
      <c r="J154" s="44"/>
      <c r="K154" s="44">
        <v>39</v>
      </c>
      <c r="L154" s="44">
        <f t="shared" si="39"/>
        <v>39</v>
      </c>
      <c r="M154" s="39"/>
      <c r="N154" s="44" t="s">
        <v>235</v>
      </c>
      <c r="O154" s="39"/>
      <c r="P154" s="110">
        <v>39</v>
      </c>
      <c r="Q154" s="44">
        <f t="shared" si="40"/>
        <v>39</v>
      </c>
      <c r="R154" s="16">
        <f t="shared" si="30"/>
        <v>39.5</v>
      </c>
      <c r="T154" s="6">
        <f t="shared" si="37"/>
        <v>2.1212163686827785E-4</v>
      </c>
      <c r="V154" s="23">
        <f>+claims!D154</f>
        <v>0</v>
      </c>
      <c r="W154" s="23">
        <f>+claims!E154</f>
        <v>0</v>
      </c>
      <c r="X154" s="23">
        <f>+claims!F154</f>
        <v>0</v>
      </c>
      <c r="Z154" s="6">
        <f t="shared" si="31"/>
        <v>0</v>
      </c>
      <c r="AA154" s="6">
        <f t="shared" si="32"/>
        <v>0</v>
      </c>
      <c r="AB154" s="6">
        <f t="shared" si="34"/>
        <v>0</v>
      </c>
      <c r="AD154" s="6">
        <f t="shared" si="36"/>
        <v>0</v>
      </c>
    </row>
    <row r="155" spans="1:30" hidden="1" outlineLevel="1">
      <c r="A155" t="s">
        <v>236</v>
      </c>
      <c r="B155" t="s">
        <v>237</v>
      </c>
      <c r="C155" s="39"/>
      <c r="D155" s="44" t="s">
        <v>237</v>
      </c>
      <c r="E155" s="44"/>
      <c r="F155" s="44">
        <v>85</v>
      </c>
      <c r="G155" s="44">
        <f t="shared" si="38"/>
        <v>85</v>
      </c>
      <c r="H155" s="44"/>
      <c r="I155" s="44" t="s">
        <v>237</v>
      </c>
      <c r="J155" s="44"/>
      <c r="K155" s="44">
        <v>88</v>
      </c>
      <c r="L155" s="44">
        <f t="shared" si="39"/>
        <v>88</v>
      </c>
      <c r="M155" s="39"/>
      <c r="N155" s="44" t="s">
        <v>237</v>
      </c>
      <c r="O155" s="39"/>
      <c r="P155" s="111">
        <v>87</v>
      </c>
      <c r="Q155" s="44">
        <f t="shared" si="40"/>
        <v>87</v>
      </c>
      <c r="R155" s="16">
        <f t="shared" si="30"/>
        <v>87</v>
      </c>
      <c r="T155" s="6">
        <f t="shared" si="37"/>
        <v>4.6720461791240948E-4</v>
      </c>
      <c r="V155" s="23">
        <f>+claims!D155</f>
        <v>1</v>
      </c>
      <c r="W155" s="23">
        <f>+claims!E155</f>
        <v>1</v>
      </c>
      <c r="X155" s="23">
        <f>+claims!F155</f>
        <v>0</v>
      </c>
      <c r="Z155" s="6">
        <f t="shared" si="31"/>
        <v>0.01</v>
      </c>
      <c r="AA155" s="6">
        <f t="shared" si="32"/>
        <v>0.01</v>
      </c>
      <c r="AB155" s="6">
        <f t="shared" si="34"/>
        <v>0</v>
      </c>
      <c r="AD155" s="6">
        <f t="shared" si="36"/>
        <v>5.0000000000000001E-3</v>
      </c>
    </row>
    <row r="156" spans="1:30" hidden="1" outlineLevel="1">
      <c r="A156" t="s">
        <v>238</v>
      </c>
      <c r="B156" t="s">
        <v>239</v>
      </c>
      <c r="C156" s="39"/>
      <c r="D156" s="44" t="s">
        <v>239</v>
      </c>
      <c r="E156" s="44"/>
      <c r="F156" s="44">
        <v>137</v>
      </c>
      <c r="G156" s="44">
        <f t="shared" si="38"/>
        <v>137</v>
      </c>
      <c r="H156" s="44"/>
      <c r="I156" s="44" t="s">
        <v>239</v>
      </c>
      <c r="J156" s="44"/>
      <c r="K156" s="44">
        <v>135</v>
      </c>
      <c r="L156" s="44">
        <f t="shared" si="39"/>
        <v>135</v>
      </c>
      <c r="M156" s="39"/>
      <c r="N156" s="44" t="s">
        <v>239</v>
      </c>
      <c r="O156" s="39"/>
      <c r="P156" s="111">
        <v>139</v>
      </c>
      <c r="Q156" s="44">
        <f t="shared" si="40"/>
        <v>139</v>
      </c>
      <c r="R156" s="16">
        <f t="shared" si="30"/>
        <v>137.33333333333334</v>
      </c>
      <c r="T156" s="6">
        <f t="shared" si="37"/>
        <v>7.3750307501882267E-4</v>
      </c>
      <c r="V156" s="23">
        <f>+claims!D156</f>
        <v>1</v>
      </c>
      <c r="W156" s="23">
        <f>+claims!E156</f>
        <v>4</v>
      </c>
      <c r="X156" s="23">
        <f>+claims!F156</f>
        <v>0</v>
      </c>
      <c r="Z156" s="6">
        <f t="shared" si="31"/>
        <v>7.2992700729927005E-3</v>
      </c>
      <c r="AA156" s="6">
        <f t="shared" si="32"/>
        <v>2.9629629629629631E-2</v>
      </c>
      <c r="AB156" s="6">
        <f t="shared" si="34"/>
        <v>0</v>
      </c>
      <c r="AD156" s="6">
        <f t="shared" si="36"/>
        <v>1.1093088222041995E-2</v>
      </c>
    </row>
    <row r="157" spans="1:30" hidden="1" outlineLevel="1">
      <c r="A157" t="s">
        <v>240</v>
      </c>
      <c r="B157" t="s">
        <v>241</v>
      </c>
      <c r="C157" s="39"/>
      <c r="D157" s="44" t="s">
        <v>241</v>
      </c>
      <c r="E157" s="44"/>
      <c r="F157" s="44">
        <v>40</v>
      </c>
      <c r="G157" s="44">
        <f t="shared" si="38"/>
        <v>40</v>
      </c>
      <c r="H157" s="44"/>
      <c r="I157" s="44" t="s">
        <v>241</v>
      </c>
      <c r="J157" s="44"/>
      <c r="K157" s="44">
        <v>13</v>
      </c>
      <c r="L157" s="44">
        <f t="shared" si="39"/>
        <v>13</v>
      </c>
      <c r="M157" s="39"/>
      <c r="N157" s="44" t="s">
        <v>241</v>
      </c>
      <c r="O157" s="39"/>
      <c r="P157" s="111">
        <v>14</v>
      </c>
      <c r="Q157" s="44">
        <f t="shared" si="40"/>
        <v>14</v>
      </c>
      <c r="R157" s="16">
        <f t="shared" si="30"/>
        <v>18</v>
      </c>
      <c r="T157" s="6">
        <f t="shared" si="37"/>
        <v>9.6663024395670928E-5</v>
      </c>
      <c r="V157" s="23">
        <f>+claims!D157</f>
        <v>2</v>
      </c>
      <c r="W157" s="23">
        <f>+claims!E157</f>
        <v>1</v>
      </c>
      <c r="X157" s="23">
        <f>+claims!F157</f>
        <v>0</v>
      </c>
      <c r="Z157" s="6">
        <f t="shared" si="31"/>
        <v>0.02</v>
      </c>
      <c r="AA157" s="6">
        <f t="shared" si="32"/>
        <v>0.01</v>
      </c>
      <c r="AB157" s="6">
        <f t="shared" si="34"/>
        <v>0</v>
      </c>
      <c r="AD157" s="6">
        <f t="shared" si="36"/>
        <v>6.6666666666666671E-3</v>
      </c>
    </row>
    <row r="158" spans="1:30" hidden="1" outlineLevel="1">
      <c r="A158" t="s">
        <v>242</v>
      </c>
      <c r="B158" t="s">
        <v>243</v>
      </c>
      <c r="C158" s="39"/>
      <c r="D158" s="44" t="s">
        <v>243</v>
      </c>
      <c r="E158" s="44"/>
      <c r="F158" s="44">
        <v>12.5</v>
      </c>
      <c r="G158" s="44">
        <f t="shared" si="38"/>
        <v>12.5</v>
      </c>
      <c r="H158" s="44"/>
      <c r="I158" s="44" t="s">
        <v>243</v>
      </c>
      <c r="J158" s="44"/>
      <c r="K158" s="44">
        <v>13</v>
      </c>
      <c r="L158" s="44">
        <f t="shared" si="39"/>
        <v>13</v>
      </c>
      <c r="M158" s="39"/>
      <c r="N158" s="44" t="s">
        <v>243</v>
      </c>
      <c r="O158" s="39"/>
      <c r="P158" s="111">
        <v>15</v>
      </c>
      <c r="Q158" s="44">
        <f t="shared" si="40"/>
        <v>15</v>
      </c>
      <c r="R158" s="16">
        <f t="shared" si="30"/>
        <v>13.916666666666666</v>
      </c>
      <c r="T158" s="6">
        <f t="shared" si="37"/>
        <v>7.4734838305912243E-5</v>
      </c>
      <c r="V158" s="23">
        <f>+claims!D158</f>
        <v>0</v>
      </c>
      <c r="W158" s="23">
        <f>+claims!E158</f>
        <v>0</v>
      </c>
      <c r="X158" s="23">
        <f>+claims!F158</f>
        <v>0</v>
      </c>
      <c r="Z158" s="6">
        <f t="shared" si="31"/>
        <v>0</v>
      </c>
      <c r="AA158" s="6">
        <f t="shared" si="32"/>
        <v>0</v>
      </c>
      <c r="AB158" s="6">
        <f t="shared" si="34"/>
        <v>0</v>
      </c>
      <c r="AD158" s="6">
        <f t="shared" si="36"/>
        <v>0</v>
      </c>
    </row>
    <row r="159" spans="1:30" hidden="1" outlineLevel="1">
      <c r="A159" t="s">
        <v>244</v>
      </c>
      <c r="B159" t="s">
        <v>245</v>
      </c>
      <c r="C159" s="39"/>
      <c r="D159" s="44" t="s">
        <v>245</v>
      </c>
      <c r="E159" s="44"/>
      <c r="F159" s="44">
        <v>8</v>
      </c>
      <c r="G159" s="44">
        <f t="shared" si="38"/>
        <v>8</v>
      </c>
      <c r="H159" s="44"/>
      <c r="I159" s="44" t="s">
        <v>245</v>
      </c>
      <c r="J159" s="44"/>
      <c r="K159" s="44">
        <v>8</v>
      </c>
      <c r="L159" s="44">
        <f t="shared" si="39"/>
        <v>8</v>
      </c>
      <c r="M159" s="39"/>
      <c r="N159" s="44" t="s">
        <v>245</v>
      </c>
      <c r="O159" s="39"/>
      <c r="P159" s="111">
        <v>8</v>
      </c>
      <c r="Q159" s="44">
        <f t="shared" si="40"/>
        <v>8</v>
      </c>
      <c r="R159" s="16">
        <f t="shared" si="30"/>
        <v>8</v>
      </c>
      <c r="T159" s="6">
        <f t="shared" si="37"/>
        <v>4.2961344175853742E-5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31"/>
        <v>0</v>
      </c>
      <c r="AA159" s="6">
        <f t="shared" si="32"/>
        <v>0</v>
      </c>
      <c r="AB159" s="6">
        <f t="shared" si="34"/>
        <v>0</v>
      </c>
      <c r="AD159" s="6">
        <f t="shared" si="36"/>
        <v>0</v>
      </c>
    </row>
    <row r="160" spans="1:30" hidden="1" outlineLevel="1">
      <c r="A160" t="s">
        <v>246</v>
      </c>
      <c r="B160" t="s">
        <v>247</v>
      </c>
      <c r="C160" s="39"/>
      <c r="D160" s="44" t="s">
        <v>247</v>
      </c>
      <c r="E160" s="44"/>
      <c r="F160" s="44">
        <v>97.5</v>
      </c>
      <c r="G160" s="44">
        <f t="shared" si="38"/>
        <v>97.5</v>
      </c>
      <c r="H160" s="44"/>
      <c r="I160" s="44" t="s">
        <v>247</v>
      </c>
      <c r="J160" s="44"/>
      <c r="K160" s="44">
        <v>94.5</v>
      </c>
      <c r="L160" s="44">
        <f t="shared" si="39"/>
        <v>94.5</v>
      </c>
      <c r="M160" s="39"/>
      <c r="N160" s="44" t="s">
        <v>247</v>
      </c>
      <c r="O160" s="39"/>
      <c r="P160" s="111">
        <v>99</v>
      </c>
      <c r="Q160" s="44">
        <f t="shared" si="40"/>
        <v>99</v>
      </c>
      <c r="R160" s="16">
        <f t="shared" si="30"/>
        <v>97.25</v>
      </c>
      <c r="T160" s="6">
        <f t="shared" si="37"/>
        <v>5.2224884013772209E-4</v>
      </c>
      <c r="V160" s="23">
        <f>+claims!D160</f>
        <v>0</v>
      </c>
      <c r="W160" s="23">
        <f>+claims!E160</f>
        <v>0</v>
      </c>
      <c r="X160" s="23">
        <f>+claims!F160</f>
        <v>1</v>
      </c>
      <c r="Z160" s="6">
        <f t="shared" si="31"/>
        <v>0</v>
      </c>
      <c r="AA160" s="6">
        <f t="shared" si="32"/>
        <v>0</v>
      </c>
      <c r="AB160" s="6">
        <f t="shared" si="34"/>
        <v>0.01</v>
      </c>
      <c r="AD160" s="6">
        <f t="shared" si="36"/>
        <v>5.0000000000000001E-3</v>
      </c>
    </row>
    <row r="161" spans="1:30" hidden="1" outlineLevel="1">
      <c r="A161" t="s">
        <v>248</v>
      </c>
      <c r="B161" t="s">
        <v>249</v>
      </c>
      <c r="C161" s="39"/>
      <c r="D161" s="44" t="s">
        <v>249</v>
      </c>
      <c r="E161" s="44"/>
      <c r="F161" s="44">
        <v>10.5</v>
      </c>
      <c r="G161" s="44">
        <f t="shared" si="38"/>
        <v>10.5</v>
      </c>
      <c r="H161" s="44"/>
      <c r="I161" s="44" t="s">
        <v>249</v>
      </c>
      <c r="J161" s="44"/>
      <c r="K161" s="44">
        <v>9</v>
      </c>
      <c r="L161" s="44">
        <f t="shared" si="39"/>
        <v>9</v>
      </c>
      <c r="M161" s="39"/>
      <c r="N161" s="44" t="s">
        <v>249</v>
      </c>
      <c r="O161" s="39"/>
      <c r="P161" s="111">
        <v>8</v>
      </c>
      <c r="Q161" s="44">
        <f t="shared" si="40"/>
        <v>8</v>
      </c>
      <c r="R161" s="16">
        <f t="shared" si="30"/>
        <v>8.75</v>
      </c>
      <c r="T161" s="6">
        <f t="shared" si="37"/>
        <v>4.6988970192340032E-5</v>
      </c>
      <c r="V161" s="23">
        <f>+claims!D161</f>
        <v>0</v>
      </c>
      <c r="W161" s="23">
        <f>+claims!E161</f>
        <v>0</v>
      </c>
      <c r="X161" s="23">
        <f>+claims!F161</f>
        <v>0</v>
      </c>
      <c r="Z161" s="6">
        <f t="shared" si="31"/>
        <v>0</v>
      </c>
      <c r="AA161" s="6">
        <f t="shared" si="32"/>
        <v>0</v>
      </c>
      <c r="AB161" s="6">
        <f t="shared" si="34"/>
        <v>0</v>
      </c>
      <c r="AD161" s="6">
        <f t="shared" si="36"/>
        <v>0</v>
      </c>
    </row>
    <row r="162" spans="1:30" hidden="1" outlineLevel="1">
      <c r="A162" t="s">
        <v>250</v>
      </c>
      <c r="B162" t="s">
        <v>251</v>
      </c>
      <c r="C162" s="39"/>
      <c r="D162" s="44" t="s">
        <v>251</v>
      </c>
      <c r="E162" s="44"/>
      <c r="F162" s="44">
        <v>8</v>
      </c>
      <c r="G162" s="44">
        <f t="shared" si="38"/>
        <v>8</v>
      </c>
      <c r="H162" s="44"/>
      <c r="I162" s="44" t="s">
        <v>251</v>
      </c>
      <c r="J162" s="44"/>
      <c r="K162" s="44">
        <v>8</v>
      </c>
      <c r="L162" s="44">
        <f t="shared" si="39"/>
        <v>8</v>
      </c>
      <c r="M162" s="39"/>
      <c r="N162" s="44" t="s">
        <v>251</v>
      </c>
      <c r="O162" s="39"/>
      <c r="P162" s="111">
        <v>6</v>
      </c>
      <c r="Q162" s="44">
        <f t="shared" si="40"/>
        <v>6</v>
      </c>
      <c r="R162" s="16">
        <f t="shared" si="30"/>
        <v>7</v>
      </c>
      <c r="T162" s="6">
        <f t="shared" si="37"/>
        <v>3.7591176153872027E-5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 t="shared" si="31"/>
        <v>0</v>
      </c>
      <c r="AA162" s="6">
        <f t="shared" si="32"/>
        <v>0</v>
      </c>
      <c r="AB162" s="6">
        <f t="shared" si="34"/>
        <v>0</v>
      </c>
      <c r="AD162" s="6">
        <f t="shared" si="36"/>
        <v>0</v>
      </c>
    </row>
    <row r="163" spans="1:30" hidden="1" outlineLevel="1">
      <c r="A163" t="s">
        <v>252</v>
      </c>
      <c r="B163" t="s">
        <v>253</v>
      </c>
      <c r="C163" s="39"/>
      <c r="D163" s="44" t="s">
        <v>253</v>
      </c>
      <c r="E163" s="44"/>
      <c r="F163" s="44">
        <v>11</v>
      </c>
      <c r="G163" s="44">
        <f t="shared" si="38"/>
        <v>11</v>
      </c>
      <c r="H163" s="44"/>
      <c r="I163" s="44" t="s">
        <v>253</v>
      </c>
      <c r="J163" s="44"/>
      <c r="K163" s="44">
        <v>11</v>
      </c>
      <c r="L163" s="44">
        <f t="shared" si="39"/>
        <v>11</v>
      </c>
      <c r="M163" s="39"/>
      <c r="N163" s="44" t="s">
        <v>253</v>
      </c>
      <c r="O163" s="39"/>
      <c r="P163" s="111">
        <v>9</v>
      </c>
      <c r="Q163" s="44">
        <f t="shared" si="40"/>
        <v>9</v>
      </c>
      <c r="R163" s="16">
        <f t="shared" si="30"/>
        <v>10</v>
      </c>
      <c r="T163" s="6">
        <f t="shared" si="37"/>
        <v>5.3701680219817179E-5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6">
        <f t="shared" si="31"/>
        <v>0</v>
      </c>
      <c r="AA163" s="6">
        <f t="shared" si="32"/>
        <v>0</v>
      </c>
      <c r="AB163" s="6">
        <f t="shared" si="34"/>
        <v>0</v>
      </c>
      <c r="AD163" s="6">
        <f t="shared" si="36"/>
        <v>0</v>
      </c>
    </row>
    <row r="164" spans="1:30" hidden="1" outlineLevel="1">
      <c r="A164" t="s">
        <v>502</v>
      </c>
      <c r="B164" t="s">
        <v>503</v>
      </c>
      <c r="C164" s="39"/>
      <c r="D164" s="44" t="s">
        <v>503</v>
      </c>
      <c r="E164" s="44"/>
      <c r="F164" s="44">
        <v>2</v>
      </c>
      <c r="G164" s="44">
        <f t="shared" si="38"/>
        <v>2</v>
      </c>
      <c r="H164" s="44"/>
      <c r="I164" s="44" t="s">
        <v>503</v>
      </c>
      <c r="J164" s="44"/>
      <c r="K164" s="44">
        <v>2</v>
      </c>
      <c r="L164" s="44">
        <f t="shared" si="39"/>
        <v>2</v>
      </c>
      <c r="M164" s="39"/>
      <c r="N164" s="44" t="s">
        <v>503</v>
      </c>
      <c r="O164" s="39"/>
      <c r="P164" s="111">
        <v>2</v>
      </c>
      <c r="Q164" s="44">
        <f>AVERAGE(M164:P164)</f>
        <v>2</v>
      </c>
      <c r="R164" s="16">
        <f>IF(G164&gt;0,(+G164+(L164*2)+(Q164*3))/6,IF(L164&gt;0,((L164*2)+(Q164*3))/5,Q164))</f>
        <v>2</v>
      </c>
      <c r="T164" s="6">
        <f t="shared" si="37"/>
        <v>1.0740336043963435E-5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6">
        <f>IF(G164&gt;100,IF(V164&lt;1,0,+V164/G164),IF(V164&lt;1,0,+V164/100))</f>
        <v>0</v>
      </c>
      <c r="AA164" s="6">
        <f>IF(L164&gt;100,IF(W164&lt;1,0,+W164/L164),IF(W164&lt;1,0,+W164/100))</f>
        <v>0</v>
      </c>
      <c r="AB164" s="6">
        <f>IF(Q164&gt;100,IF(X164&lt;1,0,+X164/Q164),IF(X164&lt;1,0,+X164/100))</f>
        <v>0</v>
      </c>
      <c r="AD164" s="6">
        <f t="shared" si="36"/>
        <v>0</v>
      </c>
    </row>
    <row r="165" spans="1:30" hidden="1" outlineLevel="1">
      <c r="A165" t="s">
        <v>254</v>
      </c>
      <c r="B165" t="s">
        <v>255</v>
      </c>
      <c r="C165" s="39"/>
      <c r="D165" s="44" t="s">
        <v>255</v>
      </c>
      <c r="E165" s="44"/>
      <c r="F165" s="44">
        <v>607</v>
      </c>
      <c r="G165" s="44">
        <f t="shared" si="38"/>
        <v>607</v>
      </c>
      <c r="H165" s="44"/>
      <c r="I165" s="44" t="s">
        <v>255</v>
      </c>
      <c r="J165" s="44"/>
      <c r="K165" s="44">
        <v>602</v>
      </c>
      <c r="L165" s="44">
        <f t="shared" si="39"/>
        <v>602</v>
      </c>
      <c r="M165" s="39"/>
      <c r="N165" s="44" t="s">
        <v>255</v>
      </c>
      <c r="O165" s="39"/>
      <c r="P165" s="112">
        <v>606</v>
      </c>
      <c r="Q165" s="44">
        <f t="shared" si="40"/>
        <v>606</v>
      </c>
      <c r="R165" s="16">
        <f t="shared" ref="R165:R228" si="41">IF(G165&gt;0,(+G165+(L165*2)+(Q165*3))/6,IF(L165&gt;0,((L165*2)+(Q165*3))/5,Q165))</f>
        <v>604.83333333333337</v>
      </c>
      <c r="T165" s="6">
        <f t="shared" si="37"/>
        <v>3.2480566252952761E-3</v>
      </c>
      <c r="V165" s="23">
        <f>+claims!D165</f>
        <v>6</v>
      </c>
      <c r="W165" s="23">
        <f>+claims!E165</f>
        <v>3</v>
      </c>
      <c r="X165" s="23">
        <f>+claims!F165</f>
        <v>8</v>
      </c>
      <c r="Z165" s="6">
        <f t="shared" si="31"/>
        <v>9.8846787479406912E-3</v>
      </c>
      <c r="AA165" s="6">
        <f t="shared" si="32"/>
        <v>4.9833887043189366E-3</v>
      </c>
      <c r="AB165" s="6">
        <f t="shared" si="34"/>
        <v>1.3201320132013201E-2</v>
      </c>
      <c r="AD165" s="6">
        <f t="shared" si="36"/>
        <v>9.9092360921030284E-3</v>
      </c>
    </row>
    <row r="166" spans="1:30" hidden="1" outlineLevel="1">
      <c r="A166" t="s">
        <v>256</v>
      </c>
      <c r="B166" t="s">
        <v>257</v>
      </c>
      <c r="C166" s="39"/>
      <c r="D166" s="44" t="s">
        <v>257</v>
      </c>
      <c r="E166" s="44"/>
      <c r="F166" s="44">
        <v>14</v>
      </c>
      <c r="G166" s="44">
        <f t="shared" si="38"/>
        <v>14</v>
      </c>
      <c r="H166" s="44"/>
      <c r="I166" s="44" t="s">
        <v>257</v>
      </c>
      <c r="J166" s="44"/>
      <c r="K166" s="44">
        <v>13.5</v>
      </c>
      <c r="L166" s="44">
        <f t="shared" si="39"/>
        <v>13.5</v>
      </c>
      <c r="M166" s="39"/>
      <c r="N166" s="44" t="s">
        <v>257</v>
      </c>
      <c r="O166" s="39"/>
      <c r="P166" s="112">
        <v>12</v>
      </c>
      <c r="Q166" s="44">
        <f t="shared" si="40"/>
        <v>12</v>
      </c>
      <c r="R166" s="16">
        <f t="shared" si="41"/>
        <v>12.833333333333334</v>
      </c>
      <c r="T166" s="6">
        <f t="shared" si="37"/>
        <v>6.8917156282098717E-5</v>
      </c>
      <c r="V166" s="23">
        <f>+claims!D166</f>
        <v>0</v>
      </c>
      <c r="W166" s="23">
        <f>+claims!E166</f>
        <v>0</v>
      </c>
      <c r="X166" s="23">
        <f>+claims!F166</f>
        <v>0</v>
      </c>
      <c r="Z166" s="6">
        <f t="shared" si="31"/>
        <v>0</v>
      </c>
      <c r="AA166" s="6">
        <f t="shared" si="32"/>
        <v>0</v>
      </c>
      <c r="AB166" s="6">
        <f t="shared" si="34"/>
        <v>0</v>
      </c>
      <c r="AD166" s="6">
        <f t="shared" si="36"/>
        <v>0</v>
      </c>
    </row>
    <row r="167" spans="1:30" hidden="1" outlineLevel="1">
      <c r="A167" t="s">
        <v>258</v>
      </c>
      <c r="B167" t="s">
        <v>259</v>
      </c>
      <c r="C167" s="39"/>
      <c r="D167" s="44" t="s">
        <v>259</v>
      </c>
      <c r="E167" s="44"/>
      <c r="F167" s="44">
        <v>10.5</v>
      </c>
      <c r="G167" s="44">
        <f t="shared" si="38"/>
        <v>10.5</v>
      </c>
      <c r="H167" s="44"/>
      <c r="I167" s="44" t="s">
        <v>259</v>
      </c>
      <c r="J167" s="44"/>
      <c r="K167" s="44">
        <v>10</v>
      </c>
      <c r="L167" s="44">
        <f t="shared" si="39"/>
        <v>10</v>
      </c>
      <c r="M167" s="39"/>
      <c r="N167" s="44" t="s">
        <v>259</v>
      </c>
      <c r="O167" s="39"/>
      <c r="P167" s="112">
        <v>10</v>
      </c>
      <c r="Q167" s="44">
        <f t="shared" si="40"/>
        <v>10</v>
      </c>
      <c r="R167" s="16">
        <f t="shared" si="41"/>
        <v>10.083333333333334</v>
      </c>
      <c r="T167" s="6">
        <f t="shared" si="37"/>
        <v>5.4149194221648997E-5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1"/>
        <v>0</v>
      </c>
      <c r="AA167" s="6">
        <f t="shared" si="32"/>
        <v>0</v>
      </c>
      <c r="AB167" s="6">
        <f t="shared" si="34"/>
        <v>0</v>
      </c>
      <c r="AD167" s="6">
        <f t="shared" si="36"/>
        <v>0</v>
      </c>
    </row>
    <row r="168" spans="1:30" hidden="1" outlineLevel="1">
      <c r="A168" t="s">
        <v>260</v>
      </c>
      <c r="B168" t="s">
        <v>261</v>
      </c>
      <c r="C168" s="39"/>
      <c r="D168" s="44" t="s">
        <v>261</v>
      </c>
      <c r="E168" s="44"/>
      <c r="F168" s="44">
        <v>77</v>
      </c>
      <c r="G168" s="44">
        <f t="shared" si="38"/>
        <v>77</v>
      </c>
      <c r="H168" s="44"/>
      <c r="I168" s="44" t="s">
        <v>261</v>
      </c>
      <c r="J168" s="44"/>
      <c r="K168" s="44">
        <v>80</v>
      </c>
      <c r="L168" s="44">
        <f t="shared" si="39"/>
        <v>80</v>
      </c>
      <c r="M168" s="39"/>
      <c r="N168" s="44" t="s">
        <v>261</v>
      </c>
      <c r="O168" s="39"/>
      <c r="P168" s="112">
        <v>81</v>
      </c>
      <c r="Q168" s="44">
        <f t="shared" si="40"/>
        <v>81</v>
      </c>
      <c r="R168" s="16">
        <f t="shared" si="41"/>
        <v>80</v>
      </c>
      <c r="T168" s="6">
        <f t="shared" si="37"/>
        <v>4.2961344175853743E-4</v>
      </c>
      <c r="V168" s="23">
        <f>+claims!D168</f>
        <v>1</v>
      </c>
      <c r="W168" s="23">
        <f>+claims!E168</f>
        <v>1</v>
      </c>
      <c r="X168" s="23">
        <f>+claims!F168</f>
        <v>0</v>
      </c>
      <c r="Z168" s="6">
        <f t="shared" ref="Z168:Z231" si="42">IF(G168&gt;100,IF(V168&lt;1,0,+V168/G168),IF(V168&lt;1,0,+V168/100))</f>
        <v>0.01</v>
      </c>
      <c r="AA168" s="6">
        <f t="shared" ref="AA168:AA231" si="43">IF(L168&gt;100,IF(W168&lt;1,0,+W168/L168),IF(W168&lt;1,0,+W168/100))</f>
        <v>0.01</v>
      </c>
      <c r="AB168" s="6">
        <f t="shared" si="34"/>
        <v>0</v>
      </c>
      <c r="AD168" s="6">
        <f t="shared" si="36"/>
        <v>5.0000000000000001E-3</v>
      </c>
    </row>
    <row r="169" spans="1:30" hidden="1" outlineLevel="1">
      <c r="A169" t="s">
        <v>262</v>
      </c>
      <c r="B169" t="s">
        <v>263</v>
      </c>
      <c r="C169" s="39"/>
      <c r="D169" s="44" t="s">
        <v>263</v>
      </c>
      <c r="E169" s="44"/>
      <c r="F169" s="44">
        <v>6</v>
      </c>
      <c r="G169" s="44">
        <f t="shared" si="38"/>
        <v>6</v>
      </c>
      <c r="H169" s="44"/>
      <c r="I169" s="44" t="s">
        <v>263</v>
      </c>
      <c r="J169" s="44"/>
      <c r="K169" s="44">
        <v>5</v>
      </c>
      <c r="L169" s="44">
        <f t="shared" si="39"/>
        <v>5</v>
      </c>
      <c r="M169" s="39"/>
      <c r="N169" s="44" t="s">
        <v>263</v>
      </c>
      <c r="O169" s="39"/>
      <c r="P169" s="113">
        <v>5</v>
      </c>
      <c r="Q169" s="44">
        <f t="shared" si="40"/>
        <v>5</v>
      </c>
      <c r="R169" s="16">
        <f t="shared" si="41"/>
        <v>5.166666666666667</v>
      </c>
      <c r="T169" s="6">
        <f t="shared" si="37"/>
        <v>2.7745868113572211E-5</v>
      </c>
      <c r="V169" s="23">
        <f>+claims!D169</f>
        <v>0</v>
      </c>
      <c r="W169" s="23">
        <f>+claims!E169</f>
        <v>0</v>
      </c>
      <c r="X169" s="23">
        <f>+claims!F169</f>
        <v>0</v>
      </c>
      <c r="Z169" s="6">
        <f t="shared" si="42"/>
        <v>0</v>
      </c>
      <c r="AA169" s="6">
        <f t="shared" si="43"/>
        <v>0</v>
      </c>
      <c r="AB169" s="6">
        <f t="shared" si="34"/>
        <v>0</v>
      </c>
      <c r="AD169" s="6">
        <f t="shared" si="36"/>
        <v>0</v>
      </c>
    </row>
    <row r="170" spans="1:30" hidden="1" outlineLevel="1">
      <c r="A170" t="s">
        <v>264</v>
      </c>
      <c r="B170" t="s">
        <v>265</v>
      </c>
      <c r="C170" s="39"/>
      <c r="D170" s="44" t="s">
        <v>265</v>
      </c>
      <c r="E170" s="44"/>
      <c r="F170" s="44">
        <v>28</v>
      </c>
      <c r="G170" s="44">
        <f t="shared" si="38"/>
        <v>28</v>
      </c>
      <c r="H170" s="44"/>
      <c r="I170" s="44" t="s">
        <v>265</v>
      </c>
      <c r="J170" s="44"/>
      <c r="K170" s="44">
        <v>26</v>
      </c>
      <c r="L170" s="44">
        <f t="shared" si="39"/>
        <v>26</v>
      </c>
      <c r="M170" s="39"/>
      <c r="N170" s="44" t="s">
        <v>265</v>
      </c>
      <c r="O170" s="39"/>
      <c r="P170" s="113">
        <v>28.5</v>
      </c>
      <c r="Q170" s="44">
        <f t="shared" si="40"/>
        <v>28.5</v>
      </c>
      <c r="R170" s="16">
        <f t="shared" si="41"/>
        <v>27.583333333333332</v>
      </c>
      <c r="T170" s="6">
        <f t="shared" si="37"/>
        <v>1.4812713460632905E-4</v>
      </c>
      <c r="V170" s="23">
        <f>+claims!D170</f>
        <v>0</v>
      </c>
      <c r="W170" s="23">
        <f>+claims!E170</f>
        <v>0</v>
      </c>
      <c r="X170" s="23">
        <f>+claims!F170</f>
        <v>2</v>
      </c>
      <c r="Z170" s="6">
        <f t="shared" si="42"/>
        <v>0</v>
      </c>
      <c r="AA170" s="6">
        <f t="shared" si="43"/>
        <v>0</v>
      </c>
      <c r="AB170" s="6">
        <f t="shared" si="34"/>
        <v>0.02</v>
      </c>
      <c r="AD170" s="6">
        <f t="shared" si="36"/>
        <v>0.01</v>
      </c>
    </row>
    <row r="171" spans="1:30" hidden="1" outlineLevel="1">
      <c r="A171" t="s">
        <v>266</v>
      </c>
      <c r="B171" t="s">
        <v>267</v>
      </c>
      <c r="C171" s="39"/>
      <c r="D171" s="44" t="s">
        <v>267</v>
      </c>
      <c r="E171" s="44"/>
      <c r="F171" s="44">
        <v>30</v>
      </c>
      <c r="G171" s="44">
        <f t="shared" si="38"/>
        <v>30</v>
      </c>
      <c r="H171" s="44"/>
      <c r="I171" s="44" t="s">
        <v>267</v>
      </c>
      <c r="J171" s="44"/>
      <c r="K171" s="44">
        <v>27</v>
      </c>
      <c r="L171" s="44">
        <f t="shared" si="39"/>
        <v>27</v>
      </c>
      <c r="M171" s="39"/>
      <c r="N171" s="44" t="s">
        <v>267</v>
      </c>
      <c r="O171" s="39"/>
      <c r="P171" s="113">
        <v>28</v>
      </c>
      <c r="Q171" s="44">
        <f t="shared" si="40"/>
        <v>28</v>
      </c>
      <c r="R171" s="16">
        <f t="shared" si="41"/>
        <v>28</v>
      </c>
      <c r="T171" s="6">
        <f t="shared" si="37"/>
        <v>1.5036470461548811E-4</v>
      </c>
      <c r="V171" s="23">
        <f>+claims!D171</f>
        <v>1</v>
      </c>
      <c r="W171" s="23">
        <f>+claims!E171</f>
        <v>0</v>
      </c>
      <c r="X171" s="23">
        <f>+claims!F171</f>
        <v>0</v>
      </c>
      <c r="Z171" s="6">
        <f t="shared" si="42"/>
        <v>0.01</v>
      </c>
      <c r="AA171" s="6">
        <f t="shared" si="43"/>
        <v>0</v>
      </c>
      <c r="AB171" s="6">
        <f t="shared" si="34"/>
        <v>0</v>
      </c>
      <c r="AD171" s="6">
        <f t="shared" si="36"/>
        <v>1.6666666666666668E-3</v>
      </c>
    </row>
    <row r="172" spans="1:30" hidden="1" outlineLevel="1">
      <c r="A172" t="s">
        <v>268</v>
      </c>
      <c r="B172" t="s">
        <v>269</v>
      </c>
      <c r="C172" s="39"/>
      <c r="D172" s="44" t="s">
        <v>269</v>
      </c>
      <c r="E172" s="44"/>
      <c r="F172" s="44">
        <v>251</v>
      </c>
      <c r="G172" s="44">
        <f t="shared" si="38"/>
        <v>251</v>
      </c>
      <c r="H172" s="44"/>
      <c r="I172" s="44" t="s">
        <v>269</v>
      </c>
      <c r="J172" s="44"/>
      <c r="K172" s="44">
        <v>225</v>
      </c>
      <c r="L172" s="44">
        <f t="shared" si="39"/>
        <v>225</v>
      </c>
      <c r="M172" s="39"/>
      <c r="N172" s="44" t="s">
        <v>269</v>
      </c>
      <c r="O172" s="39"/>
      <c r="P172" s="113">
        <v>216</v>
      </c>
      <c r="Q172" s="44">
        <f t="shared" si="40"/>
        <v>216</v>
      </c>
      <c r="R172" s="16">
        <f t="shared" si="41"/>
        <v>224.83333333333334</v>
      </c>
      <c r="T172" s="6">
        <f t="shared" si="37"/>
        <v>1.2073927769422231E-3</v>
      </c>
      <c r="V172" s="23">
        <f>+claims!D172</f>
        <v>9</v>
      </c>
      <c r="W172" s="23">
        <f>+claims!E172</f>
        <v>9</v>
      </c>
      <c r="X172" s="23">
        <f>+claims!F172</f>
        <v>10</v>
      </c>
      <c r="Z172" s="6">
        <f t="shared" si="42"/>
        <v>3.5856573705179286E-2</v>
      </c>
      <c r="AA172" s="6">
        <f t="shared" si="43"/>
        <v>0.04</v>
      </c>
      <c r="AB172" s="6">
        <f t="shared" ref="AB172:AB237" si="44">IF(Q172&gt;100,IF(X172&lt;1,0,+X172/Q172),IF(X172&lt;1,0,+X172/100))</f>
        <v>4.6296296296296294E-2</v>
      </c>
      <c r="AD172" s="6">
        <f t="shared" si="36"/>
        <v>4.2457577099011358E-2</v>
      </c>
    </row>
    <row r="173" spans="1:30" hidden="1" outlineLevel="1">
      <c r="A173" t="s">
        <v>270</v>
      </c>
      <c r="B173" t="s">
        <v>271</v>
      </c>
      <c r="C173" s="39"/>
      <c r="D173" s="44" t="s">
        <v>271</v>
      </c>
      <c r="E173" s="44"/>
      <c r="F173" s="44">
        <v>7</v>
      </c>
      <c r="G173" s="44">
        <f t="shared" si="38"/>
        <v>7</v>
      </c>
      <c r="H173" s="44"/>
      <c r="I173" s="44" t="s">
        <v>271</v>
      </c>
      <c r="J173" s="44"/>
      <c r="K173" s="44">
        <v>6</v>
      </c>
      <c r="L173" s="44">
        <f t="shared" si="39"/>
        <v>6</v>
      </c>
      <c r="M173" s="39"/>
      <c r="N173" s="44" t="s">
        <v>271</v>
      </c>
      <c r="O173" s="39"/>
      <c r="P173" s="113">
        <v>5</v>
      </c>
      <c r="Q173" s="44">
        <f t="shared" ref="Q173:Q203" si="45">AVERAGE(M173:P173)</f>
        <v>5</v>
      </c>
      <c r="R173" s="16">
        <f t="shared" si="41"/>
        <v>5.666666666666667</v>
      </c>
      <c r="T173" s="6">
        <f t="shared" si="37"/>
        <v>3.0430952124563072E-5</v>
      </c>
      <c r="V173" s="23">
        <f>+claims!D173</f>
        <v>0</v>
      </c>
      <c r="W173" s="23">
        <f>+claims!E173</f>
        <v>0</v>
      </c>
      <c r="X173" s="23">
        <f>+claims!F173</f>
        <v>0</v>
      </c>
      <c r="Z173" s="6">
        <f t="shared" si="42"/>
        <v>0</v>
      </c>
      <c r="AA173" s="6">
        <f t="shared" si="43"/>
        <v>0</v>
      </c>
      <c r="AB173" s="6">
        <f t="shared" si="44"/>
        <v>0</v>
      </c>
      <c r="AD173" s="6">
        <f t="shared" si="36"/>
        <v>0</v>
      </c>
    </row>
    <row r="174" spans="1:30" hidden="1" outlineLevel="1">
      <c r="A174" t="s">
        <v>272</v>
      </c>
      <c r="B174" t="s">
        <v>273</v>
      </c>
      <c r="C174" s="39"/>
      <c r="D174" s="44" t="s">
        <v>273</v>
      </c>
      <c r="E174" s="44"/>
      <c r="F174" s="44">
        <v>11</v>
      </c>
      <c r="G174" s="44">
        <f t="shared" si="38"/>
        <v>11</v>
      </c>
      <c r="H174" s="44"/>
      <c r="I174" s="44" t="s">
        <v>273</v>
      </c>
      <c r="J174" s="44"/>
      <c r="K174" s="44">
        <v>10</v>
      </c>
      <c r="L174" s="44">
        <f t="shared" si="39"/>
        <v>10</v>
      </c>
      <c r="M174" s="39"/>
      <c r="N174" s="44" t="s">
        <v>273</v>
      </c>
      <c r="O174" s="39"/>
      <c r="P174" s="114">
        <v>11</v>
      </c>
      <c r="Q174" s="44">
        <f t="shared" si="45"/>
        <v>11</v>
      </c>
      <c r="R174" s="16">
        <f t="shared" si="41"/>
        <v>10.666666666666666</v>
      </c>
      <c r="T174" s="6">
        <f t="shared" si="37"/>
        <v>5.7281792234471658E-5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42"/>
        <v>0</v>
      </c>
      <c r="AA174" s="6">
        <f t="shared" si="43"/>
        <v>0</v>
      </c>
      <c r="AB174" s="6">
        <f t="shared" si="44"/>
        <v>0</v>
      </c>
      <c r="AD174" s="6">
        <f t="shared" si="36"/>
        <v>0</v>
      </c>
    </row>
    <row r="175" spans="1:30" hidden="1" outlineLevel="1">
      <c r="A175" t="s">
        <v>274</v>
      </c>
      <c r="B175" t="s">
        <v>275</v>
      </c>
      <c r="C175" s="39"/>
      <c r="D175" s="44" t="s">
        <v>275</v>
      </c>
      <c r="E175" s="44"/>
      <c r="F175" s="44">
        <v>9</v>
      </c>
      <c r="G175" s="44">
        <f t="shared" si="38"/>
        <v>9</v>
      </c>
      <c r="H175" s="44"/>
      <c r="I175" s="44" t="s">
        <v>275</v>
      </c>
      <c r="J175" s="44"/>
      <c r="K175" s="44">
        <v>9</v>
      </c>
      <c r="L175" s="44">
        <f t="shared" si="39"/>
        <v>9</v>
      </c>
      <c r="M175" s="39"/>
      <c r="N175" s="44" t="s">
        <v>275</v>
      </c>
      <c r="O175" s="39"/>
      <c r="P175" s="114">
        <v>9</v>
      </c>
      <c r="Q175" s="44">
        <f t="shared" si="45"/>
        <v>9</v>
      </c>
      <c r="R175" s="16">
        <f t="shared" si="41"/>
        <v>9</v>
      </c>
      <c r="T175" s="6">
        <f t="shared" si="37"/>
        <v>4.8331512197835464E-5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42"/>
        <v>0</v>
      </c>
      <c r="AA175" s="6">
        <f t="shared" si="43"/>
        <v>0</v>
      </c>
      <c r="AB175" s="6">
        <f t="shared" si="44"/>
        <v>0</v>
      </c>
      <c r="AD175" s="6">
        <f t="shared" si="36"/>
        <v>0</v>
      </c>
    </row>
    <row r="176" spans="1:30" hidden="1" outlineLevel="1">
      <c r="A176" t="s">
        <v>276</v>
      </c>
      <c r="B176" t="s">
        <v>277</v>
      </c>
      <c r="C176" s="39"/>
      <c r="D176" s="44" t="s">
        <v>277</v>
      </c>
      <c r="E176" s="44"/>
      <c r="F176" s="44">
        <v>16</v>
      </c>
      <c r="G176" s="44">
        <f t="shared" si="38"/>
        <v>16</v>
      </c>
      <c r="H176" s="44"/>
      <c r="I176" s="44" t="s">
        <v>277</v>
      </c>
      <c r="J176" s="44"/>
      <c r="K176" s="44">
        <v>17</v>
      </c>
      <c r="L176" s="44">
        <f t="shared" si="39"/>
        <v>17</v>
      </c>
      <c r="M176" s="39"/>
      <c r="N176" s="44" t="s">
        <v>277</v>
      </c>
      <c r="O176" s="39"/>
      <c r="P176" s="114">
        <v>17</v>
      </c>
      <c r="Q176" s="44">
        <f t="shared" si="45"/>
        <v>17</v>
      </c>
      <c r="R176" s="16">
        <f t="shared" si="41"/>
        <v>16.833333333333332</v>
      </c>
      <c r="T176" s="6">
        <f t="shared" si="37"/>
        <v>9.0397828370025578E-5</v>
      </c>
      <c r="V176" s="23">
        <f>+claims!D176</f>
        <v>0</v>
      </c>
      <c r="W176" s="23">
        <f>+claims!E176</f>
        <v>0</v>
      </c>
      <c r="X176" s="23">
        <f>+claims!F176</f>
        <v>0</v>
      </c>
      <c r="Z176" s="6">
        <f t="shared" si="42"/>
        <v>0</v>
      </c>
      <c r="AA176" s="6">
        <f t="shared" si="43"/>
        <v>0</v>
      </c>
      <c r="AB176" s="6">
        <f t="shared" si="44"/>
        <v>0</v>
      </c>
      <c r="AD176" s="6">
        <f t="shared" si="36"/>
        <v>0</v>
      </c>
    </row>
    <row r="177" spans="1:30" hidden="1" outlineLevel="1">
      <c r="A177" t="s">
        <v>278</v>
      </c>
      <c r="B177" t="s">
        <v>279</v>
      </c>
      <c r="C177" s="39"/>
      <c r="D177" s="44" t="s">
        <v>279</v>
      </c>
      <c r="E177" s="44"/>
      <c r="F177" s="44">
        <v>4</v>
      </c>
      <c r="G177" s="44">
        <f t="shared" si="38"/>
        <v>4</v>
      </c>
      <c r="H177" s="44"/>
      <c r="I177" s="44" t="s">
        <v>279</v>
      </c>
      <c r="J177" s="44"/>
      <c r="K177" s="44">
        <v>4.5</v>
      </c>
      <c r="L177" s="44">
        <f t="shared" si="39"/>
        <v>4.5</v>
      </c>
      <c r="M177" s="39"/>
      <c r="N177" s="44" t="s">
        <v>279</v>
      </c>
      <c r="O177" s="39"/>
      <c r="P177" s="114">
        <v>2.5</v>
      </c>
      <c r="Q177" s="44">
        <f t="shared" si="45"/>
        <v>2.5</v>
      </c>
      <c r="R177" s="16">
        <f t="shared" si="41"/>
        <v>3.4166666666666665</v>
      </c>
      <c r="T177" s="6">
        <f t="shared" si="37"/>
        <v>1.8348074075104203E-5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42"/>
        <v>0</v>
      </c>
      <c r="AA177" s="6">
        <f t="shared" si="43"/>
        <v>0</v>
      </c>
      <c r="AB177" s="6">
        <f t="shared" si="44"/>
        <v>0</v>
      </c>
      <c r="AD177" s="6">
        <f t="shared" si="36"/>
        <v>0</v>
      </c>
    </row>
    <row r="178" spans="1:30" hidden="1" outlineLevel="1">
      <c r="A178" t="s">
        <v>280</v>
      </c>
      <c r="B178" t="s">
        <v>281</v>
      </c>
      <c r="C178" s="39"/>
      <c r="D178" s="44" t="s">
        <v>281</v>
      </c>
      <c r="E178" s="44"/>
      <c r="F178" s="44">
        <v>81</v>
      </c>
      <c r="G178" s="44">
        <f t="shared" si="38"/>
        <v>81</v>
      </c>
      <c r="H178" s="44"/>
      <c r="I178" s="44" t="s">
        <v>281</v>
      </c>
      <c r="J178" s="44"/>
      <c r="K178" s="44">
        <v>82.5</v>
      </c>
      <c r="L178" s="44">
        <f t="shared" si="39"/>
        <v>82.5</v>
      </c>
      <c r="M178" s="39"/>
      <c r="N178" s="44" t="s">
        <v>281</v>
      </c>
      <c r="O178" s="39"/>
      <c r="P178" s="114">
        <v>81</v>
      </c>
      <c r="Q178" s="44">
        <f t="shared" si="45"/>
        <v>81</v>
      </c>
      <c r="R178" s="16">
        <f t="shared" si="41"/>
        <v>81.5</v>
      </c>
      <c r="T178" s="6">
        <f t="shared" si="37"/>
        <v>4.3766869379151003E-4</v>
      </c>
      <c r="V178" s="23">
        <f>+claims!D178</f>
        <v>3</v>
      </c>
      <c r="W178" s="23">
        <f>+claims!E178</f>
        <v>1</v>
      </c>
      <c r="X178" s="23">
        <f>+claims!F178</f>
        <v>3</v>
      </c>
      <c r="Z178" s="6">
        <f t="shared" si="42"/>
        <v>0.03</v>
      </c>
      <c r="AA178" s="6">
        <f t="shared" si="43"/>
        <v>0.01</v>
      </c>
      <c r="AB178" s="6">
        <f t="shared" si="44"/>
        <v>0.03</v>
      </c>
      <c r="AD178" s="6">
        <f t="shared" si="36"/>
        <v>2.3333333333333334E-2</v>
      </c>
    </row>
    <row r="179" spans="1:30" hidden="1" outlineLevel="1">
      <c r="A179" t="s">
        <v>282</v>
      </c>
      <c r="B179" t="s">
        <v>283</v>
      </c>
      <c r="C179" s="39"/>
      <c r="D179" s="44" t="s">
        <v>283</v>
      </c>
      <c r="E179" s="44"/>
      <c r="F179" s="44">
        <v>46</v>
      </c>
      <c r="G179" s="44">
        <f t="shared" si="38"/>
        <v>46</v>
      </c>
      <c r="H179" s="44"/>
      <c r="I179" s="44" t="s">
        <v>283</v>
      </c>
      <c r="J179" s="44"/>
      <c r="K179" s="44">
        <v>46.5</v>
      </c>
      <c r="L179" s="44">
        <f t="shared" si="39"/>
        <v>46.5</v>
      </c>
      <c r="M179" s="39"/>
      <c r="N179" s="44" t="s">
        <v>283</v>
      </c>
      <c r="O179" s="39"/>
      <c r="P179" s="114">
        <v>49</v>
      </c>
      <c r="Q179" s="44">
        <f t="shared" si="45"/>
        <v>49</v>
      </c>
      <c r="R179" s="16">
        <f t="shared" si="41"/>
        <v>47.666666666666664</v>
      </c>
      <c r="T179" s="6">
        <f t="shared" si="37"/>
        <v>2.559780090477952E-4</v>
      </c>
      <c r="V179" s="23">
        <f>+claims!D179</f>
        <v>1</v>
      </c>
      <c r="W179" s="23">
        <f>+claims!E179</f>
        <v>0</v>
      </c>
      <c r="X179" s="23">
        <f>+claims!F179</f>
        <v>2</v>
      </c>
      <c r="Z179" s="6">
        <f t="shared" si="42"/>
        <v>0.01</v>
      </c>
      <c r="AA179" s="6">
        <f t="shared" si="43"/>
        <v>0</v>
      </c>
      <c r="AB179" s="6">
        <f t="shared" si="44"/>
        <v>0.02</v>
      </c>
      <c r="AD179" s="6">
        <f t="shared" si="36"/>
        <v>1.1666666666666665E-2</v>
      </c>
    </row>
    <row r="180" spans="1:30" hidden="1" outlineLevel="1">
      <c r="A180" t="s">
        <v>284</v>
      </c>
      <c r="B180" t="s">
        <v>285</v>
      </c>
      <c r="C180" s="39"/>
      <c r="D180" s="44" t="s">
        <v>285</v>
      </c>
      <c r="E180" s="44"/>
      <c r="F180" s="44">
        <v>6</v>
      </c>
      <c r="G180" s="44">
        <f t="shared" si="38"/>
        <v>6</v>
      </c>
      <c r="H180" s="44"/>
      <c r="I180" s="44" t="s">
        <v>285</v>
      </c>
      <c r="J180" s="44"/>
      <c r="K180" s="44">
        <v>6</v>
      </c>
      <c r="L180" s="44">
        <f t="shared" si="39"/>
        <v>6</v>
      </c>
      <c r="M180" s="39"/>
      <c r="N180" s="44" t="s">
        <v>285</v>
      </c>
      <c r="O180" s="39"/>
      <c r="P180" s="114">
        <v>6</v>
      </c>
      <c r="Q180" s="44">
        <f t="shared" si="45"/>
        <v>6</v>
      </c>
      <c r="R180" s="16">
        <f t="shared" si="41"/>
        <v>6</v>
      </c>
      <c r="T180" s="6">
        <f t="shared" si="37"/>
        <v>3.2221008131890312E-5</v>
      </c>
      <c r="V180" s="23">
        <f>+claims!D180</f>
        <v>0</v>
      </c>
      <c r="W180" s="23">
        <f>+claims!E180</f>
        <v>0</v>
      </c>
      <c r="X180" s="23">
        <f>+claims!F180</f>
        <v>0</v>
      </c>
      <c r="Z180" s="6">
        <f t="shared" si="42"/>
        <v>0</v>
      </c>
      <c r="AA180" s="6">
        <f t="shared" si="43"/>
        <v>0</v>
      </c>
      <c r="AB180" s="6">
        <f t="shared" si="44"/>
        <v>0</v>
      </c>
      <c r="AD180" s="6">
        <f t="shared" si="36"/>
        <v>0</v>
      </c>
    </row>
    <row r="181" spans="1:30" hidden="1" outlineLevel="1">
      <c r="A181" t="s">
        <v>286</v>
      </c>
      <c r="B181" t="s">
        <v>287</v>
      </c>
      <c r="C181" s="39"/>
      <c r="D181" s="44" t="s">
        <v>287</v>
      </c>
      <c r="E181" s="44"/>
      <c r="F181" s="44">
        <v>29.5</v>
      </c>
      <c r="G181" s="44">
        <f t="shared" si="38"/>
        <v>29.5</v>
      </c>
      <c r="H181" s="44"/>
      <c r="I181" s="44" t="s">
        <v>287</v>
      </c>
      <c r="J181" s="44"/>
      <c r="K181" s="44">
        <v>30.5</v>
      </c>
      <c r="L181" s="44">
        <f t="shared" si="39"/>
        <v>30.5</v>
      </c>
      <c r="M181" s="39"/>
      <c r="N181" s="44" t="s">
        <v>287</v>
      </c>
      <c r="O181" s="39"/>
      <c r="P181" s="114">
        <v>30.5</v>
      </c>
      <c r="Q181" s="44">
        <f t="shared" si="45"/>
        <v>30.5</v>
      </c>
      <c r="R181" s="16">
        <f t="shared" si="41"/>
        <v>30.333333333333332</v>
      </c>
      <c r="T181" s="6">
        <f t="shared" si="37"/>
        <v>1.6289509666677878E-4</v>
      </c>
      <c r="V181" s="23">
        <f>+claims!D181</f>
        <v>3</v>
      </c>
      <c r="W181" s="23">
        <f>+claims!E181</f>
        <v>1</v>
      </c>
      <c r="X181" s="23">
        <f>+claims!F181</f>
        <v>1</v>
      </c>
      <c r="Z181" s="6">
        <f t="shared" si="42"/>
        <v>0.03</v>
      </c>
      <c r="AA181" s="6">
        <f t="shared" si="43"/>
        <v>0.01</v>
      </c>
      <c r="AB181" s="6">
        <f t="shared" si="44"/>
        <v>0.01</v>
      </c>
      <c r="AD181" s="6">
        <f t="shared" si="36"/>
        <v>1.3333333333333334E-2</v>
      </c>
    </row>
    <row r="182" spans="1:30" hidden="1" outlineLevel="1">
      <c r="A182" t="s">
        <v>288</v>
      </c>
      <c r="B182" t="s">
        <v>289</v>
      </c>
      <c r="C182" s="39"/>
      <c r="D182" s="44" t="s">
        <v>289</v>
      </c>
      <c r="E182" s="44"/>
      <c r="F182" s="44">
        <v>34</v>
      </c>
      <c r="G182" s="44">
        <f t="shared" si="38"/>
        <v>34</v>
      </c>
      <c r="H182" s="44"/>
      <c r="I182" s="44" t="s">
        <v>289</v>
      </c>
      <c r="J182" s="44"/>
      <c r="K182" s="44">
        <v>35</v>
      </c>
      <c r="L182" s="44">
        <f t="shared" si="39"/>
        <v>35</v>
      </c>
      <c r="M182" s="39"/>
      <c r="N182" s="44" t="s">
        <v>289</v>
      </c>
      <c r="O182" s="39"/>
      <c r="P182" s="114">
        <v>38</v>
      </c>
      <c r="Q182" s="44">
        <f t="shared" si="45"/>
        <v>38</v>
      </c>
      <c r="R182" s="16">
        <f t="shared" si="41"/>
        <v>36.333333333333336</v>
      </c>
      <c r="T182" s="6">
        <f t="shared" si="37"/>
        <v>1.951161047986691E-4</v>
      </c>
      <c r="V182" s="23">
        <f>+claims!D182</f>
        <v>2</v>
      </c>
      <c r="W182" s="23">
        <f>+claims!E182</f>
        <v>0</v>
      </c>
      <c r="X182" s="23">
        <f>+claims!F182</f>
        <v>0</v>
      </c>
      <c r="Z182" s="6">
        <f t="shared" si="42"/>
        <v>0.02</v>
      </c>
      <c r="AA182" s="6">
        <f t="shared" si="43"/>
        <v>0</v>
      </c>
      <c r="AB182" s="6">
        <f t="shared" si="44"/>
        <v>0</v>
      </c>
      <c r="AD182" s="6">
        <f t="shared" si="36"/>
        <v>3.3333333333333335E-3</v>
      </c>
    </row>
    <row r="183" spans="1:30" hidden="1" outlineLevel="1">
      <c r="A183" t="s">
        <v>290</v>
      </c>
      <c r="B183" t="s">
        <v>291</v>
      </c>
      <c r="C183" s="39"/>
      <c r="D183" s="44" t="s">
        <v>291</v>
      </c>
      <c r="E183" s="44"/>
      <c r="F183" s="44">
        <v>25</v>
      </c>
      <c r="G183" s="44">
        <f t="shared" si="38"/>
        <v>25</v>
      </c>
      <c r="H183" s="44"/>
      <c r="I183" s="44" t="s">
        <v>291</v>
      </c>
      <c r="J183" s="44"/>
      <c r="K183" s="44">
        <v>26</v>
      </c>
      <c r="L183" s="44">
        <f t="shared" si="39"/>
        <v>26</v>
      </c>
      <c r="M183" s="39"/>
      <c r="N183" s="44" t="s">
        <v>291</v>
      </c>
      <c r="O183" s="39"/>
      <c r="P183" s="114">
        <v>26</v>
      </c>
      <c r="Q183" s="44">
        <f t="shared" si="45"/>
        <v>26</v>
      </c>
      <c r="R183" s="16">
        <f t="shared" si="41"/>
        <v>25.833333333333332</v>
      </c>
      <c r="T183" s="6">
        <f t="shared" si="37"/>
        <v>1.3872934056786106E-4</v>
      </c>
      <c r="V183" s="23">
        <f>+claims!D183</f>
        <v>1</v>
      </c>
      <c r="W183" s="23">
        <f>+claims!E183</f>
        <v>0</v>
      </c>
      <c r="X183" s="23">
        <f>+claims!F183</f>
        <v>1</v>
      </c>
      <c r="Z183" s="6">
        <f t="shared" si="42"/>
        <v>0.01</v>
      </c>
      <c r="AA183" s="6">
        <f t="shared" si="43"/>
        <v>0</v>
      </c>
      <c r="AB183" s="6">
        <f t="shared" si="44"/>
        <v>0.01</v>
      </c>
      <c r="AD183" s="6">
        <f t="shared" si="36"/>
        <v>6.6666666666666671E-3</v>
      </c>
    </row>
    <row r="184" spans="1:30" hidden="1" outlineLevel="1">
      <c r="A184" t="s">
        <v>292</v>
      </c>
      <c r="B184" t="s">
        <v>293</v>
      </c>
      <c r="C184" s="39"/>
      <c r="D184" s="44" t="s">
        <v>293</v>
      </c>
      <c r="E184" s="44"/>
      <c r="F184" s="44">
        <v>13</v>
      </c>
      <c r="G184" s="44">
        <f t="shared" si="38"/>
        <v>13</v>
      </c>
      <c r="H184" s="44"/>
      <c r="I184" s="44" t="s">
        <v>293</v>
      </c>
      <c r="J184" s="44"/>
      <c r="K184" s="44">
        <v>13.5</v>
      </c>
      <c r="L184" s="44">
        <f t="shared" si="39"/>
        <v>13.5</v>
      </c>
      <c r="M184" s="39"/>
      <c r="N184" s="44" t="s">
        <v>293</v>
      </c>
      <c r="O184" s="39"/>
      <c r="P184" s="115">
        <v>14</v>
      </c>
      <c r="Q184" s="44">
        <f t="shared" si="45"/>
        <v>14</v>
      </c>
      <c r="R184" s="16">
        <f t="shared" si="41"/>
        <v>13.666666666666666</v>
      </c>
      <c r="T184" s="6">
        <f t="shared" si="37"/>
        <v>7.3392296300416811E-5</v>
      </c>
      <c r="V184" s="23">
        <f>+claims!D184</f>
        <v>0</v>
      </c>
      <c r="W184" s="23">
        <f>+claims!E184</f>
        <v>0</v>
      </c>
      <c r="X184" s="23">
        <f>+claims!F184</f>
        <v>0</v>
      </c>
      <c r="Z184" s="6">
        <f t="shared" si="42"/>
        <v>0</v>
      </c>
      <c r="AA184" s="6">
        <f t="shared" si="43"/>
        <v>0</v>
      </c>
      <c r="AB184" s="6">
        <f t="shared" si="44"/>
        <v>0</v>
      </c>
      <c r="AD184" s="6">
        <f t="shared" si="36"/>
        <v>0</v>
      </c>
    </row>
    <row r="185" spans="1:30" hidden="1" outlineLevel="1">
      <c r="A185" t="s">
        <v>294</v>
      </c>
      <c r="B185" t="s">
        <v>295</v>
      </c>
      <c r="C185" s="39"/>
      <c r="D185" s="44" t="s">
        <v>295</v>
      </c>
      <c r="E185" s="44"/>
      <c r="F185" s="44">
        <v>13</v>
      </c>
      <c r="G185" s="44">
        <f t="shared" si="38"/>
        <v>13</v>
      </c>
      <c r="H185" s="44"/>
      <c r="I185" s="44" t="s">
        <v>295</v>
      </c>
      <c r="J185" s="44"/>
      <c r="K185" s="44">
        <v>13</v>
      </c>
      <c r="L185" s="44">
        <f t="shared" si="39"/>
        <v>13</v>
      </c>
      <c r="M185" s="39"/>
      <c r="N185" s="44" t="s">
        <v>295</v>
      </c>
      <c r="O185" s="39"/>
      <c r="P185" s="115">
        <v>13.5</v>
      </c>
      <c r="Q185" s="44">
        <f t="shared" si="45"/>
        <v>13.5</v>
      </c>
      <c r="R185" s="16">
        <f t="shared" si="41"/>
        <v>13.25</v>
      </c>
      <c r="T185" s="6">
        <f t="shared" si="37"/>
        <v>7.115472629125777E-5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42"/>
        <v>0</v>
      </c>
      <c r="AA185" s="6">
        <f t="shared" si="43"/>
        <v>0</v>
      </c>
      <c r="AB185" s="6">
        <f t="shared" si="44"/>
        <v>0</v>
      </c>
      <c r="AD185" s="6">
        <f t="shared" si="36"/>
        <v>0</v>
      </c>
    </row>
    <row r="186" spans="1:30" hidden="1" outlineLevel="1">
      <c r="A186" t="s">
        <v>296</v>
      </c>
      <c r="B186" t="s">
        <v>297</v>
      </c>
      <c r="C186" s="39"/>
      <c r="D186" s="44" t="s">
        <v>297</v>
      </c>
      <c r="E186" s="44"/>
      <c r="F186" s="44">
        <v>832.5</v>
      </c>
      <c r="G186" s="44">
        <f t="shared" si="38"/>
        <v>832.5</v>
      </c>
      <c r="H186" s="44"/>
      <c r="I186" s="44" t="s">
        <v>297</v>
      </c>
      <c r="J186" s="44"/>
      <c r="K186" s="44">
        <v>841.5</v>
      </c>
      <c r="L186" s="44">
        <f t="shared" si="39"/>
        <v>841.5</v>
      </c>
      <c r="M186" s="39"/>
      <c r="N186" s="44" t="s">
        <v>297</v>
      </c>
      <c r="O186" s="39"/>
      <c r="P186" s="115">
        <v>811.5</v>
      </c>
      <c r="Q186" s="44">
        <f t="shared" si="45"/>
        <v>811.5</v>
      </c>
      <c r="R186" s="16">
        <f t="shared" si="41"/>
        <v>825</v>
      </c>
      <c r="T186" s="6">
        <f t="shared" si="37"/>
        <v>4.4303886181349178E-3</v>
      </c>
      <c r="V186" s="23">
        <f>+claims!D186</f>
        <v>3</v>
      </c>
      <c r="W186" s="23">
        <f>+claims!E186</f>
        <v>11</v>
      </c>
      <c r="X186" s="23">
        <f>+claims!F186</f>
        <v>11</v>
      </c>
      <c r="Z186" s="6">
        <f t="shared" si="42"/>
        <v>3.6036036036036037E-3</v>
      </c>
      <c r="AA186" s="6">
        <f t="shared" si="43"/>
        <v>1.3071895424836602E-2</v>
      </c>
      <c r="AB186" s="6">
        <f t="shared" si="44"/>
        <v>1.3555144793592114E-2</v>
      </c>
      <c r="AD186" s="6">
        <f t="shared" si="36"/>
        <v>1.173547147234219E-2</v>
      </c>
    </row>
    <row r="187" spans="1:30" hidden="1" outlineLevel="1">
      <c r="A187" t="s">
        <v>298</v>
      </c>
      <c r="B187" t="s">
        <v>299</v>
      </c>
      <c r="C187" s="39"/>
      <c r="D187" s="44" t="s">
        <v>299</v>
      </c>
      <c r="E187" s="44"/>
      <c r="F187" s="44">
        <v>11</v>
      </c>
      <c r="G187" s="44">
        <f t="shared" si="38"/>
        <v>11</v>
      </c>
      <c r="H187" s="44"/>
      <c r="I187" s="44" t="s">
        <v>299</v>
      </c>
      <c r="J187" s="44"/>
      <c r="K187" s="44">
        <v>12</v>
      </c>
      <c r="L187" s="44">
        <f t="shared" si="39"/>
        <v>12</v>
      </c>
      <c r="M187" s="39"/>
      <c r="N187" s="44" t="s">
        <v>299</v>
      </c>
      <c r="O187" s="39"/>
      <c r="P187" s="115">
        <v>12</v>
      </c>
      <c r="Q187" s="44">
        <f t="shared" si="45"/>
        <v>12</v>
      </c>
      <c r="R187" s="16">
        <f t="shared" si="41"/>
        <v>11.833333333333334</v>
      </c>
      <c r="T187" s="6">
        <f t="shared" si="37"/>
        <v>6.3546988260117002E-5</v>
      </c>
      <c r="V187" s="23">
        <f>+claims!D187</f>
        <v>1</v>
      </c>
      <c r="W187" s="23">
        <f>+claims!E187</f>
        <v>0</v>
      </c>
      <c r="X187" s="23">
        <f>+claims!F187</f>
        <v>0</v>
      </c>
      <c r="Z187" s="6">
        <f t="shared" si="42"/>
        <v>0.01</v>
      </c>
      <c r="AA187" s="6">
        <f t="shared" si="43"/>
        <v>0</v>
      </c>
      <c r="AB187" s="6">
        <f t="shared" si="44"/>
        <v>0</v>
      </c>
      <c r="AD187" s="6">
        <f t="shared" si="36"/>
        <v>1.6666666666666668E-3</v>
      </c>
    </row>
    <row r="188" spans="1:30" hidden="1" outlineLevel="1">
      <c r="A188" t="s">
        <v>300</v>
      </c>
      <c r="B188" t="s">
        <v>301</v>
      </c>
      <c r="C188" s="39"/>
      <c r="D188" s="44" t="s">
        <v>301</v>
      </c>
      <c r="E188" s="44"/>
      <c r="F188" s="44">
        <v>4.5</v>
      </c>
      <c r="G188" s="44">
        <f t="shared" si="38"/>
        <v>4.5</v>
      </c>
      <c r="H188" s="44"/>
      <c r="I188" s="44" t="s">
        <v>301</v>
      </c>
      <c r="J188" s="44"/>
      <c r="K188" s="44">
        <v>3.5</v>
      </c>
      <c r="L188" s="44">
        <f t="shared" si="39"/>
        <v>3.5</v>
      </c>
      <c r="M188" s="39"/>
      <c r="N188" s="44" t="s">
        <v>301</v>
      </c>
      <c r="O188" s="39"/>
      <c r="P188" s="115">
        <v>3</v>
      </c>
      <c r="Q188" s="44">
        <f t="shared" si="45"/>
        <v>3</v>
      </c>
      <c r="R188" s="16">
        <f t="shared" si="41"/>
        <v>3.4166666666666665</v>
      </c>
      <c r="T188" s="6">
        <f t="shared" si="37"/>
        <v>1.8348074075104203E-5</v>
      </c>
      <c r="V188" s="23">
        <f>+claims!D188</f>
        <v>0</v>
      </c>
      <c r="W188" s="23">
        <f>+claims!E188</f>
        <v>0</v>
      </c>
      <c r="X188" s="23">
        <f>+claims!F188</f>
        <v>0</v>
      </c>
      <c r="Z188" s="6">
        <f t="shared" si="42"/>
        <v>0</v>
      </c>
      <c r="AA188" s="6">
        <f t="shared" si="43"/>
        <v>0</v>
      </c>
      <c r="AB188" s="6">
        <f t="shared" si="44"/>
        <v>0</v>
      </c>
      <c r="AD188" s="6">
        <f t="shared" si="36"/>
        <v>0</v>
      </c>
    </row>
    <row r="189" spans="1:30" hidden="1" outlineLevel="1">
      <c r="A189" t="s">
        <v>302</v>
      </c>
      <c r="B189" t="s">
        <v>303</v>
      </c>
      <c r="C189" s="39"/>
      <c r="D189" s="44" t="s">
        <v>303</v>
      </c>
      <c r="E189" s="44"/>
      <c r="F189" s="44">
        <v>13.5</v>
      </c>
      <c r="G189" s="44">
        <f t="shared" si="38"/>
        <v>13.5</v>
      </c>
      <c r="H189" s="44"/>
      <c r="I189" s="44" t="s">
        <v>303</v>
      </c>
      <c r="J189" s="44"/>
      <c r="K189" s="44">
        <v>15.5</v>
      </c>
      <c r="L189" s="44">
        <f t="shared" si="39"/>
        <v>15.5</v>
      </c>
      <c r="M189" s="39"/>
      <c r="N189" s="44" t="s">
        <v>303</v>
      </c>
      <c r="O189" s="39"/>
      <c r="P189" s="115">
        <v>12.5</v>
      </c>
      <c r="Q189" s="44">
        <f t="shared" si="45"/>
        <v>12.5</v>
      </c>
      <c r="R189" s="16">
        <f t="shared" si="41"/>
        <v>13.666666666666666</v>
      </c>
      <c r="T189" s="6">
        <f t="shared" si="37"/>
        <v>7.3392296300416811E-5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42"/>
        <v>0</v>
      </c>
      <c r="AA189" s="6">
        <f t="shared" si="43"/>
        <v>0</v>
      </c>
      <c r="AB189" s="6">
        <f t="shared" si="44"/>
        <v>0</v>
      </c>
      <c r="AD189" s="6">
        <f t="shared" si="36"/>
        <v>0</v>
      </c>
    </row>
    <row r="190" spans="1:30" hidden="1" outlineLevel="1">
      <c r="A190" t="s">
        <v>304</v>
      </c>
      <c r="B190" t="s">
        <v>305</v>
      </c>
      <c r="C190" s="39"/>
      <c r="D190" s="44" t="s">
        <v>305</v>
      </c>
      <c r="E190" s="44"/>
      <c r="F190" s="44">
        <v>212</v>
      </c>
      <c r="G190" s="44">
        <f t="shared" si="38"/>
        <v>212</v>
      </c>
      <c r="H190" s="44"/>
      <c r="I190" s="44" t="s">
        <v>305</v>
      </c>
      <c r="J190" s="44"/>
      <c r="K190" s="44">
        <v>213</v>
      </c>
      <c r="L190" s="44">
        <f t="shared" si="39"/>
        <v>213</v>
      </c>
      <c r="M190" s="39"/>
      <c r="N190" s="44" t="s">
        <v>305</v>
      </c>
      <c r="O190" s="39"/>
      <c r="P190" s="115">
        <v>215.5</v>
      </c>
      <c r="Q190" s="44">
        <f t="shared" si="45"/>
        <v>215.5</v>
      </c>
      <c r="R190" s="16">
        <f t="shared" si="41"/>
        <v>214.08333333333334</v>
      </c>
      <c r="T190" s="6">
        <f t="shared" si="37"/>
        <v>1.1496634707059195E-3</v>
      </c>
      <c r="V190" s="23">
        <f>+claims!D190</f>
        <v>2</v>
      </c>
      <c r="W190" s="23">
        <f>+claims!E190</f>
        <v>5</v>
      </c>
      <c r="X190" s="23">
        <f>+claims!F190</f>
        <v>2</v>
      </c>
      <c r="Z190" s="6">
        <f t="shared" si="42"/>
        <v>9.433962264150943E-3</v>
      </c>
      <c r="AA190" s="6">
        <f t="shared" si="43"/>
        <v>2.3474178403755867E-2</v>
      </c>
      <c r="AB190" s="6">
        <f t="shared" si="44"/>
        <v>9.2807424593967514E-3</v>
      </c>
      <c r="AD190" s="6">
        <f t="shared" si="36"/>
        <v>1.4037424408308822E-2</v>
      </c>
    </row>
    <row r="191" spans="1:30" hidden="1" outlineLevel="1">
      <c r="A191" t="s">
        <v>306</v>
      </c>
      <c r="B191" t="s">
        <v>307</v>
      </c>
      <c r="C191" s="39"/>
      <c r="D191" s="44" t="s">
        <v>307</v>
      </c>
      <c r="E191" s="44"/>
      <c r="F191" s="44">
        <v>17</v>
      </c>
      <c r="G191" s="44">
        <f t="shared" si="38"/>
        <v>17</v>
      </c>
      <c r="H191" s="44"/>
      <c r="I191" s="44" t="s">
        <v>307</v>
      </c>
      <c r="J191" s="44"/>
      <c r="K191" s="44">
        <v>16</v>
      </c>
      <c r="L191" s="44">
        <f t="shared" si="39"/>
        <v>16</v>
      </c>
      <c r="M191" s="39"/>
      <c r="N191" s="44" t="s">
        <v>307</v>
      </c>
      <c r="O191" s="39"/>
      <c r="P191" s="115">
        <v>16</v>
      </c>
      <c r="Q191" s="44">
        <f t="shared" si="45"/>
        <v>16</v>
      </c>
      <c r="R191" s="16">
        <f t="shared" si="41"/>
        <v>16.166666666666668</v>
      </c>
      <c r="T191" s="6">
        <f t="shared" si="37"/>
        <v>8.6817716355371119E-5</v>
      </c>
      <c r="V191" s="23">
        <f>+claims!D191</f>
        <v>0</v>
      </c>
      <c r="W191" s="23">
        <f>+claims!E191</f>
        <v>0</v>
      </c>
      <c r="X191" s="23">
        <f>+claims!F191</f>
        <v>0</v>
      </c>
      <c r="Z191" s="6">
        <f t="shared" si="42"/>
        <v>0</v>
      </c>
      <c r="AA191" s="6">
        <f t="shared" si="43"/>
        <v>0</v>
      </c>
      <c r="AB191" s="6">
        <f t="shared" si="44"/>
        <v>0</v>
      </c>
      <c r="AD191" s="6">
        <f t="shared" si="36"/>
        <v>0</v>
      </c>
    </row>
    <row r="192" spans="1:30" hidden="1" outlineLevel="1">
      <c r="A192" t="s">
        <v>308</v>
      </c>
      <c r="B192" t="s">
        <v>309</v>
      </c>
      <c r="C192" s="39"/>
      <c r="D192" s="44" t="s">
        <v>309</v>
      </c>
      <c r="E192" s="44"/>
      <c r="F192" s="44">
        <v>6</v>
      </c>
      <c r="G192" s="44">
        <f t="shared" si="38"/>
        <v>6</v>
      </c>
      <c r="H192" s="44"/>
      <c r="I192" s="44" t="s">
        <v>309</v>
      </c>
      <c r="J192" s="44"/>
      <c r="K192" s="44">
        <v>6</v>
      </c>
      <c r="L192" s="44">
        <f t="shared" si="39"/>
        <v>6</v>
      </c>
      <c r="M192" s="39"/>
      <c r="N192" s="44" t="s">
        <v>309</v>
      </c>
      <c r="O192" s="39"/>
      <c r="P192" s="115">
        <v>5</v>
      </c>
      <c r="Q192" s="44">
        <f t="shared" si="45"/>
        <v>5</v>
      </c>
      <c r="R192" s="16">
        <f t="shared" si="41"/>
        <v>5.5</v>
      </c>
      <c r="T192" s="6">
        <f t="shared" si="37"/>
        <v>2.9535924120899451E-5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42"/>
        <v>0</v>
      </c>
      <c r="AA192" s="6">
        <f t="shared" si="43"/>
        <v>0</v>
      </c>
      <c r="AB192" s="6">
        <f t="shared" si="44"/>
        <v>0</v>
      </c>
      <c r="AD192" s="6">
        <f t="shared" si="36"/>
        <v>0</v>
      </c>
    </row>
    <row r="193" spans="1:30" hidden="1" outlineLevel="1">
      <c r="A193" t="s">
        <v>310</v>
      </c>
      <c r="B193" t="s">
        <v>311</v>
      </c>
      <c r="C193" s="39"/>
      <c r="D193" s="44" t="s">
        <v>311</v>
      </c>
      <c r="E193" s="44"/>
      <c r="F193" s="44">
        <v>19.5</v>
      </c>
      <c r="G193" s="44">
        <f t="shared" si="38"/>
        <v>19.5</v>
      </c>
      <c r="H193" s="44"/>
      <c r="I193" s="44" t="s">
        <v>311</v>
      </c>
      <c r="J193" s="44"/>
      <c r="K193" s="44">
        <v>19.5</v>
      </c>
      <c r="L193" s="44">
        <f t="shared" si="39"/>
        <v>19.5</v>
      </c>
      <c r="M193" s="39"/>
      <c r="N193" s="44" t="s">
        <v>311</v>
      </c>
      <c r="O193" s="39"/>
      <c r="P193" s="115">
        <v>18</v>
      </c>
      <c r="Q193" s="44">
        <f t="shared" si="45"/>
        <v>18</v>
      </c>
      <c r="R193" s="16">
        <f t="shared" si="41"/>
        <v>18.75</v>
      </c>
      <c r="T193" s="6">
        <f t="shared" si="37"/>
        <v>1.0069065041215721E-4</v>
      </c>
      <c r="V193" s="23">
        <f>+claims!D193</f>
        <v>1</v>
      </c>
      <c r="W193" s="23">
        <f>+claims!E193</f>
        <v>0</v>
      </c>
      <c r="X193" s="23">
        <f>+claims!F193</f>
        <v>0</v>
      </c>
      <c r="Z193" s="6">
        <f t="shared" si="42"/>
        <v>0.01</v>
      </c>
      <c r="AA193" s="6">
        <f t="shared" si="43"/>
        <v>0</v>
      </c>
      <c r="AB193" s="6">
        <f t="shared" si="44"/>
        <v>0</v>
      </c>
      <c r="AD193" s="6">
        <f t="shared" si="36"/>
        <v>1.6666666666666668E-3</v>
      </c>
    </row>
    <row r="194" spans="1:30" hidden="1" outlineLevel="1">
      <c r="A194" t="s">
        <v>312</v>
      </c>
      <c r="B194" t="s">
        <v>313</v>
      </c>
      <c r="C194" s="39"/>
      <c r="D194" s="44" t="s">
        <v>313</v>
      </c>
      <c r="E194" s="44"/>
      <c r="F194" s="44">
        <v>16.5</v>
      </c>
      <c r="G194" s="44">
        <f t="shared" si="38"/>
        <v>16.5</v>
      </c>
      <c r="H194" s="44"/>
      <c r="I194" s="44" t="s">
        <v>313</v>
      </c>
      <c r="J194" s="44"/>
      <c r="K194" s="44">
        <v>16.5</v>
      </c>
      <c r="L194" s="44">
        <f t="shared" si="39"/>
        <v>16.5</v>
      </c>
      <c r="M194" s="39"/>
      <c r="N194" s="44" t="s">
        <v>313</v>
      </c>
      <c r="O194" s="39"/>
      <c r="P194" s="115">
        <v>16.5</v>
      </c>
      <c r="Q194" s="44">
        <f t="shared" si="45"/>
        <v>16.5</v>
      </c>
      <c r="R194" s="16">
        <f t="shared" si="41"/>
        <v>16.5</v>
      </c>
      <c r="T194" s="6">
        <f t="shared" si="37"/>
        <v>8.8607772362698348E-5</v>
      </c>
      <c r="V194" s="23">
        <f>+claims!D194</f>
        <v>0</v>
      </c>
      <c r="W194" s="23">
        <f>+claims!E194</f>
        <v>0</v>
      </c>
      <c r="X194" s="23">
        <f>+claims!F194</f>
        <v>0</v>
      </c>
      <c r="Z194" s="6">
        <f t="shared" si="42"/>
        <v>0</v>
      </c>
      <c r="AA194" s="6">
        <f t="shared" si="43"/>
        <v>0</v>
      </c>
      <c r="AB194" s="6">
        <f t="shared" si="44"/>
        <v>0</v>
      </c>
      <c r="AD194" s="6">
        <f t="shared" ref="AD194:AD258" si="46">(+Z194+(AA194*2)+(AB194*3))/6</f>
        <v>0</v>
      </c>
    </row>
    <row r="195" spans="1:30" hidden="1" outlineLevel="1">
      <c r="A195" t="s">
        <v>314</v>
      </c>
      <c r="B195" t="s">
        <v>315</v>
      </c>
      <c r="C195" s="39"/>
      <c r="D195" s="44" t="s">
        <v>315</v>
      </c>
      <c r="E195" s="44"/>
      <c r="F195" s="44">
        <v>10.5</v>
      </c>
      <c r="G195" s="44">
        <f t="shared" si="38"/>
        <v>10.5</v>
      </c>
      <c r="H195" s="44"/>
      <c r="I195" s="44" t="s">
        <v>315</v>
      </c>
      <c r="J195" s="44"/>
      <c r="K195" s="44">
        <v>10.5</v>
      </c>
      <c r="L195" s="44">
        <f t="shared" si="39"/>
        <v>10.5</v>
      </c>
      <c r="M195" s="39"/>
      <c r="N195" s="44" t="s">
        <v>315</v>
      </c>
      <c r="O195" s="39"/>
      <c r="P195" s="115">
        <v>7</v>
      </c>
      <c r="Q195" s="44">
        <f t="shared" si="45"/>
        <v>7</v>
      </c>
      <c r="R195" s="16">
        <f t="shared" si="41"/>
        <v>8.75</v>
      </c>
      <c r="T195" s="6">
        <f t="shared" si="37"/>
        <v>4.6988970192340032E-5</v>
      </c>
      <c r="V195" s="23">
        <f>+claims!D195</f>
        <v>2</v>
      </c>
      <c r="W195" s="23">
        <f>+claims!E195</f>
        <v>0</v>
      </c>
      <c r="X195" s="23">
        <f>+claims!F195</f>
        <v>0</v>
      </c>
      <c r="Z195" s="6">
        <f t="shared" si="42"/>
        <v>0.02</v>
      </c>
      <c r="AA195" s="6">
        <f t="shared" si="43"/>
        <v>0</v>
      </c>
      <c r="AB195" s="6">
        <f t="shared" si="44"/>
        <v>0</v>
      </c>
      <c r="AD195" s="6">
        <f t="shared" si="46"/>
        <v>3.3333333333333335E-3</v>
      </c>
    </row>
    <row r="196" spans="1:30" hidden="1" outlineLevel="1">
      <c r="A196" t="s">
        <v>316</v>
      </c>
      <c r="B196" t="s">
        <v>317</v>
      </c>
      <c r="C196" s="39"/>
      <c r="D196" s="44" t="s">
        <v>317</v>
      </c>
      <c r="E196" s="44"/>
      <c r="F196" s="44">
        <v>24</v>
      </c>
      <c r="G196" s="44">
        <f t="shared" si="38"/>
        <v>24</v>
      </c>
      <c r="H196" s="44"/>
      <c r="I196" s="44" t="s">
        <v>317</v>
      </c>
      <c r="J196" s="44"/>
      <c r="K196" s="44">
        <v>22</v>
      </c>
      <c r="L196" s="44">
        <f t="shared" si="39"/>
        <v>22</v>
      </c>
      <c r="M196" s="39"/>
      <c r="N196" s="44" t="s">
        <v>317</v>
      </c>
      <c r="O196" s="39"/>
      <c r="P196" s="115">
        <v>22</v>
      </c>
      <c r="Q196" s="44">
        <f t="shared" si="45"/>
        <v>22</v>
      </c>
      <c r="R196" s="16">
        <f t="shared" si="41"/>
        <v>22.333333333333332</v>
      </c>
      <c r="T196" s="6">
        <f t="shared" si="37"/>
        <v>1.1993375249092503E-4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6">
        <f t="shared" si="42"/>
        <v>0</v>
      </c>
      <c r="AA196" s="6">
        <f t="shared" si="43"/>
        <v>0</v>
      </c>
      <c r="AB196" s="6">
        <f t="shared" si="44"/>
        <v>0</v>
      </c>
      <c r="AD196" s="6">
        <f t="shared" si="46"/>
        <v>0</v>
      </c>
    </row>
    <row r="197" spans="1:30" hidden="1" outlineLevel="1">
      <c r="A197" t="s">
        <v>318</v>
      </c>
      <c r="B197" t="s">
        <v>319</v>
      </c>
      <c r="C197" s="39"/>
      <c r="D197" s="44" t="s">
        <v>319</v>
      </c>
      <c r="E197" s="44"/>
      <c r="F197" s="44">
        <v>5</v>
      </c>
      <c r="G197" s="44">
        <f t="shared" si="38"/>
        <v>5</v>
      </c>
      <c r="H197" s="44"/>
      <c r="I197" s="44" t="s">
        <v>319</v>
      </c>
      <c r="J197" s="44"/>
      <c r="K197" s="44">
        <v>6</v>
      </c>
      <c r="L197" s="44">
        <f t="shared" si="39"/>
        <v>6</v>
      </c>
      <c r="M197" s="39"/>
      <c r="N197" s="44" t="s">
        <v>319</v>
      </c>
      <c r="O197" s="39"/>
      <c r="P197" s="115">
        <v>8</v>
      </c>
      <c r="Q197" s="44">
        <f t="shared" si="45"/>
        <v>8</v>
      </c>
      <c r="R197" s="16">
        <f t="shared" si="41"/>
        <v>6.833333333333333</v>
      </c>
      <c r="T197" s="6">
        <f t="shared" ref="T197:T263" si="47">+R197/$R$266</f>
        <v>3.6696148150208405E-5</v>
      </c>
      <c r="V197" s="23">
        <f>+claims!D197</f>
        <v>0</v>
      </c>
      <c r="W197" s="23">
        <f>+claims!E197</f>
        <v>0</v>
      </c>
      <c r="X197" s="23">
        <f>+claims!F197</f>
        <v>0</v>
      </c>
      <c r="Z197" s="6">
        <f t="shared" si="42"/>
        <v>0</v>
      </c>
      <c r="AA197" s="6">
        <f t="shared" si="43"/>
        <v>0</v>
      </c>
      <c r="AB197" s="6">
        <f t="shared" si="44"/>
        <v>0</v>
      </c>
      <c r="AD197" s="6">
        <f t="shared" si="46"/>
        <v>0</v>
      </c>
    </row>
    <row r="198" spans="1:30" hidden="1" outlineLevel="1">
      <c r="A198" t="s">
        <v>320</v>
      </c>
      <c r="B198" t="s">
        <v>321</v>
      </c>
      <c r="C198" s="39"/>
      <c r="D198" s="44" t="s">
        <v>321</v>
      </c>
      <c r="E198" s="44"/>
      <c r="F198" s="44">
        <v>22</v>
      </c>
      <c r="G198" s="44">
        <f t="shared" si="38"/>
        <v>22</v>
      </c>
      <c r="H198" s="44"/>
      <c r="I198" s="44" t="s">
        <v>321</v>
      </c>
      <c r="J198" s="44"/>
      <c r="K198" s="44">
        <v>21</v>
      </c>
      <c r="L198" s="44">
        <f t="shared" si="39"/>
        <v>21</v>
      </c>
      <c r="M198" s="39"/>
      <c r="N198" s="44" t="s">
        <v>321</v>
      </c>
      <c r="O198" s="39"/>
      <c r="P198" s="116">
        <v>19</v>
      </c>
      <c r="Q198" s="44">
        <f t="shared" si="45"/>
        <v>19</v>
      </c>
      <c r="R198" s="16">
        <f t="shared" si="41"/>
        <v>20.166666666666668</v>
      </c>
      <c r="T198" s="6">
        <f t="shared" si="47"/>
        <v>1.0829838844329799E-4</v>
      </c>
      <c r="V198" s="23">
        <f>+claims!D198</f>
        <v>0</v>
      </c>
      <c r="W198" s="23">
        <f>+claims!E198</f>
        <v>0</v>
      </c>
      <c r="X198" s="23">
        <f>+claims!F198</f>
        <v>0</v>
      </c>
      <c r="Z198" s="6">
        <f t="shared" si="42"/>
        <v>0</v>
      </c>
      <c r="AA198" s="6">
        <f t="shared" si="43"/>
        <v>0</v>
      </c>
      <c r="AB198" s="6">
        <f t="shared" si="44"/>
        <v>0</v>
      </c>
      <c r="AD198" s="6">
        <f t="shared" si="46"/>
        <v>0</v>
      </c>
    </row>
    <row r="199" spans="1:30" hidden="1" outlineLevel="1">
      <c r="A199" t="s">
        <v>322</v>
      </c>
      <c r="B199" t="s">
        <v>323</v>
      </c>
      <c r="C199" s="39"/>
      <c r="D199" s="44" t="s">
        <v>323</v>
      </c>
      <c r="E199" s="44"/>
      <c r="F199" s="44">
        <v>15.5</v>
      </c>
      <c r="G199" s="44">
        <f t="shared" si="38"/>
        <v>15.5</v>
      </c>
      <c r="H199" s="44"/>
      <c r="I199" s="44" t="s">
        <v>323</v>
      </c>
      <c r="J199" s="44"/>
      <c r="K199" s="44">
        <v>15.5</v>
      </c>
      <c r="L199" s="44">
        <f t="shared" si="39"/>
        <v>15.5</v>
      </c>
      <c r="M199" s="39"/>
      <c r="N199" s="44" t="s">
        <v>323</v>
      </c>
      <c r="O199" s="39"/>
      <c r="P199" s="116">
        <v>16.5</v>
      </c>
      <c r="Q199" s="44">
        <f t="shared" si="45"/>
        <v>16.5</v>
      </c>
      <c r="R199" s="16">
        <f t="shared" si="41"/>
        <v>16</v>
      </c>
      <c r="T199" s="6">
        <f t="shared" si="47"/>
        <v>8.5922688351707484E-5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6">
        <f t="shared" si="42"/>
        <v>0</v>
      </c>
      <c r="AA199" s="6">
        <f t="shared" si="43"/>
        <v>0</v>
      </c>
      <c r="AB199" s="6">
        <f t="shared" si="44"/>
        <v>0</v>
      </c>
      <c r="AD199" s="6">
        <f t="shared" si="46"/>
        <v>0</v>
      </c>
    </row>
    <row r="200" spans="1:30" hidden="1" outlineLevel="1">
      <c r="A200" t="s">
        <v>324</v>
      </c>
      <c r="B200" t="s">
        <v>325</v>
      </c>
      <c r="C200" s="39"/>
      <c r="D200" s="44" t="s">
        <v>325</v>
      </c>
      <c r="E200" s="44"/>
      <c r="F200" s="44">
        <v>103</v>
      </c>
      <c r="G200" s="44">
        <f t="shared" si="38"/>
        <v>103</v>
      </c>
      <c r="H200" s="44"/>
      <c r="I200" s="44" t="s">
        <v>325</v>
      </c>
      <c r="J200" s="44"/>
      <c r="K200" s="44">
        <v>100.5</v>
      </c>
      <c r="L200" s="44">
        <f t="shared" si="39"/>
        <v>100.5</v>
      </c>
      <c r="M200" s="39"/>
      <c r="N200" s="44" t="s">
        <v>325</v>
      </c>
      <c r="O200" s="39"/>
      <c r="P200" s="116">
        <v>104.5</v>
      </c>
      <c r="Q200" s="44">
        <f t="shared" si="45"/>
        <v>104.5</v>
      </c>
      <c r="R200" s="16">
        <f t="shared" si="41"/>
        <v>102.91666666666667</v>
      </c>
      <c r="T200" s="6">
        <f t="shared" si="47"/>
        <v>5.5267979226228522E-4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42"/>
        <v>0</v>
      </c>
      <c r="AA200" s="6">
        <f t="shared" si="43"/>
        <v>0</v>
      </c>
      <c r="AB200" s="6">
        <f t="shared" si="44"/>
        <v>0</v>
      </c>
      <c r="AD200" s="6">
        <f t="shared" si="46"/>
        <v>0</v>
      </c>
    </row>
    <row r="201" spans="1:30" hidden="1" outlineLevel="1">
      <c r="A201" t="s">
        <v>326</v>
      </c>
      <c r="B201" t="s">
        <v>327</v>
      </c>
      <c r="C201" s="39"/>
      <c r="D201" s="44" t="s">
        <v>327</v>
      </c>
      <c r="E201" s="44"/>
      <c r="F201" s="44">
        <v>17</v>
      </c>
      <c r="G201" s="44">
        <f t="shared" si="38"/>
        <v>17</v>
      </c>
      <c r="H201" s="44"/>
      <c r="I201" s="44" t="s">
        <v>327</v>
      </c>
      <c r="J201" s="44"/>
      <c r="K201" s="44">
        <v>17.5</v>
      </c>
      <c r="L201" s="44">
        <f t="shared" si="39"/>
        <v>17.5</v>
      </c>
      <c r="M201" s="39"/>
      <c r="N201" s="44" t="s">
        <v>327</v>
      </c>
      <c r="O201" s="39"/>
      <c r="P201" s="116">
        <v>19</v>
      </c>
      <c r="Q201" s="44">
        <f t="shared" si="45"/>
        <v>19</v>
      </c>
      <c r="R201" s="16">
        <f t="shared" si="41"/>
        <v>18.166666666666668</v>
      </c>
      <c r="T201" s="6">
        <f t="shared" si="47"/>
        <v>9.7558052399334549E-5</v>
      </c>
      <c r="V201" s="23">
        <f>+claims!D201</f>
        <v>2</v>
      </c>
      <c r="W201" s="23">
        <f>+claims!E201</f>
        <v>0</v>
      </c>
      <c r="X201" s="23">
        <f>+claims!F201</f>
        <v>0</v>
      </c>
      <c r="Z201" s="6">
        <f t="shared" si="42"/>
        <v>0.02</v>
      </c>
      <c r="AA201" s="6">
        <f t="shared" si="43"/>
        <v>0</v>
      </c>
      <c r="AB201" s="6">
        <f t="shared" si="44"/>
        <v>0</v>
      </c>
      <c r="AD201" s="6">
        <f t="shared" si="46"/>
        <v>3.3333333333333335E-3</v>
      </c>
    </row>
    <row r="202" spans="1:30" hidden="1" outlineLevel="1">
      <c r="A202" t="s">
        <v>328</v>
      </c>
      <c r="B202" t="s">
        <v>329</v>
      </c>
      <c r="C202" s="39"/>
      <c r="D202" s="44" t="s">
        <v>329</v>
      </c>
      <c r="E202" s="44"/>
      <c r="F202" s="44">
        <v>61.5</v>
      </c>
      <c r="G202" s="44">
        <f t="shared" si="38"/>
        <v>61.5</v>
      </c>
      <c r="H202" s="44"/>
      <c r="I202" s="44" t="s">
        <v>329</v>
      </c>
      <c r="J202" s="44"/>
      <c r="K202" s="44">
        <v>59.5</v>
      </c>
      <c r="L202" s="44">
        <f t="shared" si="39"/>
        <v>59.5</v>
      </c>
      <c r="M202" s="39"/>
      <c r="N202" s="44" t="s">
        <v>329</v>
      </c>
      <c r="O202" s="39"/>
      <c r="P202" s="116">
        <v>56.5</v>
      </c>
      <c r="Q202" s="44">
        <f t="shared" si="45"/>
        <v>56.5</v>
      </c>
      <c r="R202" s="16">
        <f t="shared" si="41"/>
        <v>58.333333333333336</v>
      </c>
      <c r="T202" s="6">
        <f t="shared" si="47"/>
        <v>3.1325980128226691E-4</v>
      </c>
      <c r="V202" s="23">
        <f>+claims!D202</f>
        <v>1</v>
      </c>
      <c r="W202" s="23">
        <f>+claims!E202</f>
        <v>0</v>
      </c>
      <c r="X202" s="23">
        <f>+claims!F202</f>
        <v>1</v>
      </c>
      <c r="Z202" s="6">
        <f t="shared" si="42"/>
        <v>0.01</v>
      </c>
      <c r="AA202" s="6">
        <f t="shared" si="43"/>
        <v>0</v>
      </c>
      <c r="AB202" s="6">
        <f t="shared" si="44"/>
        <v>0.01</v>
      </c>
      <c r="AD202" s="6">
        <f t="shared" si="46"/>
        <v>6.6666666666666671E-3</v>
      </c>
    </row>
    <row r="203" spans="1:30" hidden="1" outlineLevel="1">
      <c r="A203" t="s">
        <v>330</v>
      </c>
      <c r="B203" t="s">
        <v>331</v>
      </c>
      <c r="C203" s="39"/>
      <c r="D203" s="44" t="s">
        <v>331</v>
      </c>
      <c r="E203" s="44"/>
      <c r="F203" s="44">
        <v>5.5</v>
      </c>
      <c r="G203" s="44">
        <f t="shared" si="38"/>
        <v>5.5</v>
      </c>
      <c r="H203" s="44"/>
      <c r="I203" s="44" t="s">
        <v>331</v>
      </c>
      <c r="J203" s="44"/>
      <c r="K203" s="44">
        <v>5.5</v>
      </c>
      <c r="L203" s="44">
        <f t="shared" si="39"/>
        <v>5.5</v>
      </c>
      <c r="M203" s="39"/>
      <c r="N203" s="44" t="s">
        <v>331</v>
      </c>
      <c r="O203" s="39"/>
      <c r="P203" s="116">
        <v>5.5</v>
      </c>
      <c r="Q203" s="44">
        <f t="shared" si="45"/>
        <v>5.5</v>
      </c>
      <c r="R203" s="16">
        <f t="shared" si="41"/>
        <v>5.5</v>
      </c>
      <c r="T203" s="6">
        <f t="shared" si="47"/>
        <v>2.9535924120899451E-5</v>
      </c>
      <c r="V203" s="23">
        <f>+claims!D203</f>
        <v>0</v>
      </c>
      <c r="W203" s="23">
        <f>+claims!E203</f>
        <v>0</v>
      </c>
      <c r="X203" s="23">
        <f>+claims!F203</f>
        <v>0</v>
      </c>
      <c r="Z203" s="6">
        <f t="shared" si="42"/>
        <v>0</v>
      </c>
      <c r="AA203" s="6">
        <f t="shared" si="43"/>
        <v>0</v>
      </c>
      <c r="AB203" s="6">
        <f t="shared" si="44"/>
        <v>0</v>
      </c>
      <c r="AD203" s="6">
        <f t="shared" si="46"/>
        <v>0</v>
      </c>
    </row>
    <row r="204" spans="1:30" hidden="1" outlineLevel="1">
      <c r="A204" t="s">
        <v>332</v>
      </c>
      <c r="B204" t="s">
        <v>333</v>
      </c>
      <c r="C204" s="39"/>
      <c r="D204" s="44" t="s">
        <v>333</v>
      </c>
      <c r="E204" s="44"/>
      <c r="F204" s="44">
        <v>18</v>
      </c>
      <c r="G204" s="44">
        <f t="shared" ref="G204:G263" si="48">AVERAGE(C204:F204)</f>
        <v>18</v>
      </c>
      <c r="H204" s="44"/>
      <c r="I204" s="44" t="s">
        <v>333</v>
      </c>
      <c r="J204" s="44"/>
      <c r="K204" s="44">
        <v>17</v>
      </c>
      <c r="L204" s="44">
        <f t="shared" si="39"/>
        <v>17</v>
      </c>
      <c r="M204" s="39"/>
      <c r="N204" s="44" t="s">
        <v>333</v>
      </c>
      <c r="O204" s="39"/>
      <c r="P204" s="117">
        <v>17</v>
      </c>
      <c r="Q204" s="44">
        <f t="shared" ref="Q204:Q237" si="49">AVERAGE(M204:P204)</f>
        <v>17</v>
      </c>
      <c r="R204" s="16">
        <f t="shared" si="41"/>
        <v>17.166666666666668</v>
      </c>
      <c r="T204" s="6">
        <f t="shared" si="47"/>
        <v>9.2187884377352834E-5</v>
      </c>
      <c r="V204" s="23">
        <f>+claims!D204</f>
        <v>0</v>
      </c>
      <c r="W204" s="23">
        <f>+claims!E204</f>
        <v>0</v>
      </c>
      <c r="X204" s="23">
        <f>+claims!F204</f>
        <v>1</v>
      </c>
      <c r="Z204" s="6">
        <f t="shared" si="42"/>
        <v>0</v>
      </c>
      <c r="AA204" s="6">
        <f t="shared" si="43"/>
        <v>0</v>
      </c>
      <c r="AB204" s="6">
        <f t="shared" si="44"/>
        <v>0.01</v>
      </c>
      <c r="AD204" s="6">
        <f t="shared" si="46"/>
        <v>5.0000000000000001E-3</v>
      </c>
    </row>
    <row r="205" spans="1:30" hidden="1" outlineLevel="1">
      <c r="A205" t="s">
        <v>512</v>
      </c>
      <c r="B205" t="s">
        <v>510</v>
      </c>
      <c r="C205" s="39"/>
      <c r="D205" s="44" t="s">
        <v>510</v>
      </c>
      <c r="E205" s="44"/>
      <c r="F205" s="44">
        <v>5</v>
      </c>
      <c r="G205" s="44">
        <f t="shared" si="48"/>
        <v>5</v>
      </c>
      <c r="H205" s="44"/>
      <c r="I205" s="44" t="s">
        <v>510</v>
      </c>
      <c r="J205" s="44"/>
      <c r="K205" s="44">
        <v>3</v>
      </c>
      <c r="L205" s="44">
        <f t="shared" si="39"/>
        <v>3</v>
      </c>
      <c r="M205" s="39"/>
      <c r="N205" s="44" t="s">
        <v>510</v>
      </c>
      <c r="O205" s="39"/>
      <c r="P205" s="117">
        <v>5</v>
      </c>
      <c r="Q205" s="44">
        <f>AVERAGE(M205:P205)</f>
        <v>5</v>
      </c>
      <c r="R205" s="16">
        <f>IF(G205&gt;0,(+G205+(L205*2)+(Q205*3))/6,IF(L205&gt;0,((L205*2)+(Q205*3))/5,Q205))</f>
        <v>4.333333333333333</v>
      </c>
      <c r="T205" s="6">
        <f t="shared" si="47"/>
        <v>2.327072809525411E-5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>IF(G205&gt;100,IF(V205&lt;1,0,+V205/G205),IF(V205&lt;1,0,+V205/100))</f>
        <v>0</v>
      </c>
      <c r="AA205" s="6">
        <f>IF(L205&gt;100,IF(W205&lt;1,0,+W205/L205),IF(W205&lt;1,0,+W205/100))</f>
        <v>0</v>
      </c>
      <c r="AB205" s="6">
        <f>IF(Q205&gt;100,IF(X205&lt;1,0,+X205/Q205),IF(X205&lt;1,0,+X205/100))</f>
        <v>0</v>
      </c>
      <c r="AD205" s="6">
        <f t="shared" si="46"/>
        <v>0</v>
      </c>
    </row>
    <row r="206" spans="1:30" hidden="1" outlineLevel="1">
      <c r="A206" t="s">
        <v>334</v>
      </c>
      <c r="B206" t="s">
        <v>335</v>
      </c>
      <c r="C206" s="39"/>
      <c r="D206" s="44" t="s">
        <v>335</v>
      </c>
      <c r="E206" s="44"/>
      <c r="F206" s="44">
        <v>19</v>
      </c>
      <c r="G206" s="44">
        <f t="shared" si="48"/>
        <v>19</v>
      </c>
      <c r="H206" s="44"/>
      <c r="I206" s="44" t="s">
        <v>335</v>
      </c>
      <c r="J206" s="44"/>
      <c r="K206" s="44">
        <v>20.5</v>
      </c>
      <c r="L206" s="44">
        <f t="shared" ref="L206:L263" si="50">AVERAGE(H206:K206)</f>
        <v>20.5</v>
      </c>
      <c r="M206" s="39"/>
      <c r="N206" s="44" t="s">
        <v>335</v>
      </c>
      <c r="O206" s="39"/>
      <c r="P206" s="117">
        <v>21.5</v>
      </c>
      <c r="Q206" s="44">
        <f t="shared" si="49"/>
        <v>21.5</v>
      </c>
      <c r="R206" s="16">
        <f t="shared" si="41"/>
        <v>20.75</v>
      </c>
      <c r="T206" s="6">
        <f t="shared" si="47"/>
        <v>1.1143098645612065E-4</v>
      </c>
      <c r="V206" s="23">
        <f>+claims!D206</f>
        <v>0</v>
      </c>
      <c r="W206" s="23">
        <f>+claims!E206</f>
        <v>1</v>
      </c>
      <c r="X206" s="23">
        <f>+claims!F206</f>
        <v>0</v>
      </c>
      <c r="Z206" s="6">
        <f t="shared" si="42"/>
        <v>0</v>
      </c>
      <c r="AA206" s="6">
        <f t="shared" si="43"/>
        <v>0.01</v>
      </c>
      <c r="AB206" s="6">
        <f t="shared" si="44"/>
        <v>0</v>
      </c>
      <c r="AD206" s="6">
        <f t="shared" si="46"/>
        <v>3.3333333333333335E-3</v>
      </c>
    </row>
    <row r="207" spans="1:30" hidden="1" outlineLevel="1">
      <c r="A207" t="s">
        <v>336</v>
      </c>
      <c r="B207" t="s">
        <v>337</v>
      </c>
      <c r="C207" s="39"/>
      <c r="D207" s="44" t="s">
        <v>337</v>
      </c>
      <c r="E207" s="44"/>
      <c r="F207" s="44">
        <v>20.5</v>
      </c>
      <c r="G207" s="44">
        <f t="shared" si="48"/>
        <v>20.5</v>
      </c>
      <c r="H207" s="44"/>
      <c r="I207" s="44" t="s">
        <v>337</v>
      </c>
      <c r="J207" s="44"/>
      <c r="K207" s="44">
        <v>24</v>
      </c>
      <c r="L207" s="44">
        <f t="shared" si="50"/>
        <v>24</v>
      </c>
      <c r="M207" s="39"/>
      <c r="N207" s="44" t="s">
        <v>337</v>
      </c>
      <c r="O207" s="39"/>
      <c r="P207" s="117">
        <v>24.5</v>
      </c>
      <c r="Q207" s="44">
        <f t="shared" si="49"/>
        <v>24.5</v>
      </c>
      <c r="R207" s="16">
        <f t="shared" si="41"/>
        <v>23.666666666666668</v>
      </c>
      <c r="T207" s="6">
        <f t="shared" si="47"/>
        <v>1.27093976520234E-4</v>
      </c>
      <c r="V207" s="23">
        <f>+claims!D207</f>
        <v>0</v>
      </c>
      <c r="W207" s="23">
        <f>+claims!E207</f>
        <v>1</v>
      </c>
      <c r="X207" s="23">
        <f>+claims!F207</f>
        <v>0</v>
      </c>
      <c r="Z207" s="6">
        <f t="shared" si="42"/>
        <v>0</v>
      </c>
      <c r="AA207" s="6">
        <f t="shared" si="43"/>
        <v>0.01</v>
      </c>
      <c r="AB207" s="6">
        <f t="shared" si="44"/>
        <v>0</v>
      </c>
      <c r="AD207" s="6">
        <f t="shared" si="46"/>
        <v>3.3333333333333335E-3</v>
      </c>
    </row>
    <row r="208" spans="1:30" hidden="1" outlineLevel="1">
      <c r="A208" t="s">
        <v>338</v>
      </c>
      <c r="B208" t="s">
        <v>339</v>
      </c>
      <c r="C208" s="39"/>
      <c r="D208" s="44" t="s">
        <v>339</v>
      </c>
      <c r="E208" s="44"/>
      <c r="F208" s="44">
        <v>14</v>
      </c>
      <c r="G208" s="44">
        <f t="shared" si="48"/>
        <v>14</v>
      </c>
      <c r="H208" s="44"/>
      <c r="I208" s="44" t="s">
        <v>339</v>
      </c>
      <c r="J208" s="44"/>
      <c r="K208" s="44">
        <v>13</v>
      </c>
      <c r="L208" s="44">
        <f t="shared" si="50"/>
        <v>13</v>
      </c>
      <c r="M208" s="39"/>
      <c r="N208" s="44" t="s">
        <v>339</v>
      </c>
      <c r="O208" s="39"/>
      <c r="P208" s="118">
        <v>13</v>
      </c>
      <c r="Q208" s="44">
        <f t="shared" si="49"/>
        <v>13</v>
      </c>
      <c r="R208" s="16">
        <f t="shared" si="41"/>
        <v>13.166666666666666</v>
      </c>
      <c r="T208" s="6">
        <f t="shared" si="47"/>
        <v>7.0707212289425946E-5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6">
        <f t="shared" si="42"/>
        <v>0</v>
      </c>
      <c r="AA208" s="6">
        <f t="shared" si="43"/>
        <v>0</v>
      </c>
      <c r="AB208" s="6">
        <f t="shared" si="44"/>
        <v>0</v>
      </c>
      <c r="AD208" s="6">
        <f t="shared" si="46"/>
        <v>0</v>
      </c>
    </row>
    <row r="209" spans="1:30" hidden="1" outlineLevel="1">
      <c r="A209" t="s">
        <v>340</v>
      </c>
      <c r="B209" t="s">
        <v>341</v>
      </c>
      <c r="C209" s="39"/>
      <c r="D209" s="44" t="s">
        <v>341</v>
      </c>
      <c r="E209" s="44"/>
      <c r="F209" s="44">
        <v>3</v>
      </c>
      <c r="G209" s="44">
        <f t="shared" si="48"/>
        <v>3</v>
      </c>
      <c r="H209" s="44"/>
      <c r="I209" s="44" t="s">
        <v>341</v>
      </c>
      <c r="J209" s="44"/>
      <c r="K209" s="44">
        <v>3</v>
      </c>
      <c r="L209" s="44">
        <f t="shared" si="50"/>
        <v>3</v>
      </c>
      <c r="M209" s="39"/>
      <c r="N209" s="44" t="s">
        <v>341</v>
      </c>
      <c r="O209" s="39"/>
      <c r="P209" s="118">
        <v>3</v>
      </c>
      <c r="Q209" s="44">
        <f t="shared" si="49"/>
        <v>3</v>
      </c>
      <c r="R209" s="16">
        <f t="shared" si="41"/>
        <v>3</v>
      </c>
      <c r="T209" s="6">
        <f t="shared" si="47"/>
        <v>1.6110504065945156E-5</v>
      </c>
      <c r="V209" s="23">
        <f>+claims!D209</f>
        <v>0</v>
      </c>
      <c r="W209" s="23">
        <f>+claims!E209</f>
        <v>0</v>
      </c>
      <c r="X209" s="23">
        <f>+claims!F209</f>
        <v>0</v>
      </c>
      <c r="Z209" s="6">
        <f t="shared" si="42"/>
        <v>0</v>
      </c>
      <c r="AA209" s="6">
        <f t="shared" si="43"/>
        <v>0</v>
      </c>
      <c r="AB209" s="6">
        <f t="shared" si="44"/>
        <v>0</v>
      </c>
      <c r="AD209" s="6">
        <f t="shared" si="46"/>
        <v>0</v>
      </c>
    </row>
    <row r="210" spans="1:30" hidden="1" outlineLevel="1">
      <c r="A210" t="s">
        <v>342</v>
      </c>
      <c r="B210" t="s">
        <v>343</v>
      </c>
      <c r="C210" s="39"/>
      <c r="D210" s="44" t="s">
        <v>343</v>
      </c>
      <c r="E210" s="44"/>
      <c r="F210" s="44">
        <v>48</v>
      </c>
      <c r="G210" s="44">
        <f t="shared" si="48"/>
        <v>48</v>
      </c>
      <c r="H210" s="44"/>
      <c r="I210" s="44" t="s">
        <v>343</v>
      </c>
      <c r="J210" s="44"/>
      <c r="K210" s="44">
        <v>49.5</v>
      </c>
      <c r="L210" s="44">
        <f t="shared" si="50"/>
        <v>49.5</v>
      </c>
      <c r="M210" s="39"/>
      <c r="N210" s="44" t="s">
        <v>343</v>
      </c>
      <c r="O210" s="39"/>
      <c r="P210" s="118">
        <v>50</v>
      </c>
      <c r="Q210" s="44">
        <f t="shared" si="49"/>
        <v>50</v>
      </c>
      <c r="R210" s="16">
        <f t="shared" si="41"/>
        <v>49.5</v>
      </c>
      <c r="T210" s="6">
        <f t="shared" si="47"/>
        <v>2.6582331708809503E-4</v>
      </c>
      <c r="V210" s="23">
        <f>+claims!D210</f>
        <v>0</v>
      </c>
      <c r="W210" s="23">
        <f>+claims!E210</f>
        <v>0</v>
      </c>
      <c r="X210" s="23">
        <f>+claims!F210</f>
        <v>1</v>
      </c>
      <c r="Z210" s="6">
        <f t="shared" si="42"/>
        <v>0</v>
      </c>
      <c r="AA210" s="6">
        <f t="shared" si="43"/>
        <v>0</v>
      </c>
      <c r="AB210" s="6">
        <f t="shared" si="44"/>
        <v>0.01</v>
      </c>
      <c r="AD210" s="6">
        <f t="shared" si="46"/>
        <v>5.0000000000000001E-3</v>
      </c>
    </row>
    <row r="211" spans="1:30" hidden="1" outlineLevel="1">
      <c r="A211" t="s">
        <v>344</v>
      </c>
      <c r="B211" t="s">
        <v>345</v>
      </c>
      <c r="C211" s="39"/>
      <c r="D211" s="44" t="s">
        <v>345</v>
      </c>
      <c r="E211" s="44"/>
      <c r="F211" s="44">
        <v>33</v>
      </c>
      <c r="G211" s="44">
        <f t="shared" si="48"/>
        <v>33</v>
      </c>
      <c r="H211" s="44"/>
      <c r="I211" s="44" t="s">
        <v>345</v>
      </c>
      <c r="J211" s="44"/>
      <c r="K211" s="44">
        <v>33.5</v>
      </c>
      <c r="L211" s="44">
        <f t="shared" si="50"/>
        <v>33.5</v>
      </c>
      <c r="M211" s="39"/>
      <c r="N211" s="44" t="s">
        <v>345</v>
      </c>
      <c r="O211" s="39"/>
      <c r="P211" s="118">
        <v>26.5</v>
      </c>
      <c r="Q211" s="44">
        <f t="shared" si="49"/>
        <v>26.5</v>
      </c>
      <c r="R211" s="16">
        <f t="shared" si="41"/>
        <v>29.916666666666668</v>
      </c>
      <c r="T211" s="6">
        <f t="shared" si="47"/>
        <v>1.6065752665761973E-4</v>
      </c>
      <c r="V211" s="23">
        <f>+claims!D211</f>
        <v>1</v>
      </c>
      <c r="W211" s="23">
        <f>+claims!E211</f>
        <v>1</v>
      </c>
      <c r="X211" s="23">
        <f>+claims!F211</f>
        <v>0</v>
      </c>
      <c r="Z211" s="6">
        <f t="shared" si="42"/>
        <v>0.01</v>
      </c>
      <c r="AA211" s="6">
        <f t="shared" si="43"/>
        <v>0.01</v>
      </c>
      <c r="AB211" s="6">
        <f t="shared" si="44"/>
        <v>0</v>
      </c>
      <c r="AD211" s="6">
        <f t="shared" si="46"/>
        <v>5.0000000000000001E-3</v>
      </c>
    </row>
    <row r="212" spans="1:30" hidden="1" outlineLevel="1">
      <c r="A212" t="s">
        <v>346</v>
      </c>
      <c r="B212" t="s">
        <v>347</v>
      </c>
      <c r="C212" s="39"/>
      <c r="D212" s="44" t="s">
        <v>347</v>
      </c>
      <c r="E212" s="44"/>
      <c r="F212" s="44">
        <v>13</v>
      </c>
      <c r="G212" s="44">
        <f t="shared" si="48"/>
        <v>13</v>
      </c>
      <c r="H212" s="44"/>
      <c r="I212" s="44" t="s">
        <v>347</v>
      </c>
      <c r="J212" s="44"/>
      <c r="K212" s="44">
        <v>13</v>
      </c>
      <c r="L212" s="44">
        <f t="shared" si="50"/>
        <v>13</v>
      </c>
      <c r="M212" s="39"/>
      <c r="N212" s="44" t="s">
        <v>347</v>
      </c>
      <c r="O212" s="39"/>
      <c r="P212" s="118">
        <v>13.5</v>
      </c>
      <c r="Q212" s="44">
        <f t="shared" si="49"/>
        <v>13.5</v>
      </c>
      <c r="R212" s="16">
        <f t="shared" si="41"/>
        <v>13.25</v>
      </c>
      <c r="T212" s="6">
        <f t="shared" si="47"/>
        <v>7.115472629125777E-5</v>
      </c>
      <c r="V212" s="23">
        <f>+claims!D212</f>
        <v>0</v>
      </c>
      <c r="W212" s="23">
        <f>+claims!E212</f>
        <v>2</v>
      </c>
      <c r="X212" s="23">
        <f>+claims!F212</f>
        <v>0</v>
      </c>
      <c r="Z212" s="6">
        <f t="shared" si="42"/>
        <v>0</v>
      </c>
      <c r="AA212" s="6">
        <f t="shared" si="43"/>
        <v>0.02</v>
      </c>
      <c r="AB212" s="6">
        <f t="shared" si="44"/>
        <v>0</v>
      </c>
      <c r="AD212" s="6">
        <f t="shared" si="46"/>
        <v>6.6666666666666671E-3</v>
      </c>
    </row>
    <row r="213" spans="1:30" hidden="1" outlineLevel="1">
      <c r="A213" t="s">
        <v>348</v>
      </c>
      <c r="B213" t="s">
        <v>349</v>
      </c>
      <c r="C213" s="39"/>
      <c r="D213" s="44" t="s">
        <v>349</v>
      </c>
      <c r="E213" s="44"/>
      <c r="F213" s="44">
        <v>165.5</v>
      </c>
      <c r="G213" s="44">
        <f t="shared" si="48"/>
        <v>165.5</v>
      </c>
      <c r="H213" s="44"/>
      <c r="I213" s="44" t="s">
        <v>349</v>
      </c>
      <c r="J213" s="44"/>
      <c r="K213" s="44">
        <v>159.5</v>
      </c>
      <c r="L213" s="44">
        <f t="shared" si="50"/>
        <v>159.5</v>
      </c>
      <c r="M213" s="39"/>
      <c r="N213" s="44" t="s">
        <v>349</v>
      </c>
      <c r="O213" s="39"/>
      <c r="P213" s="118">
        <v>162</v>
      </c>
      <c r="Q213" s="44">
        <f t="shared" si="49"/>
        <v>162</v>
      </c>
      <c r="R213" s="16">
        <f t="shared" si="41"/>
        <v>161.75</v>
      </c>
      <c r="T213" s="6">
        <f t="shared" si="47"/>
        <v>8.6862467755554284E-4</v>
      </c>
      <c r="V213" s="23">
        <f>+claims!D213</f>
        <v>4</v>
      </c>
      <c r="W213" s="23">
        <f>+claims!E213</f>
        <v>3</v>
      </c>
      <c r="X213" s="23">
        <f>+claims!F213</f>
        <v>8</v>
      </c>
      <c r="Z213" s="6">
        <f t="shared" si="42"/>
        <v>2.4169184290030211E-2</v>
      </c>
      <c r="AA213" s="6">
        <f t="shared" si="43"/>
        <v>1.8808777429467086E-2</v>
      </c>
      <c r="AB213" s="6">
        <f t="shared" si="44"/>
        <v>4.9382716049382713E-2</v>
      </c>
      <c r="AD213" s="6">
        <f t="shared" si="46"/>
        <v>3.4989147882852088E-2</v>
      </c>
    </row>
    <row r="214" spans="1:30" hidden="1" outlineLevel="1">
      <c r="A214" t="s">
        <v>491</v>
      </c>
      <c r="B214" t="s">
        <v>353</v>
      </c>
      <c r="C214" s="39"/>
      <c r="D214" s="44" t="s">
        <v>353</v>
      </c>
      <c r="E214" s="44"/>
      <c r="F214" s="44">
        <v>19</v>
      </c>
      <c r="G214" s="44">
        <f>AVERAGE(C214:F214)</f>
        <v>19</v>
      </c>
      <c r="H214" s="44"/>
      <c r="I214" s="44" t="s">
        <v>353</v>
      </c>
      <c r="J214" s="44"/>
      <c r="K214" s="44">
        <v>20</v>
      </c>
      <c r="L214" s="44">
        <f>AVERAGE(H214:K214)</f>
        <v>20</v>
      </c>
      <c r="M214" s="39"/>
      <c r="N214" s="44" t="s">
        <v>353</v>
      </c>
      <c r="O214" s="39"/>
      <c r="P214" s="119">
        <v>23</v>
      </c>
      <c r="Q214" s="44">
        <f>AVERAGE(M214:P214)</f>
        <v>23</v>
      </c>
      <c r="R214" s="16">
        <f>IF(G214&gt;0,(+G214+(L214*2)+(Q214*3))/6,IF(L214&gt;0,((L214*2)+(Q214*3))/5,Q214))</f>
        <v>21.333333333333332</v>
      </c>
      <c r="T214" s="6">
        <f t="shared" si="47"/>
        <v>1.1456358446894332E-4</v>
      </c>
      <c r="V214" s="23">
        <f>+claims!D214</f>
        <v>0</v>
      </c>
      <c r="W214" s="23">
        <f>+claims!E214</f>
        <v>0</v>
      </c>
      <c r="X214" s="23">
        <f>+claims!F214</f>
        <v>0</v>
      </c>
      <c r="Z214" s="6">
        <f>IF(G214&gt;100,IF(V214&lt;1,0,+V214/G214),IF(V214&lt;1,0,+V214/100))</f>
        <v>0</v>
      </c>
      <c r="AA214" s="6">
        <f>IF(L214&gt;100,IF(W214&lt;1,0,+W214/L214),IF(W214&lt;1,0,+W214/100))</f>
        <v>0</v>
      </c>
      <c r="AB214" s="6">
        <f>IF(Q214&gt;100,IF(X214&lt;1,0,+X214/Q214),IF(X214&lt;1,0,+X214/100))</f>
        <v>0</v>
      </c>
      <c r="AD214" s="6">
        <f t="shared" si="46"/>
        <v>0</v>
      </c>
    </row>
    <row r="215" spans="1:30" hidden="1" outlineLevel="1">
      <c r="A215" t="s">
        <v>492</v>
      </c>
      <c r="B215" t="s">
        <v>354</v>
      </c>
      <c r="C215" s="39"/>
      <c r="D215" s="44" t="s">
        <v>354</v>
      </c>
      <c r="E215" s="44"/>
      <c r="F215" s="44">
        <v>10</v>
      </c>
      <c r="G215" s="44">
        <f>AVERAGE(C215:F215)</f>
        <v>10</v>
      </c>
      <c r="H215" s="44"/>
      <c r="I215" s="44" t="s">
        <v>354</v>
      </c>
      <c r="J215" s="44"/>
      <c r="K215" s="44">
        <v>10</v>
      </c>
      <c r="L215" s="44">
        <f>AVERAGE(H215:K215)</f>
        <v>10</v>
      </c>
      <c r="M215" s="39"/>
      <c r="N215" s="44" t="s">
        <v>354</v>
      </c>
      <c r="O215" s="39"/>
      <c r="P215" s="119">
        <v>10</v>
      </c>
      <c r="Q215" s="44">
        <f>AVERAGE(M215:P215)</f>
        <v>10</v>
      </c>
      <c r="R215" s="16">
        <f>IF(G215&gt;0,(+G215+(L215*2)+(Q215*3))/6,IF(L215&gt;0,((L215*2)+(Q215*3))/5,Q215))</f>
        <v>10</v>
      </c>
      <c r="T215" s="6">
        <f t="shared" si="47"/>
        <v>5.3701680219817179E-5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6">
        <f>IF(G215&gt;100,IF(V215&lt;1,0,+V215/G215),IF(V215&lt;1,0,+V215/100))</f>
        <v>0</v>
      </c>
      <c r="AA215" s="6">
        <f>IF(L215&gt;100,IF(W215&lt;1,0,+W215/L215),IF(W215&lt;1,0,+W215/100))</f>
        <v>0</v>
      </c>
      <c r="AB215" s="6">
        <f>IF(Q215&gt;100,IF(X215&lt;1,0,+X215/Q215),IF(X215&lt;1,0,+X215/100))</f>
        <v>0</v>
      </c>
      <c r="AD215" s="6">
        <f t="shared" si="46"/>
        <v>0</v>
      </c>
    </row>
    <row r="216" spans="1:30" hidden="1" outlineLevel="1">
      <c r="A216" t="s">
        <v>493</v>
      </c>
      <c r="B216" t="s">
        <v>350</v>
      </c>
      <c r="C216" s="39"/>
      <c r="D216" s="44" t="s">
        <v>350</v>
      </c>
      <c r="E216" s="44"/>
      <c r="F216" s="44">
        <v>7</v>
      </c>
      <c r="G216" s="44">
        <f t="shared" si="48"/>
        <v>7</v>
      </c>
      <c r="H216" s="44"/>
      <c r="I216" s="44" t="s">
        <v>350</v>
      </c>
      <c r="J216" s="44"/>
      <c r="K216" s="44">
        <v>5.5</v>
      </c>
      <c r="L216" s="44">
        <f t="shared" si="50"/>
        <v>5.5</v>
      </c>
      <c r="M216" s="39"/>
      <c r="N216" s="44" t="s">
        <v>350</v>
      </c>
      <c r="O216" s="39"/>
      <c r="P216" s="119">
        <v>6</v>
      </c>
      <c r="Q216" s="44">
        <f t="shared" si="49"/>
        <v>6</v>
      </c>
      <c r="R216" s="16">
        <f t="shared" si="41"/>
        <v>6</v>
      </c>
      <c r="T216" s="6">
        <f t="shared" si="47"/>
        <v>3.2221008131890312E-5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42"/>
        <v>0</v>
      </c>
      <c r="AA216" s="6">
        <f t="shared" si="43"/>
        <v>0</v>
      </c>
      <c r="AB216" s="6">
        <f t="shared" si="44"/>
        <v>0</v>
      </c>
      <c r="AD216" s="6">
        <f t="shared" si="46"/>
        <v>0</v>
      </c>
    </row>
    <row r="217" spans="1:30" hidden="1" outlineLevel="1">
      <c r="A217" t="s">
        <v>352</v>
      </c>
      <c r="B217" t="s">
        <v>351</v>
      </c>
      <c r="C217" s="39"/>
      <c r="D217" s="44" t="s">
        <v>351</v>
      </c>
      <c r="E217" s="44"/>
      <c r="F217" s="44">
        <v>66.5</v>
      </c>
      <c r="G217" s="44">
        <f t="shared" si="48"/>
        <v>66.5</v>
      </c>
      <c r="H217" s="44"/>
      <c r="I217" s="44" t="s">
        <v>351</v>
      </c>
      <c r="J217" s="44"/>
      <c r="K217" s="44">
        <v>60</v>
      </c>
      <c r="L217" s="44">
        <f t="shared" si="50"/>
        <v>60</v>
      </c>
      <c r="M217" s="39"/>
      <c r="N217" s="44" t="s">
        <v>351</v>
      </c>
      <c r="O217" s="39"/>
      <c r="P217" s="119">
        <v>64</v>
      </c>
      <c r="Q217" s="44">
        <f t="shared" si="49"/>
        <v>64</v>
      </c>
      <c r="R217" s="16">
        <f t="shared" si="41"/>
        <v>63.083333333333336</v>
      </c>
      <c r="T217" s="6">
        <f t="shared" si="47"/>
        <v>3.3876809938668007E-4</v>
      </c>
      <c r="V217" s="23">
        <f>+claims!D217</f>
        <v>1</v>
      </c>
      <c r="W217" s="23">
        <f>+claims!E217</f>
        <v>7</v>
      </c>
      <c r="X217" s="23">
        <f>+claims!F217</f>
        <v>2</v>
      </c>
      <c r="Z217" s="6">
        <f t="shared" si="42"/>
        <v>0.01</v>
      </c>
      <c r="AA217" s="6">
        <f t="shared" si="43"/>
        <v>7.0000000000000007E-2</v>
      </c>
      <c r="AB217" s="6">
        <f t="shared" si="44"/>
        <v>0.02</v>
      </c>
      <c r="AD217" s="6">
        <f t="shared" si="46"/>
        <v>3.5000000000000003E-2</v>
      </c>
    </row>
    <row r="218" spans="1:30" hidden="1" outlineLevel="1">
      <c r="A218" t="s">
        <v>355</v>
      </c>
      <c r="B218" t="s">
        <v>356</v>
      </c>
      <c r="C218" s="39"/>
      <c r="D218" s="44" t="s">
        <v>356</v>
      </c>
      <c r="E218" s="44"/>
      <c r="F218" s="44">
        <v>36</v>
      </c>
      <c r="G218" s="44">
        <f t="shared" si="48"/>
        <v>36</v>
      </c>
      <c r="H218" s="44"/>
      <c r="I218" s="44" t="s">
        <v>356</v>
      </c>
      <c r="J218" s="44"/>
      <c r="K218" s="44">
        <v>51.5</v>
      </c>
      <c r="L218" s="44">
        <f t="shared" si="50"/>
        <v>51.5</v>
      </c>
      <c r="M218" s="39"/>
      <c r="N218" s="44" t="s">
        <v>356</v>
      </c>
      <c r="O218" s="39"/>
      <c r="P218" s="119">
        <v>51</v>
      </c>
      <c r="Q218" s="44">
        <f t="shared" si="49"/>
        <v>51</v>
      </c>
      <c r="R218" s="16">
        <f t="shared" si="41"/>
        <v>48.666666666666664</v>
      </c>
      <c r="T218" s="6">
        <f t="shared" si="47"/>
        <v>2.6134817706977692E-4</v>
      </c>
      <c r="V218" s="23">
        <f>+claims!D218</f>
        <v>0</v>
      </c>
      <c r="W218" s="23">
        <f>+claims!E218</f>
        <v>1</v>
      </c>
      <c r="X218" s="23">
        <f>+claims!F218</f>
        <v>1</v>
      </c>
      <c r="Z218" s="6">
        <f t="shared" si="42"/>
        <v>0</v>
      </c>
      <c r="AA218" s="6">
        <f t="shared" si="43"/>
        <v>0.01</v>
      </c>
      <c r="AB218" s="6">
        <f t="shared" si="44"/>
        <v>0.01</v>
      </c>
      <c r="AD218" s="6">
        <f t="shared" si="46"/>
        <v>8.3333333333333332E-3</v>
      </c>
    </row>
    <row r="219" spans="1:30" hidden="1" outlineLevel="1">
      <c r="A219" t="s">
        <v>357</v>
      </c>
      <c r="B219" t="s">
        <v>358</v>
      </c>
      <c r="C219" s="39"/>
      <c r="D219" s="44" t="s">
        <v>358</v>
      </c>
      <c r="E219" s="44"/>
      <c r="F219" s="44">
        <v>8</v>
      </c>
      <c r="G219" s="44">
        <f t="shared" si="48"/>
        <v>8</v>
      </c>
      <c r="H219" s="44"/>
      <c r="I219" s="44" t="s">
        <v>358</v>
      </c>
      <c r="J219" s="44"/>
      <c r="K219" s="44">
        <v>7</v>
      </c>
      <c r="L219" s="44">
        <f t="shared" si="50"/>
        <v>7</v>
      </c>
      <c r="M219" s="39"/>
      <c r="N219" s="44" t="s">
        <v>358</v>
      </c>
      <c r="O219" s="39"/>
      <c r="P219" s="119">
        <v>7</v>
      </c>
      <c r="Q219" s="44">
        <f t="shared" si="49"/>
        <v>7</v>
      </c>
      <c r="R219" s="16">
        <f t="shared" si="41"/>
        <v>7.166666666666667</v>
      </c>
      <c r="T219" s="6">
        <f t="shared" si="47"/>
        <v>3.8486204157535648E-5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42"/>
        <v>0</v>
      </c>
      <c r="AA219" s="6">
        <f t="shared" si="43"/>
        <v>0</v>
      </c>
      <c r="AB219" s="6">
        <f t="shared" si="44"/>
        <v>0</v>
      </c>
      <c r="AD219" s="6">
        <f t="shared" si="46"/>
        <v>0</v>
      </c>
    </row>
    <row r="220" spans="1:30" hidden="1" outlineLevel="1">
      <c r="A220" t="s">
        <v>359</v>
      </c>
      <c r="B220" t="s">
        <v>360</v>
      </c>
      <c r="C220" s="39"/>
      <c r="D220" s="44" t="s">
        <v>360</v>
      </c>
      <c r="E220" s="44"/>
      <c r="F220" s="44">
        <v>9</v>
      </c>
      <c r="G220" s="44">
        <f t="shared" si="48"/>
        <v>9</v>
      </c>
      <c r="H220" s="44"/>
      <c r="I220" s="44" t="s">
        <v>360</v>
      </c>
      <c r="J220" s="44"/>
      <c r="K220" s="44">
        <v>9</v>
      </c>
      <c r="L220" s="44">
        <f t="shared" si="50"/>
        <v>9</v>
      </c>
      <c r="M220" s="39"/>
      <c r="N220" s="44" t="s">
        <v>360</v>
      </c>
      <c r="O220" s="39"/>
      <c r="P220" s="119">
        <v>7</v>
      </c>
      <c r="Q220" s="44">
        <f t="shared" si="49"/>
        <v>7</v>
      </c>
      <c r="R220" s="16">
        <f t="shared" si="41"/>
        <v>8</v>
      </c>
      <c r="T220" s="6">
        <f t="shared" si="47"/>
        <v>4.2961344175853742E-5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42"/>
        <v>0</v>
      </c>
      <c r="AA220" s="6">
        <f t="shared" si="43"/>
        <v>0</v>
      </c>
      <c r="AB220" s="6">
        <f t="shared" si="44"/>
        <v>0</v>
      </c>
      <c r="AD220" s="6">
        <f t="shared" si="46"/>
        <v>0</v>
      </c>
    </row>
    <row r="221" spans="1:30" hidden="1" outlineLevel="1">
      <c r="A221" t="s">
        <v>361</v>
      </c>
      <c r="B221" t="s">
        <v>362</v>
      </c>
      <c r="C221" s="39"/>
      <c r="D221" s="44" t="s">
        <v>362</v>
      </c>
      <c r="E221" s="44"/>
      <c r="F221" s="44">
        <v>63.5</v>
      </c>
      <c r="G221" s="44">
        <f t="shared" si="48"/>
        <v>63.5</v>
      </c>
      <c r="H221" s="44"/>
      <c r="I221" s="44" t="s">
        <v>362</v>
      </c>
      <c r="J221" s="44"/>
      <c r="K221" s="44">
        <v>61.5</v>
      </c>
      <c r="L221" s="44">
        <f t="shared" si="50"/>
        <v>61.5</v>
      </c>
      <c r="M221" s="39"/>
      <c r="N221" s="44" t="s">
        <v>362</v>
      </c>
      <c r="O221" s="39"/>
      <c r="P221" s="119">
        <v>64</v>
      </c>
      <c r="Q221" s="44">
        <f t="shared" si="49"/>
        <v>64</v>
      </c>
      <c r="R221" s="16">
        <f t="shared" si="41"/>
        <v>63.083333333333336</v>
      </c>
      <c r="T221" s="6">
        <f t="shared" si="47"/>
        <v>3.3876809938668007E-4</v>
      </c>
      <c r="V221" s="23">
        <f>+claims!D221</f>
        <v>4</v>
      </c>
      <c r="W221" s="23">
        <f>+claims!E221</f>
        <v>1</v>
      </c>
      <c r="X221" s="23">
        <f>+claims!F221</f>
        <v>1</v>
      </c>
      <c r="Z221" s="6">
        <f t="shared" si="42"/>
        <v>0.04</v>
      </c>
      <c r="AA221" s="6">
        <f t="shared" si="43"/>
        <v>0.01</v>
      </c>
      <c r="AB221" s="6">
        <f t="shared" si="44"/>
        <v>0.01</v>
      </c>
      <c r="AD221" s="6">
        <f t="shared" si="46"/>
        <v>1.4999999999999999E-2</v>
      </c>
    </row>
    <row r="222" spans="1:30" hidden="1" outlineLevel="1">
      <c r="A222" t="s">
        <v>363</v>
      </c>
      <c r="B222" t="s">
        <v>364</v>
      </c>
      <c r="C222" s="39"/>
      <c r="D222" s="44" t="s">
        <v>364</v>
      </c>
      <c r="E222" s="44"/>
      <c r="F222" s="44">
        <v>10</v>
      </c>
      <c r="G222" s="44">
        <f t="shared" si="48"/>
        <v>10</v>
      </c>
      <c r="H222" s="44"/>
      <c r="I222" s="44" t="s">
        <v>364</v>
      </c>
      <c r="J222" s="44"/>
      <c r="K222" s="44">
        <v>10</v>
      </c>
      <c r="L222" s="44">
        <f t="shared" si="50"/>
        <v>10</v>
      </c>
      <c r="M222" s="39"/>
      <c r="N222" s="44" t="s">
        <v>364</v>
      </c>
      <c r="O222" s="39"/>
      <c r="P222" s="119">
        <v>10</v>
      </c>
      <c r="Q222" s="44">
        <f t="shared" si="49"/>
        <v>10</v>
      </c>
      <c r="R222" s="16">
        <f t="shared" si="41"/>
        <v>10</v>
      </c>
      <c r="T222" s="6">
        <f t="shared" si="47"/>
        <v>5.3701680219817179E-5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42"/>
        <v>0</v>
      </c>
      <c r="AA222" s="6">
        <f t="shared" si="43"/>
        <v>0</v>
      </c>
      <c r="AB222" s="6">
        <f t="shared" si="44"/>
        <v>0</v>
      </c>
      <c r="AD222" s="6">
        <f t="shared" si="46"/>
        <v>0</v>
      </c>
    </row>
    <row r="223" spans="1:30" hidden="1" outlineLevel="1">
      <c r="A223" t="s">
        <v>365</v>
      </c>
      <c r="B223" t="s">
        <v>366</v>
      </c>
      <c r="C223" s="39"/>
      <c r="D223" s="44" t="s">
        <v>366</v>
      </c>
      <c r="E223" s="44"/>
      <c r="F223" s="44">
        <v>16</v>
      </c>
      <c r="G223" s="44">
        <f t="shared" si="48"/>
        <v>16</v>
      </c>
      <c r="H223" s="44"/>
      <c r="I223" s="44" t="s">
        <v>366</v>
      </c>
      <c r="J223" s="44"/>
      <c r="K223" s="44">
        <v>16</v>
      </c>
      <c r="L223" s="44">
        <f t="shared" si="50"/>
        <v>16</v>
      </c>
      <c r="M223" s="39"/>
      <c r="N223" s="44" t="s">
        <v>366</v>
      </c>
      <c r="O223" s="39"/>
      <c r="P223" s="119">
        <v>15.5</v>
      </c>
      <c r="Q223" s="44">
        <f t="shared" si="49"/>
        <v>15.5</v>
      </c>
      <c r="R223" s="16">
        <f t="shared" si="41"/>
        <v>15.75</v>
      </c>
      <c r="T223" s="6">
        <f t="shared" si="47"/>
        <v>8.4580146346212065E-5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42"/>
        <v>0</v>
      </c>
      <c r="AA223" s="6">
        <f t="shared" si="43"/>
        <v>0</v>
      </c>
      <c r="AB223" s="6">
        <f t="shared" si="44"/>
        <v>0</v>
      </c>
      <c r="AD223" s="6">
        <f t="shared" si="46"/>
        <v>0</v>
      </c>
    </row>
    <row r="224" spans="1:30" hidden="1" outlineLevel="1">
      <c r="A224" t="s">
        <v>367</v>
      </c>
      <c r="B224" t="s">
        <v>368</v>
      </c>
      <c r="C224" s="39"/>
      <c r="D224" s="44" t="s">
        <v>368</v>
      </c>
      <c r="E224" s="44"/>
      <c r="F224" s="44">
        <v>21.5</v>
      </c>
      <c r="G224" s="44">
        <f t="shared" si="48"/>
        <v>21.5</v>
      </c>
      <c r="H224" s="44"/>
      <c r="I224" s="44" t="s">
        <v>368</v>
      </c>
      <c r="J224" s="44"/>
      <c r="K224" s="44">
        <v>21.5</v>
      </c>
      <c r="L224" s="44">
        <f t="shared" si="50"/>
        <v>21.5</v>
      </c>
      <c r="M224" s="39"/>
      <c r="N224" s="44" t="s">
        <v>368</v>
      </c>
      <c r="O224" s="39"/>
      <c r="P224" s="120">
        <v>22.5</v>
      </c>
      <c r="Q224" s="44">
        <f t="shared" si="49"/>
        <v>22.5</v>
      </c>
      <c r="R224" s="16">
        <f t="shared" si="41"/>
        <v>22</v>
      </c>
      <c r="T224" s="6">
        <f t="shared" si="47"/>
        <v>1.181436964835978E-4</v>
      </c>
      <c r="V224" s="23">
        <f>+claims!D224</f>
        <v>1</v>
      </c>
      <c r="W224" s="23">
        <f>+claims!E224</f>
        <v>1</v>
      </c>
      <c r="X224" s="23">
        <f>+claims!F224</f>
        <v>0</v>
      </c>
      <c r="Z224" s="6">
        <f t="shared" si="42"/>
        <v>0.01</v>
      </c>
      <c r="AA224" s="6">
        <f t="shared" si="43"/>
        <v>0.01</v>
      </c>
      <c r="AB224" s="6">
        <f t="shared" si="44"/>
        <v>0</v>
      </c>
      <c r="AD224" s="6">
        <f t="shared" si="46"/>
        <v>5.0000000000000001E-3</v>
      </c>
    </row>
    <row r="225" spans="1:30" hidden="1" outlineLevel="1">
      <c r="A225" t="s">
        <v>369</v>
      </c>
      <c r="B225" t="s">
        <v>370</v>
      </c>
      <c r="C225" s="39"/>
      <c r="D225" s="44" t="s">
        <v>370</v>
      </c>
      <c r="E225" s="44"/>
      <c r="F225" s="44">
        <v>17</v>
      </c>
      <c r="G225" s="44">
        <f t="shared" si="48"/>
        <v>17</v>
      </c>
      <c r="H225" s="44"/>
      <c r="I225" s="44" t="s">
        <v>370</v>
      </c>
      <c r="J225" s="44"/>
      <c r="K225" s="44">
        <v>17</v>
      </c>
      <c r="L225" s="44">
        <f t="shared" si="50"/>
        <v>17</v>
      </c>
      <c r="M225" s="39"/>
      <c r="N225" s="44" t="s">
        <v>370</v>
      </c>
      <c r="O225" s="39"/>
      <c r="P225" s="120">
        <v>17</v>
      </c>
      <c r="Q225" s="44">
        <f t="shared" si="49"/>
        <v>17</v>
      </c>
      <c r="R225" s="16">
        <f t="shared" si="41"/>
        <v>17</v>
      </c>
      <c r="T225" s="6">
        <f t="shared" si="47"/>
        <v>9.1292856373689213E-5</v>
      </c>
      <c r="V225" s="23">
        <f>+claims!D225</f>
        <v>0</v>
      </c>
      <c r="W225" s="23">
        <f>+claims!E225</f>
        <v>0</v>
      </c>
      <c r="X225" s="23">
        <f>+claims!F225</f>
        <v>0</v>
      </c>
      <c r="Z225" s="6">
        <f t="shared" si="42"/>
        <v>0</v>
      </c>
      <c r="AA225" s="6">
        <f t="shared" si="43"/>
        <v>0</v>
      </c>
      <c r="AB225" s="6">
        <f t="shared" si="44"/>
        <v>0</v>
      </c>
      <c r="AD225" s="6">
        <f t="shared" si="46"/>
        <v>0</v>
      </c>
    </row>
    <row r="226" spans="1:30" hidden="1" outlineLevel="1">
      <c r="A226" t="s">
        <v>371</v>
      </c>
      <c r="B226" t="s">
        <v>372</v>
      </c>
      <c r="C226" s="39"/>
      <c r="D226" s="44" t="s">
        <v>372</v>
      </c>
      <c r="E226" s="44"/>
      <c r="F226" s="44">
        <v>10.5</v>
      </c>
      <c r="G226" s="44">
        <f t="shared" si="48"/>
        <v>10.5</v>
      </c>
      <c r="H226" s="44"/>
      <c r="I226" s="44" t="s">
        <v>372</v>
      </c>
      <c r="J226" s="44"/>
      <c r="K226" s="44">
        <v>8.5</v>
      </c>
      <c r="L226" s="44">
        <f t="shared" si="50"/>
        <v>8.5</v>
      </c>
      <c r="M226" s="39"/>
      <c r="N226" s="44" t="s">
        <v>372</v>
      </c>
      <c r="O226" s="39"/>
      <c r="P226" s="120">
        <v>9.5</v>
      </c>
      <c r="Q226" s="44">
        <f t="shared" si="49"/>
        <v>9.5</v>
      </c>
      <c r="R226" s="16">
        <f t="shared" si="41"/>
        <v>9.3333333333333339</v>
      </c>
      <c r="T226" s="6">
        <f t="shared" si="47"/>
        <v>5.0121568205162707E-5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42"/>
        <v>0</v>
      </c>
      <c r="AA226" s="6">
        <f t="shared" si="43"/>
        <v>0</v>
      </c>
      <c r="AB226" s="6">
        <f t="shared" si="44"/>
        <v>0</v>
      </c>
      <c r="AD226" s="6">
        <f t="shared" si="46"/>
        <v>0</v>
      </c>
    </row>
    <row r="227" spans="1:30" hidden="1" outlineLevel="1">
      <c r="A227" t="s">
        <v>373</v>
      </c>
      <c r="B227" t="s">
        <v>374</v>
      </c>
      <c r="C227" s="39"/>
      <c r="D227" s="44" t="s">
        <v>374</v>
      </c>
      <c r="E227" s="44"/>
      <c r="F227" s="44">
        <v>172.5</v>
      </c>
      <c r="G227" s="44">
        <f t="shared" si="48"/>
        <v>172.5</v>
      </c>
      <c r="H227" s="44"/>
      <c r="I227" s="44" t="s">
        <v>374</v>
      </c>
      <c r="J227" s="44"/>
      <c r="K227" s="44">
        <v>170</v>
      </c>
      <c r="L227" s="44">
        <f t="shared" si="50"/>
        <v>170</v>
      </c>
      <c r="M227" s="39"/>
      <c r="N227" s="44" t="s">
        <v>374</v>
      </c>
      <c r="O227" s="39"/>
      <c r="P227" s="120">
        <v>173</v>
      </c>
      <c r="Q227" s="44">
        <f t="shared" si="49"/>
        <v>173</v>
      </c>
      <c r="R227" s="16">
        <f t="shared" si="41"/>
        <v>171.91666666666666</v>
      </c>
      <c r="T227" s="6">
        <f t="shared" si="47"/>
        <v>9.2322138577902364E-4</v>
      </c>
      <c r="V227" s="23">
        <f>+claims!D227</f>
        <v>2</v>
      </c>
      <c r="W227" s="23">
        <f>+claims!E227</f>
        <v>13</v>
      </c>
      <c r="X227" s="23">
        <f>+claims!F227</f>
        <v>4</v>
      </c>
      <c r="Z227" s="6">
        <f t="shared" si="42"/>
        <v>1.1594202898550725E-2</v>
      </c>
      <c r="AA227" s="6">
        <f t="shared" si="43"/>
        <v>7.6470588235294124E-2</v>
      </c>
      <c r="AB227" s="6">
        <f t="shared" si="44"/>
        <v>2.3121387283236993E-2</v>
      </c>
      <c r="AD227" s="6">
        <f t="shared" si="46"/>
        <v>3.8983256869808323E-2</v>
      </c>
    </row>
    <row r="228" spans="1:30" hidden="1" outlineLevel="1">
      <c r="A228" t="s">
        <v>375</v>
      </c>
      <c r="B228" t="s">
        <v>376</v>
      </c>
      <c r="C228" s="39"/>
      <c r="D228" s="44" t="s">
        <v>376</v>
      </c>
      <c r="E228" s="44"/>
      <c r="F228" s="44">
        <v>23</v>
      </c>
      <c r="G228" s="44">
        <f t="shared" si="48"/>
        <v>23</v>
      </c>
      <c r="H228" s="44"/>
      <c r="I228" s="44" t="s">
        <v>376</v>
      </c>
      <c r="J228" s="44"/>
      <c r="K228" s="44">
        <v>22</v>
      </c>
      <c r="L228" s="44">
        <f t="shared" si="50"/>
        <v>22</v>
      </c>
      <c r="M228" s="39"/>
      <c r="N228" s="44" t="s">
        <v>376</v>
      </c>
      <c r="O228" s="39"/>
      <c r="P228" s="120">
        <v>22</v>
      </c>
      <c r="Q228" s="44">
        <f t="shared" si="49"/>
        <v>22</v>
      </c>
      <c r="R228" s="16">
        <f t="shared" si="41"/>
        <v>22.166666666666668</v>
      </c>
      <c r="T228" s="6">
        <f t="shared" si="47"/>
        <v>1.1903872448726142E-4</v>
      </c>
      <c r="V228" s="23">
        <f>+claims!D228</f>
        <v>0</v>
      </c>
      <c r="W228" s="23">
        <f>+claims!E228</f>
        <v>0</v>
      </c>
      <c r="X228" s="23">
        <f>+claims!F228</f>
        <v>0</v>
      </c>
      <c r="Z228" s="6">
        <f t="shared" si="42"/>
        <v>0</v>
      </c>
      <c r="AA228" s="6">
        <f t="shared" si="43"/>
        <v>0</v>
      </c>
      <c r="AB228" s="6">
        <f t="shared" si="44"/>
        <v>0</v>
      </c>
      <c r="AD228" s="6">
        <f t="shared" si="46"/>
        <v>0</v>
      </c>
    </row>
    <row r="229" spans="1:30" hidden="1" outlineLevel="1">
      <c r="A229" t="s">
        <v>377</v>
      </c>
      <c r="B229" t="s">
        <v>378</v>
      </c>
      <c r="C229" s="39"/>
      <c r="D229" s="44" t="s">
        <v>378</v>
      </c>
      <c r="E229" s="44"/>
      <c r="F229" s="44">
        <v>12</v>
      </c>
      <c r="G229" s="44">
        <f t="shared" si="48"/>
        <v>12</v>
      </c>
      <c r="H229" s="44"/>
      <c r="I229" s="44" t="s">
        <v>378</v>
      </c>
      <c r="J229" s="44"/>
      <c r="K229" s="44">
        <v>11</v>
      </c>
      <c r="L229" s="44">
        <f t="shared" si="50"/>
        <v>11</v>
      </c>
      <c r="M229" s="39"/>
      <c r="N229" s="44" t="s">
        <v>378</v>
      </c>
      <c r="O229" s="39"/>
      <c r="P229" s="121">
        <v>11</v>
      </c>
      <c r="Q229" s="44">
        <f t="shared" si="49"/>
        <v>11</v>
      </c>
      <c r="R229" s="16">
        <f t="shared" ref="R229:R263" si="51">IF(G229&gt;0,(+G229+(L229*2)+(Q229*3))/6,IF(L229&gt;0,((L229*2)+(Q229*3))/5,Q229))</f>
        <v>11.166666666666666</v>
      </c>
      <c r="T229" s="6">
        <f t="shared" si="47"/>
        <v>5.9966876245462516E-5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 t="shared" si="42"/>
        <v>0</v>
      </c>
      <c r="AA229" s="6">
        <f t="shared" si="43"/>
        <v>0</v>
      </c>
      <c r="AB229" s="6">
        <f t="shared" si="44"/>
        <v>0</v>
      </c>
      <c r="AD229" s="6">
        <f t="shared" si="46"/>
        <v>0</v>
      </c>
    </row>
    <row r="230" spans="1:30" hidden="1" outlineLevel="1">
      <c r="A230" t="s">
        <v>379</v>
      </c>
      <c r="B230" t="s">
        <v>380</v>
      </c>
      <c r="C230" s="39"/>
      <c r="D230" s="44" t="s">
        <v>380</v>
      </c>
      <c r="E230" s="44"/>
      <c r="F230" s="44">
        <v>15.5</v>
      </c>
      <c r="G230" s="44">
        <f t="shared" si="48"/>
        <v>15.5</v>
      </c>
      <c r="H230" s="44"/>
      <c r="I230" s="44" t="s">
        <v>380</v>
      </c>
      <c r="J230" s="44"/>
      <c r="K230" s="44">
        <v>14</v>
      </c>
      <c r="L230" s="44">
        <f t="shared" si="50"/>
        <v>14</v>
      </c>
      <c r="M230" s="39"/>
      <c r="N230" s="44" t="s">
        <v>380</v>
      </c>
      <c r="O230" s="39"/>
      <c r="P230" s="121">
        <v>14</v>
      </c>
      <c r="Q230" s="44">
        <f t="shared" si="49"/>
        <v>14</v>
      </c>
      <c r="R230" s="16">
        <f t="shared" si="51"/>
        <v>14.25</v>
      </c>
      <c r="T230" s="6">
        <f t="shared" si="47"/>
        <v>7.6524894313239486E-5</v>
      </c>
      <c r="V230" s="23">
        <f>+claims!D230</f>
        <v>0</v>
      </c>
      <c r="W230" s="23">
        <f>+claims!E230</f>
        <v>0</v>
      </c>
      <c r="X230" s="23">
        <f>+claims!F230</f>
        <v>0</v>
      </c>
      <c r="Z230" s="6">
        <f t="shared" si="42"/>
        <v>0</v>
      </c>
      <c r="AA230" s="6">
        <f t="shared" si="43"/>
        <v>0</v>
      </c>
      <c r="AB230" s="6">
        <f t="shared" si="44"/>
        <v>0</v>
      </c>
      <c r="AD230" s="6">
        <f t="shared" si="46"/>
        <v>0</v>
      </c>
    </row>
    <row r="231" spans="1:30" hidden="1" outlineLevel="1">
      <c r="A231" t="s">
        <v>381</v>
      </c>
      <c r="B231" t="s">
        <v>382</v>
      </c>
      <c r="C231" s="39"/>
      <c r="D231" s="44" t="s">
        <v>382</v>
      </c>
      <c r="E231" s="44"/>
      <c r="F231" s="44">
        <v>36</v>
      </c>
      <c r="G231" s="44">
        <f t="shared" si="48"/>
        <v>36</v>
      </c>
      <c r="H231" s="44"/>
      <c r="I231" s="44" t="s">
        <v>382</v>
      </c>
      <c r="J231" s="44"/>
      <c r="K231" s="44">
        <v>33.5</v>
      </c>
      <c r="L231" s="44">
        <f t="shared" si="50"/>
        <v>33.5</v>
      </c>
      <c r="M231" s="39"/>
      <c r="N231" s="44" t="s">
        <v>382</v>
      </c>
      <c r="O231" s="39"/>
      <c r="P231" s="121">
        <v>31.5</v>
      </c>
      <c r="Q231" s="44">
        <f t="shared" si="49"/>
        <v>31.5</v>
      </c>
      <c r="R231" s="16">
        <f t="shared" si="51"/>
        <v>32.916666666666664</v>
      </c>
      <c r="T231" s="6">
        <f t="shared" si="47"/>
        <v>1.7676803072356489E-4</v>
      </c>
      <c r="V231" s="23">
        <f>+claims!D231</f>
        <v>0</v>
      </c>
      <c r="W231" s="23">
        <f>+claims!E231</f>
        <v>0</v>
      </c>
      <c r="X231" s="23">
        <f>+claims!F231</f>
        <v>0</v>
      </c>
      <c r="Z231" s="6">
        <f t="shared" si="42"/>
        <v>0</v>
      </c>
      <c r="AA231" s="6">
        <f t="shared" si="43"/>
        <v>0</v>
      </c>
      <c r="AB231" s="6">
        <f t="shared" si="44"/>
        <v>0</v>
      </c>
      <c r="AD231" s="6">
        <f t="shared" si="46"/>
        <v>0</v>
      </c>
    </row>
    <row r="232" spans="1:30" hidden="1" outlineLevel="1">
      <c r="A232" t="s">
        <v>518</v>
      </c>
      <c r="B232" t="s">
        <v>519</v>
      </c>
      <c r="C232" s="39"/>
      <c r="D232" s="44" t="s">
        <v>519</v>
      </c>
      <c r="E232" s="44"/>
      <c r="F232" s="44">
        <v>5.5</v>
      </c>
      <c r="G232" s="44">
        <f>AVERAGE(C232:F232)</f>
        <v>5.5</v>
      </c>
      <c r="H232" s="44"/>
      <c r="I232" s="44" t="s">
        <v>519</v>
      </c>
      <c r="J232" s="44"/>
      <c r="K232" s="44">
        <v>5</v>
      </c>
      <c r="L232" s="44">
        <f>AVERAGE(H232:K232)</f>
        <v>5</v>
      </c>
      <c r="M232" s="39"/>
      <c r="N232" s="44" t="s">
        <v>519</v>
      </c>
      <c r="O232" s="39"/>
      <c r="P232" s="121">
        <v>5</v>
      </c>
      <c r="Q232" s="44">
        <f>AVERAGE(M232:P232)</f>
        <v>5</v>
      </c>
      <c r="R232" s="16">
        <f>IF(G232&gt;0,(+G232+(L232*2)+(Q232*3))/6,IF(L232&gt;0,((L232*2)+(Q232*3))/5,Q232))</f>
        <v>5.083333333333333</v>
      </c>
      <c r="T232" s="6">
        <f t="shared" si="47"/>
        <v>2.7298354111740397E-5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6">
        <f>IF(G232&gt;100,IF(V232&lt;1,0,+V232/G232),IF(V232&lt;1,0,+V232/100))</f>
        <v>0</v>
      </c>
      <c r="AA232" s="6">
        <f>IF(L232&gt;100,IF(W232&lt;1,0,+W232/L232),IF(W232&lt;1,0,+W232/100))</f>
        <v>0</v>
      </c>
      <c r="AB232" s="6">
        <f>IF(Q232&gt;100,IF(X232&lt;1,0,+X232/Q232),IF(X232&lt;1,0,+X232/100))</f>
        <v>0</v>
      </c>
      <c r="AD232" s="6">
        <f t="shared" si="46"/>
        <v>0</v>
      </c>
    </row>
    <row r="233" spans="1:30" hidden="1" outlineLevel="1">
      <c r="A233" t="s">
        <v>383</v>
      </c>
      <c r="B233" t="s">
        <v>384</v>
      </c>
      <c r="C233" s="39"/>
      <c r="D233" s="44" t="s">
        <v>384</v>
      </c>
      <c r="E233" s="44"/>
      <c r="F233" s="44">
        <v>24.5</v>
      </c>
      <c r="G233" s="44">
        <f t="shared" si="48"/>
        <v>24.5</v>
      </c>
      <c r="H233" s="44"/>
      <c r="I233" s="44" t="s">
        <v>384</v>
      </c>
      <c r="J233" s="44"/>
      <c r="K233" s="44">
        <v>26</v>
      </c>
      <c r="L233" s="44">
        <f t="shared" si="50"/>
        <v>26</v>
      </c>
      <c r="M233" s="39"/>
      <c r="N233" s="44" t="s">
        <v>384</v>
      </c>
      <c r="O233" s="39"/>
      <c r="P233" s="121">
        <v>25</v>
      </c>
      <c r="Q233" s="44">
        <f t="shared" si="49"/>
        <v>25</v>
      </c>
      <c r="R233" s="16">
        <f t="shared" si="51"/>
        <v>25.25</v>
      </c>
      <c r="T233" s="6">
        <f t="shared" si="47"/>
        <v>1.3559674255503838E-4</v>
      </c>
      <c r="V233" s="23">
        <f>+claims!D233</f>
        <v>2</v>
      </c>
      <c r="W233" s="23">
        <f>+claims!E233</f>
        <v>0</v>
      </c>
      <c r="X233" s="23">
        <f>+claims!F233</f>
        <v>2</v>
      </c>
      <c r="Z233" s="6">
        <f t="shared" ref="Z233:Z266" si="52">IF(G233&gt;100,IF(V233&lt;1,0,+V233/G233),IF(V233&lt;1,0,+V233/100))</f>
        <v>0.02</v>
      </c>
      <c r="AA233" s="6">
        <f t="shared" ref="AA233:AA263" si="53">IF(L233&gt;100,IF(W233&lt;1,0,+W233/L233),IF(W233&lt;1,0,+W233/100))</f>
        <v>0</v>
      </c>
      <c r="AB233" s="6">
        <f t="shared" si="44"/>
        <v>0.02</v>
      </c>
      <c r="AD233" s="6">
        <f t="shared" si="46"/>
        <v>1.3333333333333334E-2</v>
      </c>
    </row>
    <row r="234" spans="1:30" hidden="1" outlineLevel="1">
      <c r="A234" t="s">
        <v>385</v>
      </c>
      <c r="B234" t="s">
        <v>386</v>
      </c>
      <c r="C234" s="39"/>
      <c r="D234" s="44" t="s">
        <v>386</v>
      </c>
      <c r="E234" s="44"/>
      <c r="F234" s="44">
        <v>19</v>
      </c>
      <c r="G234" s="44">
        <f t="shared" si="48"/>
        <v>19</v>
      </c>
      <c r="H234" s="44"/>
      <c r="I234" s="44" t="s">
        <v>386</v>
      </c>
      <c r="J234" s="44"/>
      <c r="K234" s="44">
        <v>21</v>
      </c>
      <c r="L234" s="44">
        <f t="shared" si="50"/>
        <v>21</v>
      </c>
      <c r="M234" s="39"/>
      <c r="N234" s="44" t="s">
        <v>386</v>
      </c>
      <c r="O234" s="39"/>
      <c r="P234" s="121">
        <v>21</v>
      </c>
      <c r="Q234" s="44">
        <f t="shared" si="49"/>
        <v>21</v>
      </c>
      <c r="R234" s="16">
        <f t="shared" si="51"/>
        <v>20.666666666666668</v>
      </c>
      <c r="T234" s="6">
        <f t="shared" si="47"/>
        <v>1.1098347245428884E-4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6">
        <f t="shared" si="52"/>
        <v>0</v>
      </c>
      <c r="AA234" s="6">
        <f t="shared" si="53"/>
        <v>0</v>
      </c>
      <c r="AB234" s="6">
        <f t="shared" si="44"/>
        <v>0</v>
      </c>
      <c r="AD234" s="6">
        <f t="shared" si="46"/>
        <v>0</v>
      </c>
    </row>
    <row r="235" spans="1:30" hidden="1" outlineLevel="1">
      <c r="A235" t="s">
        <v>387</v>
      </c>
      <c r="B235" t="s">
        <v>388</v>
      </c>
      <c r="C235" s="39"/>
      <c r="D235" s="44" t="s">
        <v>388</v>
      </c>
      <c r="E235" s="44"/>
      <c r="F235" s="44">
        <v>72</v>
      </c>
      <c r="G235" s="44">
        <f t="shared" si="48"/>
        <v>72</v>
      </c>
      <c r="H235" s="44"/>
      <c r="I235" s="44" t="s">
        <v>388</v>
      </c>
      <c r="J235" s="44"/>
      <c r="K235" s="44">
        <v>72</v>
      </c>
      <c r="L235" s="44">
        <f t="shared" si="50"/>
        <v>72</v>
      </c>
      <c r="M235" s="39"/>
      <c r="N235" s="44" t="s">
        <v>388</v>
      </c>
      <c r="O235" s="39"/>
      <c r="P235" s="121">
        <v>75.5</v>
      </c>
      <c r="Q235" s="44">
        <f t="shared" si="49"/>
        <v>75.5</v>
      </c>
      <c r="R235" s="16">
        <f t="shared" si="51"/>
        <v>73.75</v>
      </c>
      <c r="T235" s="6">
        <f t="shared" si="47"/>
        <v>3.9604989162115168E-4</v>
      </c>
      <c r="V235" s="23">
        <f>+claims!D235</f>
        <v>1</v>
      </c>
      <c r="W235" s="23">
        <f>+claims!E235</f>
        <v>0</v>
      </c>
      <c r="X235" s="23">
        <f>+claims!F235</f>
        <v>0</v>
      </c>
      <c r="Z235" s="6">
        <f t="shared" si="52"/>
        <v>0.01</v>
      </c>
      <c r="AA235" s="6">
        <f t="shared" si="53"/>
        <v>0</v>
      </c>
      <c r="AB235" s="6">
        <f t="shared" si="44"/>
        <v>0</v>
      </c>
      <c r="AD235" s="6">
        <f t="shared" si="46"/>
        <v>1.6666666666666668E-3</v>
      </c>
    </row>
    <row r="236" spans="1:30" s="104" customFormat="1" hidden="1" outlineLevel="1">
      <c r="A236" s="106" t="s">
        <v>585</v>
      </c>
      <c r="B236" s="106" t="s">
        <v>586</v>
      </c>
      <c r="C236" s="39"/>
      <c r="D236" s="44" t="s">
        <v>586</v>
      </c>
      <c r="E236" s="44"/>
      <c r="F236" s="44">
        <v>0</v>
      </c>
      <c r="G236" s="44">
        <f>AVERAGE(C236:F236)</f>
        <v>0</v>
      </c>
      <c r="H236" s="44"/>
      <c r="I236" s="44" t="s">
        <v>586</v>
      </c>
      <c r="J236" s="44"/>
      <c r="K236" s="44">
        <v>0</v>
      </c>
      <c r="L236" s="44">
        <f t="shared" si="50"/>
        <v>0</v>
      </c>
      <c r="M236" s="39"/>
      <c r="N236" s="44" t="s">
        <v>586</v>
      </c>
      <c r="O236" s="39"/>
      <c r="P236" s="122">
        <v>3</v>
      </c>
      <c r="Q236" s="44">
        <f t="shared" si="49"/>
        <v>3</v>
      </c>
      <c r="R236" s="16">
        <f t="shared" si="51"/>
        <v>3</v>
      </c>
      <c r="T236" s="6">
        <f t="shared" si="47"/>
        <v>1.6110504065945156E-5</v>
      </c>
      <c r="V236" s="23">
        <f>+claims!D236</f>
        <v>0</v>
      </c>
      <c r="W236" s="23">
        <f>+claims!E236</f>
        <v>0</v>
      </c>
      <c r="X236" s="23">
        <f>+claims!F236</f>
        <v>0</v>
      </c>
      <c r="Z236" s="6">
        <f t="shared" si="52"/>
        <v>0</v>
      </c>
      <c r="AA236" s="6">
        <f t="shared" si="53"/>
        <v>0</v>
      </c>
      <c r="AB236" s="6">
        <f t="shared" si="44"/>
        <v>0</v>
      </c>
      <c r="AD236" s="6">
        <f t="shared" si="46"/>
        <v>0</v>
      </c>
    </row>
    <row r="237" spans="1:30" hidden="1" outlineLevel="1">
      <c r="A237" t="s">
        <v>389</v>
      </c>
      <c r="B237" t="s">
        <v>390</v>
      </c>
      <c r="C237" s="39"/>
      <c r="D237" s="44" t="s">
        <v>390</v>
      </c>
      <c r="E237" s="44"/>
      <c r="F237" s="44">
        <v>10</v>
      </c>
      <c r="G237" s="44">
        <f t="shared" si="48"/>
        <v>10</v>
      </c>
      <c r="H237" s="44"/>
      <c r="I237" s="44" t="s">
        <v>390</v>
      </c>
      <c r="J237" s="44"/>
      <c r="K237" s="44">
        <v>10</v>
      </c>
      <c r="L237" s="44">
        <f t="shared" si="50"/>
        <v>10</v>
      </c>
      <c r="M237" s="39"/>
      <c r="N237" s="44" t="s">
        <v>390</v>
      </c>
      <c r="O237" s="39"/>
      <c r="P237" s="122">
        <v>9</v>
      </c>
      <c r="Q237" s="44">
        <f t="shared" si="49"/>
        <v>9</v>
      </c>
      <c r="R237" s="16">
        <f t="shared" si="51"/>
        <v>9.5</v>
      </c>
      <c r="T237" s="6">
        <f t="shared" si="47"/>
        <v>5.1016596208826322E-5</v>
      </c>
      <c r="V237" s="23">
        <f>+claims!D237</f>
        <v>0</v>
      </c>
      <c r="W237" s="23">
        <f>+claims!E237</f>
        <v>0</v>
      </c>
      <c r="X237" s="23">
        <f>+claims!F237</f>
        <v>0</v>
      </c>
      <c r="Z237" s="6">
        <f t="shared" si="52"/>
        <v>0</v>
      </c>
      <c r="AA237" s="6">
        <f t="shared" si="53"/>
        <v>0</v>
      </c>
      <c r="AB237" s="6">
        <f t="shared" si="44"/>
        <v>0</v>
      </c>
      <c r="AD237" s="6">
        <f t="shared" si="46"/>
        <v>0</v>
      </c>
    </row>
    <row r="238" spans="1:30" hidden="1" outlineLevel="1">
      <c r="A238" t="s">
        <v>391</v>
      </c>
      <c r="B238" t="s">
        <v>392</v>
      </c>
      <c r="C238" s="39"/>
      <c r="D238" s="44" t="s">
        <v>392</v>
      </c>
      <c r="E238" s="44"/>
      <c r="F238" s="44">
        <v>12</v>
      </c>
      <c r="G238" s="44">
        <f t="shared" si="48"/>
        <v>12</v>
      </c>
      <c r="H238" s="44"/>
      <c r="I238" s="44" t="s">
        <v>392</v>
      </c>
      <c r="J238" s="44"/>
      <c r="K238" s="44">
        <v>12</v>
      </c>
      <c r="L238" s="44">
        <f t="shared" si="50"/>
        <v>12</v>
      </c>
      <c r="M238" s="39"/>
      <c r="N238" s="44" t="s">
        <v>392</v>
      </c>
      <c r="O238" s="39"/>
      <c r="P238" s="122">
        <v>13</v>
      </c>
      <c r="Q238" s="44">
        <f t="shared" ref="Q238:Q263" si="54">AVERAGE(M238:P238)</f>
        <v>13</v>
      </c>
      <c r="R238" s="16">
        <f t="shared" si="51"/>
        <v>12.5</v>
      </c>
      <c r="T238" s="6">
        <f t="shared" si="47"/>
        <v>6.7127100274771474E-5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52"/>
        <v>0</v>
      </c>
      <c r="AA238" s="6">
        <f t="shared" si="53"/>
        <v>0</v>
      </c>
      <c r="AB238" s="6">
        <f t="shared" ref="AB238:AB263" si="55">IF(Q238&gt;100,IF(X238&lt;1,0,+X238/Q238),IF(X238&lt;1,0,+X238/100))</f>
        <v>0</v>
      </c>
      <c r="AD238" s="6">
        <f t="shared" si="46"/>
        <v>0</v>
      </c>
    </row>
    <row r="239" spans="1:30" hidden="1" outlineLevel="1">
      <c r="A239" t="s">
        <v>393</v>
      </c>
      <c r="B239" t="s">
        <v>394</v>
      </c>
      <c r="C239" s="39"/>
      <c r="D239" s="44" t="s">
        <v>394</v>
      </c>
      <c r="E239" s="44"/>
      <c r="F239" s="44">
        <v>10</v>
      </c>
      <c r="G239" s="44">
        <f t="shared" si="48"/>
        <v>10</v>
      </c>
      <c r="H239" s="44"/>
      <c r="I239" s="44" t="s">
        <v>394</v>
      </c>
      <c r="J239" s="44"/>
      <c r="K239" s="44">
        <v>10</v>
      </c>
      <c r="L239" s="44">
        <f t="shared" si="50"/>
        <v>10</v>
      </c>
      <c r="M239" s="39"/>
      <c r="N239" s="44" t="s">
        <v>394</v>
      </c>
      <c r="O239" s="39"/>
      <c r="P239" s="122">
        <v>8</v>
      </c>
      <c r="Q239" s="44">
        <f t="shared" si="54"/>
        <v>8</v>
      </c>
      <c r="R239" s="16">
        <f t="shared" si="51"/>
        <v>9</v>
      </c>
      <c r="T239" s="6">
        <f t="shared" si="47"/>
        <v>4.8331512197835464E-5</v>
      </c>
      <c r="V239" s="23">
        <f>+claims!D239</f>
        <v>0</v>
      </c>
      <c r="W239" s="23">
        <f>+claims!E239</f>
        <v>0</v>
      </c>
      <c r="X239" s="23">
        <f>+claims!F239</f>
        <v>1</v>
      </c>
      <c r="Z239" s="6">
        <f t="shared" si="52"/>
        <v>0</v>
      </c>
      <c r="AA239" s="6">
        <f t="shared" si="53"/>
        <v>0</v>
      </c>
      <c r="AB239" s="6">
        <f t="shared" si="55"/>
        <v>0.01</v>
      </c>
      <c r="AD239" s="6">
        <f t="shared" si="46"/>
        <v>5.0000000000000001E-3</v>
      </c>
    </row>
    <row r="240" spans="1:30" hidden="1" outlineLevel="1">
      <c r="A240" t="s">
        <v>395</v>
      </c>
      <c r="B240" t="s">
        <v>396</v>
      </c>
      <c r="C240" s="39"/>
      <c r="D240" s="44" t="s">
        <v>396</v>
      </c>
      <c r="E240" s="44"/>
      <c r="F240" s="44">
        <v>62.5</v>
      </c>
      <c r="G240" s="44">
        <f t="shared" si="48"/>
        <v>62.5</v>
      </c>
      <c r="H240" s="44"/>
      <c r="I240" s="44" t="s">
        <v>396</v>
      </c>
      <c r="J240" s="44"/>
      <c r="K240" s="44">
        <v>61</v>
      </c>
      <c r="L240" s="44">
        <f t="shared" si="50"/>
        <v>61</v>
      </c>
      <c r="M240" s="39"/>
      <c r="N240" s="44" t="s">
        <v>396</v>
      </c>
      <c r="O240" s="39"/>
      <c r="P240" s="122">
        <v>61.5</v>
      </c>
      <c r="Q240" s="44">
        <f t="shared" si="54"/>
        <v>61.5</v>
      </c>
      <c r="R240" s="16">
        <f t="shared" si="51"/>
        <v>61.5</v>
      </c>
      <c r="T240" s="6">
        <f t="shared" si="47"/>
        <v>3.3026533335187567E-4</v>
      </c>
      <c r="V240" s="23">
        <f>+claims!D240</f>
        <v>3</v>
      </c>
      <c r="W240" s="23">
        <f>+claims!E240</f>
        <v>2</v>
      </c>
      <c r="X240" s="23">
        <f>+claims!F240</f>
        <v>4</v>
      </c>
      <c r="Z240" s="6">
        <f t="shared" si="52"/>
        <v>0.03</v>
      </c>
      <c r="AA240" s="6">
        <f t="shared" si="53"/>
        <v>0.02</v>
      </c>
      <c r="AB240" s="6">
        <f t="shared" si="55"/>
        <v>0.04</v>
      </c>
      <c r="AD240" s="6">
        <f t="shared" si="46"/>
        <v>3.1666666666666669E-2</v>
      </c>
    </row>
    <row r="241" spans="1:30" hidden="1" outlineLevel="1">
      <c r="A241" t="s">
        <v>397</v>
      </c>
      <c r="B241" t="s">
        <v>398</v>
      </c>
      <c r="C241" s="39"/>
      <c r="D241" s="44" t="s">
        <v>398</v>
      </c>
      <c r="E241" s="44"/>
      <c r="F241" s="44">
        <v>12.5</v>
      </c>
      <c r="G241" s="44">
        <f t="shared" si="48"/>
        <v>12.5</v>
      </c>
      <c r="H241" s="44"/>
      <c r="I241" s="44" t="s">
        <v>398</v>
      </c>
      <c r="J241" s="44"/>
      <c r="K241" s="44">
        <v>12.5</v>
      </c>
      <c r="L241" s="44">
        <f t="shared" si="50"/>
        <v>12.5</v>
      </c>
      <c r="M241" s="39"/>
      <c r="N241" s="44" t="s">
        <v>398</v>
      </c>
      <c r="O241" s="39"/>
      <c r="P241" s="122">
        <v>11.5</v>
      </c>
      <c r="Q241" s="44">
        <f t="shared" si="54"/>
        <v>11.5</v>
      </c>
      <c r="R241" s="16">
        <f t="shared" si="51"/>
        <v>12</v>
      </c>
      <c r="T241" s="6">
        <f t="shared" si="47"/>
        <v>6.4442016263780623E-5</v>
      </c>
      <c r="V241" s="23">
        <f>+claims!D241</f>
        <v>0</v>
      </c>
      <c r="W241" s="23">
        <f>+claims!E241</f>
        <v>0</v>
      </c>
      <c r="X241" s="23">
        <f>+claims!F241</f>
        <v>0</v>
      </c>
      <c r="Z241" s="6">
        <f t="shared" si="52"/>
        <v>0</v>
      </c>
      <c r="AA241" s="6">
        <f t="shared" si="53"/>
        <v>0</v>
      </c>
      <c r="AB241" s="6">
        <f t="shared" si="55"/>
        <v>0</v>
      </c>
      <c r="AD241" s="6">
        <f t="shared" si="46"/>
        <v>0</v>
      </c>
    </row>
    <row r="242" spans="1:30" hidden="1" outlineLevel="1">
      <c r="A242" t="s">
        <v>399</v>
      </c>
      <c r="B242" t="s">
        <v>400</v>
      </c>
      <c r="C242" s="39"/>
      <c r="D242" s="44" t="s">
        <v>400</v>
      </c>
      <c r="E242" s="44"/>
      <c r="F242" s="44">
        <v>83</v>
      </c>
      <c r="G242" s="44">
        <f t="shared" si="48"/>
        <v>83</v>
      </c>
      <c r="H242" s="44"/>
      <c r="I242" s="44" t="s">
        <v>400</v>
      </c>
      <c r="J242" s="44"/>
      <c r="K242" s="44">
        <v>81</v>
      </c>
      <c r="L242" s="44">
        <f t="shared" si="50"/>
        <v>81</v>
      </c>
      <c r="M242" s="39"/>
      <c r="N242" s="44" t="s">
        <v>400</v>
      </c>
      <c r="O242" s="39"/>
      <c r="P242" s="122">
        <v>81</v>
      </c>
      <c r="Q242" s="44">
        <f t="shared" si="54"/>
        <v>81</v>
      </c>
      <c r="R242" s="16">
        <f t="shared" si="51"/>
        <v>81.333333333333329</v>
      </c>
      <c r="T242" s="6">
        <f t="shared" si="47"/>
        <v>4.3677366578784635E-4</v>
      </c>
      <c r="V242" s="23">
        <f>+claims!D242</f>
        <v>0</v>
      </c>
      <c r="W242" s="23">
        <f>+claims!E242</f>
        <v>1</v>
      </c>
      <c r="X242" s="23">
        <f>+claims!F242</f>
        <v>2</v>
      </c>
      <c r="Z242" s="6">
        <f t="shared" si="52"/>
        <v>0</v>
      </c>
      <c r="AA242" s="6">
        <f t="shared" si="53"/>
        <v>0.01</v>
      </c>
      <c r="AB242" s="6">
        <f t="shared" si="55"/>
        <v>0.02</v>
      </c>
      <c r="AD242" s="6">
        <f t="shared" si="46"/>
        <v>1.3333333333333334E-2</v>
      </c>
    </row>
    <row r="243" spans="1:30" hidden="1" outlineLevel="1">
      <c r="A243" t="s">
        <v>401</v>
      </c>
      <c r="B243" t="s">
        <v>402</v>
      </c>
      <c r="C243" s="39"/>
      <c r="D243" s="44" t="s">
        <v>402</v>
      </c>
      <c r="E243" s="44"/>
      <c r="F243" s="44">
        <v>18</v>
      </c>
      <c r="G243" s="44">
        <f t="shared" si="48"/>
        <v>18</v>
      </c>
      <c r="H243" s="44"/>
      <c r="I243" s="44" t="s">
        <v>402</v>
      </c>
      <c r="J243" s="44"/>
      <c r="K243" s="44">
        <v>19.5</v>
      </c>
      <c r="L243" s="44">
        <f t="shared" si="50"/>
        <v>19.5</v>
      </c>
      <c r="M243" s="39"/>
      <c r="N243" s="44" t="s">
        <v>402</v>
      </c>
      <c r="O243" s="39"/>
      <c r="P243" s="122">
        <v>24</v>
      </c>
      <c r="Q243" s="44">
        <f t="shared" si="54"/>
        <v>24</v>
      </c>
      <c r="R243" s="16">
        <f t="shared" si="51"/>
        <v>21.5</v>
      </c>
      <c r="T243" s="6">
        <f t="shared" si="47"/>
        <v>1.1545861247260694E-4</v>
      </c>
      <c r="V243" s="23">
        <f>+claims!D243</f>
        <v>0</v>
      </c>
      <c r="W243" s="23">
        <f>+claims!E243</f>
        <v>0</v>
      </c>
      <c r="X243" s="23">
        <f>+claims!F243</f>
        <v>0</v>
      </c>
      <c r="Z243" s="6">
        <f t="shared" si="52"/>
        <v>0</v>
      </c>
      <c r="AA243" s="6">
        <f t="shared" si="53"/>
        <v>0</v>
      </c>
      <c r="AB243" s="6">
        <f t="shared" si="55"/>
        <v>0</v>
      </c>
      <c r="AD243" s="6">
        <f t="shared" si="46"/>
        <v>0</v>
      </c>
    </row>
    <row r="244" spans="1:30" hidden="1" outlineLevel="1">
      <c r="A244" t="s">
        <v>403</v>
      </c>
      <c r="B244" t="s">
        <v>404</v>
      </c>
      <c r="C244" s="39"/>
      <c r="D244" s="44" t="s">
        <v>404</v>
      </c>
      <c r="E244" s="44"/>
      <c r="F244" s="44">
        <v>343.5</v>
      </c>
      <c r="G244" s="44">
        <f t="shared" si="48"/>
        <v>343.5</v>
      </c>
      <c r="H244" s="44"/>
      <c r="I244" s="44" t="s">
        <v>404</v>
      </c>
      <c r="J244" s="44"/>
      <c r="K244" s="44">
        <v>343</v>
      </c>
      <c r="L244" s="44">
        <f t="shared" si="50"/>
        <v>343</v>
      </c>
      <c r="M244" s="39"/>
      <c r="N244" s="44" t="s">
        <v>404</v>
      </c>
      <c r="O244" s="39"/>
      <c r="P244" s="122">
        <v>345</v>
      </c>
      <c r="Q244" s="44">
        <f t="shared" si="54"/>
        <v>345</v>
      </c>
      <c r="R244" s="16">
        <f t="shared" si="51"/>
        <v>344.08333333333331</v>
      </c>
      <c r="T244" s="6">
        <f t="shared" si="47"/>
        <v>1.8477853135635428E-3</v>
      </c>
      <c r="V244" s="23">
        <f>+claims!D244</f>
        <v>7</v>
      </c>
      <c r="W244" s="23">
        <f>+claims!E244</f>
        <v>4</v>
      </c>
      <c r="X244" s="23">
        <f>+claims!F244</f>
        <v>7</v>
      </c>
      <c r="Z244" s="6">
        <f t="shared" si="52"/>
        <v>2.0378457059679767E-2</v>
      </c>
      <c r="AA244" s="6">
        <f t="shared" si="53"/>
        <v>1.1661807580174927E-2</v>
      </c>
      <c r="AB244" s="6">
        <f t="shared" si="55"/>
        <v>2.0289855072463767E-2</v>
      </c>
      <c r="AD244" s="6">
        <f t="shared" si="46"/>
        <v>1.7428606239570155E-2</v>
      </c>
    </row>
    <row r="245" spans="1:30" hidden="1" outlineLevel="1">
      <c r="A245" t="s">
        <v>405</v>
      </c>
      <c r="B245" t="s">
        <v>406</v>
      </c>
      <c r="C245" s="39"/>
      <c r="D245" s="44" t="s">
        <v>406</v>
      </c>
      <c r="E245" s="44"/>
      <c r="F245" s="44">
        <v>84</v>
      </c>
      <c r="G245" s="44">
        <f t="shared" si="48"/>
        <v>84</v>
      </c>
      <c r="H245" s="44"/>
      <c r="I245" s="44" t="s">
        <v>406</v>
      </c>
      <c r="J245" s="44"/>
      <c r="K245" s="44">
        <v>90.5</v>
      </c>
      <c r="L245" s="44">
        <f t="shared" si="50"/>
        <v>90.5</v>
      </c>
      <c r="M245" s="39"/>
      <c r="N245" s="44" t="s">
        <v>406</v>
      </c>
      <c r="O245" s="39"/>
      <c r="P245" s="122">
        <v>90</v>
      </c>
      <c r="Q245" s="44">
        <f t="shared" si="54"/>
        <v>90</v>
      </c>
      <c r="R245" s="16">
        <f t="shared" si="51"/>
        <v>89.166666666666671</v>
      </c>
      <c r="T245" s="6">
        <f t="shared" si="47"/>
        <v>4.7883998196003656E-4</v>
      </c>
      <c r="V245" s="23">
        <f>+claims!D245</f>
        <v>2</v>
      </c>
      <c r="W245" s="23">
        <f>+claims!E245</f>
        <v>1</v>
      </c>
      <c r="X245" s="23">
        <f>+claims!F245</f>
        <v>2</v>
      </c>
      <c r="Z245" s="6">
        <f t="shared" si="52"/>
        <v>0.02</v>
      </c>
      <c r="AA245" s="6">
        <f t="shared" si="53"/>
        <v>0.01</v>
      </c>
      <c r="AB245" s="6">
        <f t="shared" si="55"/>
        <v>0.02</v>
      </c>
      <c r="AD245" s="6">
        <f t="shared" si="46"/>
        <v>1.6666666666666666E-2</v>
      </c>
    </row>
    <row r="246" spans="1:30" hidden="1" outlineLevel="1">
      <c r="A246" t="s">
        <v>407</v>
      </c>
      <c r="B246" t="s">
        <v>408</v>
      </c>
      <c r="C246" s="39"/>
      <c r="D246" s="44" t="s">
        <v>408</v>
      </c>
      <c r="E246" s="44"/>
      <c r="F246" s="44">
        <v>34</v>
      </c>
      <c r="G246" s="44">
        <f t="shared" si="48"/>
        <v>34</v>
      </c>
      <c r="H246" s="44"/>
      <c r="I246" s="44" t="s">
        <v>408</v>
      </c>
      <c r="J246" s="44"/>
      <c r="K246" s="44">
        <v>32</v>
      </c>
      <c r="L246" s="44">
        <f t="shared" si="50"/>
        <v>32</v>
      </c>
      <c r="M246" s="39"/>
      <c r="N246" s="44" t="s">
        <v>408</v>
      </c>
      <c r="O246" s="39"/>
      <c r="P246" s="122">
        <v>30</v>
      </c>
      <c r="Q246" s="44">
        <f t="shared" si="54"/>
        <v>30</v>
      </c>
      <c r="R246" s="16">
        <f t="shared" si="51"/>
        <v>31.333333333333332</v>
      </c>
      <c r="T246" s="6">
        <f t="shared" si="47"/>
        <v>1.6826526468876048E-4</v>
      </c>
      <c r="V246" s="23">
        <f>+claims!D246</f>
        <v>0</v>
      </c>
      <c r="W246" s="23">
        <f>+claims!E246</f>
        <v>0</v>
      </c>
      <c r="X246" s="23">
        <f>+claims!F246</f>
        <v>0</v>
      </c>
      <c r="Z246" s="6">
        <f t="shared" si="52"/>
        <v>0</v>
      </c>
      <c r="AA246" s="6">
        <f t="shared" si="53"/>
        <v>0</v>
      </c>
      <c r="AB246" s="6">
        <f t="shared" si="55"/>
        <v>0</v>
      </c>
      <c r="AD246" s="6">
        <f t="shared" si="46"/>
        <v>0</v>
      </c>
    </row>
    <row r="247" spans="1:30" hidden="1" outlineLevel="1">
      <c r="A247" t="s">
        <v>409</v>
      </c>
      <c r="B247" t="s">
        <v>410</v>
      </c>
      <c r="C247" s="39"/>
      <c r="D247" s="44" t="s">
        <v>410</v>
      </c>
      <c r="E247" s="44"/>
      <c r="F247" s="44">
        <v>208</v>
      </c>
      <c r="G247" s="44">
        <f t="shared" si="48"/>
        <v>208</v>
      </c>
      <c r="H247" s="44"/>
      <c r="I247" s="44" t="s">
        <v>410</v>
      </c>
      <c r="J247" s="44"/>
      <c r="K247" s="44">
        <v>207</v>
      </c>
      <c r="L247" s="44">
        <f t="shared" si="50"/>
        <v>207</v>
      </c>
      <c r="M247" s="39"/>
      <c r="N247" s="44" t="s">
        <v>410</v>
      </c>
      <c r="O247" s="39"/>
      <c r="P247" s="122">
        <v>192.5</v>
      </c>
      <c r="Q247" s="44">
        <f t="shared" si="54"/>
        <v>192.5</v>
      </c>
      <c r="R247" s="16">
        <f t="shared" si="51"/>
        <v>199.91666666666666</v>
      </c>
      <c r="T247" s="6">
        <f t="shared" si="47"/>
        <v>1.0735860903945118E-3</v>
      </c>
      <c r="V247" s="23">
        <f>+claims!D247</f>
        <v>4</v>
      </c>
      <c r="W247" s="23">
        <f>+claims!E247</f>
        <v>5</v>
      </c>
      <c r="X247" s="23">
        <f>+claims!F247</f>
        <v>2</v>
      </c>
      <c r="Z247" s="6">
        <f t="shared" si="52"/>
        <v>1.9230769230769232E-2</v>
      </c>
      <c r="AA247" s="6">
        <f t="shared" si="53"/>
        <v>2.4154589371980676E-2</v>
      </c>
      <c r="AB247" s="6">
        <f t="shared" si="55"/>
        <v>1.038961038961039E-2</v>
      </c>
      <c r="AD247" s="6">
        <f t="shared" si="46"/>
        <v>1.6451463190593627E-2</v>
      </c>
    </row>
    <row r="248" spans="1:30" hidden="1" outlineLevel="1">
      <c r="A248" t="s">
        <v>411</v>
      </c>
      <c r="B248" t="s">
        <v>412</v>
      </c>
      <c r="C248" s="39"/>
      <c r="D248" s="44" t="s">
        <v>412</v>
      </c>
      <c r="E248" s="44"/>
      <c r="F248" s="44">
        <v>283</v>
      </c>
      <c r="G248" s="44">
        <f t="shared" si="48"/>
        <v>283</v>
      </c>
      <c r="H248" s="44"/>
      <c r="I248" s="44" t="s">
        <v>412</v>
      </c>
      <c r="J248" s="44"/>
      <c r="K248" s="44">
        <v>273</v>
      </c>
      <c r="L248" s="44">
        <f t="shared" si="50"/>
        <v>273</v>
      </c>
      <c r="M248" s="39"/>
      <c r="N248" s="44" t="s">
        <v>412</v>
      </c>
      <c r="O248" s="39"/>
      <c r="P248" s="122">
        <v>265</v>
      </c>
      <c r="Q248" s="44">
        <f t="shared" si="54"/>
        <v>265</v>
      </c>
      <c r="R248" s="16">
        <f t="shared" si="51"/>
        <v>270.66666666666669</v>
      </c>
      <c r="T248" s="6">
        <f t="shared" si="47"/>
        <v>1.4535254779497184E-3</v>
      </c>
      <c r="V248" s="23">
        <f>+claims!D248</f>
        <v>5</v>
      </c>
      <c r="W248" s="23">
        <f>+claims!E248</f>
        <v>5</v>
      </c>
      <c r="X248" s="23">
        <f>+claims!F248</f>
        <v>1</v>
      </c>
      <c r="Z248" s="6">
        <f t="shared" si="52"/>
        <v>1.7667844522968199E-2</v>
      </c>
      <c r="AA248" s="6">
        <f t="shared" si="53"/>
        <v>1.8315018315018316E-2</v>
      </c>
      <c r="AB248" s="6">
        <f t="shared" si="55"/>
        <v>3.7735849056603774E-3</v>
      </c>
      <c r="AD248" s="6">
        <f t="shared" si="46"/>
        <v>1.0936439311664327E-2</v>
      </c>
    </row>
    <row r="249" spans="1:30" hidden="1" outlineLevel="1">
      <c r="A249" t="s">
        <v>413</v>
      </c>
      <c r="B249" t="s">
        <v>414</v>
      </c>
      <c r="C249" s="39"/>
      <c r="D249" s="44" t="s">
        <v>414</v>
      </c>
      <c r="E249" s="44"/>
      <c r="F249" s="44">
        <v>6</v>
      </c>
      <c r="G249" s="44">
        <f t="shared" si="48"/>
        <v>6</v>
      </c>
      <c r="H249" s="44"/>
      <c r="I249" s="44" t="s">
        <v>414</v>
      </c>
      <c r="J249" s="44"/>
      <c r="K249" s="44">
        <v>6.5</v>
      </c>
      <c r="L249" s="44">
        <f t="shared" si="50"/>
        <v>6.5</v>
      </c>
      <c r="M249" s="39"/>
      <c r="N249" s="44" t="s">
        <v>414</v>
      </c>
      <c r="O249" s="39"/>
      <c r="P249" s="122">
        <v>6.5</v>
      </c>
      <c r="Q249" s="44">
        <f t="shared" si="54"/>
        <v>6.5</v>
      </c>
      <c r="R249" s="16">
        <f t="shared" si="51"/>
        <v>6.416666666666667</v>
      </c>
      <c r="T249" s="6">
        <f t="shared" si="47"/>
        <v>3.4458578141049358E-5</v>
      </c>
      <c r="V249" s="23">
        <f>+claims!D249</f>
        <v>0</v>
      </c>
      <c r="W249" s="23">
        <f>+claims!E249</f>
        <v>0</v>
      </c>
      <c r="X249" s="23">
        <f>+claims!F249</f>
        <v>0</v>
      </c>
      <c r="Z249" s="6">
        <f t="shared" si="52"/>
        <v>0</v>
      </c>
      <c r="AA249" s="6">
        <f t="shared" si="53"/>
        <v>0</v>
      </c>
      <c r="AB249" s="6">
        <f t="shared" si="55"/>
        <v>0</v>
      </c>
      <c r="AD249" s="6">
        <f t="shared" si="46"/>
        <v>0</v>
      </c>
    </row>
    <row r="250" spans="1:30" hidden="1" outlineLevel="1">
      <c r="A250" t="s">
        <v>415</v>
      </c>
      <c r="B250" t="s">
        <v>416</v>
      </c>
      <c r="C250" s="39"/>
      <c r="D250" s="44" t="s">
        <v>416</v>
      </c>
      <c r="E250" s="44"/>
      <c r="F250" s="44">
        <v>15.5</v>
      </c>
      <c r="G250" s="44">
        <f t="shared" si="48"/>
        <v>15.5</v>
      </c>
      <c r="H250" s="44"/>
      <c r="I250" s="44" t="s">
        <v>416</v>
      </c>
      <c r="J250" s="44"/>
      <c r="K250" s="44">
        <v>13.5</v>
      </c>
      <c r="L250" s="44">
        <f t="shared" si="50"/>
        <v>13.5</v>
      </c>
      <c r="M250" s="39"/>
      <c r="N250" s="44" t="s">
        <v>416</v>
      </c>
      <c r="O250" s="39"/>
      <c r="P250" s="123">
        <v>12.5</v>
      </c>
      <c r="Q250" s="44">
        <f t="shared" si="54"/>
        <v>12.5</v>
      </c>
      <c r="R250" s="16">
        <f t="shared" si="51"/>
        <v>13.333333333333334</v>
      </c>
      <c r="T250" s="6">
        <f t="shared" si="47"/>
        <v>7.1602240293089581E-5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52"/>
        <v>0</v>
      </c>
      <c r="AA250" s="6">
        <f t="shared" si="53"/>
        <v>0</v>
      </c>
      <c r="AB250" s="6">
        <f t="shared" si="55"/>
        <v>0</v>
      </c>
      <c r="AD250" s="6">
        <f t="shared" si="46"/>
        <v>0</v>
      </c>
    </row>
    <row r="251" spans="1:30" hidden="1" outlineLevel="1">
      <c r="A251" t="s">
        <v>417</v>
      </c>
      <c r="B251" t="s">
        <v>418</v>
      </c>
      <c r="C251" s="39"/>
      <c r="D251" s="44" t="s">
        <v>418</v>
      </c>
      <c r="E251" s="44"/>
      <c r="F251" s="44">
        <v>57</v>
      </c>
      <c r="G251" s="44">
        <f t="shared" si="48"/>
        <v>57</v>
      </c>
      <c r="H251" s="44"/>
      <c r="I251" s="44" t="s">
        <v>418</v>
      </c>
      <c r="J251" s="44"/>
      <c r="K251" s="44">
        <v>59</v>
      </c>
      <c r="L251" s="44">
        <f t="shared" si="50"/>
        <v>59</v>
      </c>
      <c r="M251" s="39"/>
      <c r="N251" s="44" t="s">
        <v>418</v>
      </c>
      <c r="O251" s="39"/>
      <c r="P251" s="123">
        <v>56</v>
      </c>
      <c r="Q251" s="44">
        <f t="shared" si="54"/>
        <v>56</v>
      </c>
      <c r="R251" s="16">
        <f t="shared" si="51"/>
        <v>57.166666666666664</v>
      </c>
      <c r="T251" s="6">
        <f t="shared" si="47"/>
        <v>3.0699460525662151E-4</v>
      </c>
      <c r="V251" s="23">
        <f>+claims!D251</f>
        <v>1</v>
      </c>
      <c r="W251" s="23">
        <f>+claims!E251</f>
        <v>3</v>
      </c>
      <c r="X251" s="23">
        <f>+claims!F251</f>
        <v>0</v>
      </c>
      <c r="Z251" s="6">
        <f t="shared" si="52"/>
        <v>0.01</v>
      </c>
      <c r="AA251" s="6">
        <f t="shared" si="53"/>
        <v>0.03</v>
      </c>
      <c r="AB251" s="6">
        <f t="shared" si="55"/>
        <v>0</v>
      </c>
      <c r="AD251" s="6">
        <f t="shared" si="46"/>
        <v>1.1666666666666665E-2</v>
      </c>
    </row>
    <row r="252" spans="1:30" hidden="1" outlineLevel="1">
      <c r="A252" t="s">
        <v>419</v>
      </c>
      <c r="B252" t="s">
        <v>420</v>
      </c>
      <c r="C252" s="39"/>
      <c r="D252" s="44" t="s">
        <v>420</v>
      </c>
      <c r="E252" s="44"/>
      <c r="F252" s="44">
        <v>9</v>
      </c>
      <c r="G252" s="44">
        <f t="shared" si="48"/>
        <v>9</v>
      </c>
      <c r="H252" s="44"/>
      <c r="I252" s="44" t="s">
        <v>420</v>
      </c>
      <c r="J252" s="44"/>
      <c r="K252" s="44">
        <v>7</v>
      </c>
      <c r="L252" s="44">
        <f t="shared" si="50"/>
        <v>7</v>
      </c>
      <c r="M252" s="39"/>
      <c r="N252" s="44" t="s">
        <v>420</v>
      </c>
      <c r="O252" s="39"/>
      <c r="P252" s="123">
        <v>5</v>
      </c>
      <c r="Q252" s="44">
        <f t="shared" si="54"/>
        <v>5</v>
      </c>
      <c r="R252" s="16">
        <f t="shared" si="51"/>
        <v>6.333333333333333</v>
      </c>
      <c r="T252" s="6">
        <f t="shared" si="47"/>
        <v>3.4011064139217548E-5</v>
      </c>
      <c r="V252" s="23">
        <f>+claims!D252</f>
        <v>0</v>
      </c>
      <c r="W252" s="23">
        <f>+claims!E252</f>
        <v>0</v>
      </c>
      <c r="X252" s="23">
        <f>+claims!F252</f>
        <v>0</v>
      </c>
      <c r="Z252" s="6">
        <f t="shared" si="52"/>
        <v>0</v>
      </c>
      <c r="AA252" s="6">
        <f t="shared" si="53"/>
        <v>0</v>
      </c>
      <c r="AB252" s="6">
        <f t="shared" si="55"/>
        <v>0</v>
      </c>
      <c r="AD252" s="6">
        <f t="shared" si="46"/>
        <v>0</v>
      </c>
    </row>
    <row r="253" spans="1:30" hidden="1" outlineLevel="1">
      <c r="A253" t="s">
        <v>421</v>
      </c>
      <c r="B253" t="s">
        <v>422</v>
      </c>
      <c r="C253" s="39"/>
      <c r="D253" s="44" t="s">
        <v>422</v>
      </c>
      <c r="E253" s="44"/>
      <c r="F253" s="44">
        <v>13</v>
      </c>
      <c r="G253" s="44">
        <f t="shared" si="48"/>
        <v>13</v>
      </c>
      <c r="H253" s="44"/>
      <c r="I253" s="44" t="s">
        <v>422</v>
      </c>
      <c r="J253" s="44"/>
      <c r="K253" s="44">
        <v>13</v>
      </c>
      <c r="L253" s="44">
        <f t="shared" si="50"/>
        <v>13</v>
      </c>
      <c r="M253" s="39"/>
      <c r="N253" s="44" t="s">
        <v>422</v>
      </c>
      <c r="O253" s="39"/>
      <c r="P253" s="123">
        <v>13</v>
      </c>
      <c r="Q253" s="44">
        <f t="shared" si="54"/>
        <v>13</v>
      </c>
      <c r="R253" s="16">
        <f t="shared" si="51"/>
        <v>13</v>
      </c>
      <c r="T253" s="6">
        <f t="shared" si="47"/>
        <v>6.9812184285762338E-5</v>
      </c>
      <c r="V253" s="23">
        <f>+claims!D253</f>
        <v>0</v>
      </c>
      <c r="W253" s="23">
        <f>+claims!E253</f>
        <v>0</v>
      </c>
      <c r="X253" s="23">
        <f>+claims!F253</f>
        <v>0</v>
      </c>
      <c r="Z253" s="6">
        <f t="shared" si="52"/>
        <v>0</v>
      </c>
      <c r="AA253" s="6">
        <f t="shared" si="53"/>
        <v>0</v>
      </c>
      <c r="AB253" s="6">
        <f t="shared" si="55"/>
        <v>0</v>
      </c>
      <c r="AD253" s="6">
        <f t="shared" si="46"/>
        <v>0</v>
      </c>
    </row>
    <row r="254" spans="1:30" hidden="1" outlineLevel="1">
      <c r="A254" t="s">
        <v>423</v>
      </c>
      <c r="B254" t="s">
        <v>424</v>
      </c>
      <c r="C254" s="39"/>
      <c r="D254" s="44" t="s">
        <v>424</v>
      </c>
      <c r="E254" s="44"/>
      <c r="F254" s="44">
        <v>65</v>
      </c>
      <c r="G254" s="44">
        <f t="shared" si="48"/>
        <v>65</v>
      </c>
      <c r="H254" s="44"/>
      <c r="I254" s="44" t="s">
        <v>424</v>
      </c>
      <c r="J254" s="44"/>
      <c r="K254" s="44">
        <v>66</v>
      </c>
      <c r="L254" s="44">
        <f t="shared" si="50"/>
        <v>66</v>
      </c>
      <c r="M254" s="39"/>
      <c r="N254" s="44" t="s">
        <v>424</v>
      </c>
      <c r="O254" s="39"/>
      <c r="P254" s="123">
        <v>66</v>
      </c>
      <c r="Q254" s="44">
        <f t="shared" si="54"/>
        <v>66</v>
      </c>
      <c r="R254" s="16">
        <f t="shared" si="51"/>
        <v>65.833333333333329</v>
      </c>
      <c r="T254" s="6">
        <f t="shared" si="47"/>
        <v>3.5353606144712977E-4</v>
      </c>
      <c r="V254" s="23">
        <f>+claims!D254</f>
        <v>0</v>
      </c>
      <c r="W254" s="23">
        <f>+claims!E254</f>
        <v>0</v>
      </c>
      <c r="X254" s="23">
        <f>+claims!F254</f>
        <v>1</v>
      </c>
      <c r="Z254" s="6">
        <f t="shared" si="52"/>
        <v>0</v>
      </c>
      <c r="AA254" s="6">
        <f t="shared" si="53"/>
        <v>0</v>
      </c>
      <c r="AB254" s="6">
        <f t="shared" si="55"/>
        <v>0.01</v>
      </c>
      <c r="AD254" s="6">
        <f t="shared" si="46"/>
        <v>5.0000000000000001E-3</v>
      </c>
    </row>
    <row r="255" spans="1:30" hidden="1" outlineLevel="1">
      <c r="A255" t="s">
        <v>425</v>
      </c>
      <c r="B255" t="s">
        <v>426</v>
      </c>
      <c r="C255" s="39"/>
      <c r="D255" s="44" t="s">
        <v>426</v>
      </c>
      <c r="E255" s="44"/>
      <c r="F255" s="44">
        <v>25</v>
      </c>
      <c r="G255" s="44">
        <f t="shared" si="48"/>
        <v>25</v>
      </c>
      <c r="H255" s="44"/>
      <c r="I255" s="44" t="s">
        <v>426</v>
      </c>
      <c r="J255" s="44"/>
      <c r="K255" s="44">
        <v>26.5</v>
      </c>
      <c r="L255" s="44">
        <f t="shared" si="50"/>
        <v>26.5</v>
      </c>
      <c r="M255" s="39"/>
      <c r="N255" s="44" t="s">
        <v>426</v>
      </c>
      <c r="O255" s="39"/>
      <c r="P255" s="123">
        <v>29.5</v>
      </c>
      <c r="Q255" s="44">
        <f t="shared" si="54"/>
        <v>29.5</v>
      </c>
      <c r="R255" s="16">
        <f t="shared" si="51"/>
        <v>27.75</v>
      </c>
      <c r="T255" s="6">
        <f t="shared" si="47"/>
        <v>1.4902216260999267E-4</v>
      </c>
      <c r="V255" s="23">
        <f>+claims!D255</f>
        <v>0</v>
      </c>
      <c r="W255" s="23">
        <f>+claims!E255</f>
        <v>0</v>
      </c>
      <c r="X255" s="23">
        <f>+claims!F255</f>
        <v>2</v>
      </c>
      <c r="Z255" s="6">
        <f t="shared" si="52"/>
        <v>0</v>
      </c>
      <c r="AA255" s="6">
        <f t="shared" si="53"/>
        <v>0</v>
      </c>
      <c r="AB255" s="6">
        <f t="shared" si="55"/>
        <v>0.02</v>
      </c>
      <c r="AD255" s="6">
        <f t="shared" si="46"/>
        <v>0.01</v>
      </c>
    </row>
    <row r="256" spans="1:30" hidden="1" outlineLevel="1">
      <c r="A256" t="s">
        <v>427</v>
      </c>
      <c r="B256" t="s">
        <v>428</v>
      </c>
      <c r="C256" s="39"/>
      <c r="D256" s="44" t="s">
        <v>428</v>
      </c>
      <c r="E256" s="44"/>
      <c r="F256" s="44">
        <v>51.5</v>
      </c>
      <c r="G256" s="44">
        <f t="shared" si="48"/>
        <v>51.5</v>
      </c>
      <c r="H256" s="44"/>
      <c r="I256" s="44" t="s">
        <v>428</v>
      </c>
      <c r="J256" s="44"/>
      <c r="K256" s="44">
        <v>54.5</v>
      </c>
      <c r="L256" s="44">
        <f t="shared" si="50"/>
        <v>54.5</v>
      </c>
      <c r="M256" s="39"/>
      <c r="N256" s="44" t="s">
        <v>428</v>
      </c>
      <c r="O256" s="39"/>
      <c r="P256" s="123">
        <v>54.5</v>
      </c>
      <c r="Q256" s="44">
        <f t="shared" si="54"/>
        <v>54.5</v>
      </c>
      <c r="R256" s="16">
        <f t="shared" si="51"/>
        <v>54</v>
      </c>
      <c r="T256" s="6">
        <f t="shared" si="47"/>
        <v>2.8998907318701276E-4</v>
      </c>
      <c r="V256" s="23">
        <f>+claims!D256</f>
        <v>0</v>
      </c>
      <c r="W256" s="23">
        <f>+claims!E256</f>
        <v>1</v>
      </c>
      <c r="X256" s="23">
        <f>+claims!F256</f>
        <v>0</v>
      </c>
      <c r="Z256" s="6">
        <f t="shared" si="52"/>
        <v>0</v>
      </c>
      <c r="AA256" s="6">
        <f t="shared" si="53"/>
        <v>0.01</v>
      </c>
      <c r="AB256" s="6">
        <f t="shared" si="55"/>
        <v>0</v>
      </c>
      <c r="AD256" s="6">
        <f t="shared" si="46"/>
        <v>3.3333333333333335E-3</v>
      </c>
    </row>
    <row r="257" spans="1:30" hidden="1" outlineLevel="1">
      <c r="A257" t="s">
        <v>429</v>
      </c>
      <c r="B257" t="s">
        <v>430</v>
      </c>
      <c r="C257" s="39"/>
      <c r="D257" s="44" t="s">
        <v>430</v>
      </c>
      <c r="E257" s="44"/>
      <c r="F257" s="44">
        <v>4</v>
      </c>
      <c r="G257" s="44">
        <f t="shared" si="48"/>
        <v>4</v>
      </c>
      <c r="H257" s="44"/>
      <c r="I257" s="44" t="s">
        <v>430</v>
      </c>
      <c r="J257" s="44"/>
      <c r="K257" s="44">
        <v>3</v>
      </c>
      <c r="L257" s="44">
        <f t="shared" si="50"/>
        <v>3</v>
      </c>
      <c r="M257" s="39"/>
      <c r="N257" s="44" t="s">
        <v>430</v>
      </c>
      <c r="O257" s="39"/>
      <c r="P257" s="123">
        <v>2</v>
      </c>
      <c r="Q257" s="44">
        <f t="shared" si="54"/>
        <v>2</v>
      </c>
      <c r="R257" s="16">
        <f t="shared" si="51"/>
        <v>2.6666666666666665</v>
      </c>
      <c r="T257" s="6">
        <f t="shared" si="47"/>
        <v>1.4320448058617915E-5</v>
      </c>
      <c r="V257" s="23">
        <f>+claims!D257</f>
        <v>0</v>
      </c>
      <c r="W257" s="23">
        <f>+claims!E257</f>
        <v>0</v>
      </c>
      <c r="X257" s="23">
        <f>+claims!F257</f>
        <v>0</v>
      </c>
      <c r="Z257" s="6">
        <f t="shared" si="52"/>
        <v>0</v>
      </c>
      <c r="AA257" s="6">
        <f t="shared" si="53"/>
        <v>0</v>
      </c>
      <c r="AB257" s="6">
        <f t="shared" si="55"/>
        <v>0</v>
      </c>
      <c r="AD257" s="6">
        <f t="shared" si="46"/>
        <v>0</v>
      </c>
    </row>
    <row r="258" spans="1:30" hidden="1" outlineLevel="1">
      <c r="A258" t="s">
        <v>431</v>
      </c>
      <c r="B258" t="s">
        <v>432</v>
      </c>
      <c r="C258" s="39"/>
      <c r="D258" s="44" t="s">
        <v>432</v>
      </c>
      <c r="E258" s="44"/>
      <c r="F258" s="44">
        <v>22.5</v>
      </c>
      <c r="G258" s="44">
        <f t="shared" si="48"/>
        <v>22.5</v>
      </c>
      <c r="H258" s="44"/>
      <c r="I258" s="44" t="s">
        <v>432</v>
      </c>
      <c r="J258" s="44"/>
      <c r="K258" s="44">
        <v>26.5</v>
      </c>
      <c r="L258" s="44">
        <f t="shared" si="50"/>
        <v>26.5</v>
      </c>
      <c r="M258" s="39"/>
      <c r="N258" s="44" t="s">
        <v>432</v>
      </c>
      <c r="O258" s="39"/>
      <c r="P258" s="123">
        <v>25.5</v>
      </c>
      <c r="Q258" s="44">
        <f t="shared" si="54"/>
        <v>25.5</v>
      </c>
      <c r="R258" s="16">
        <f t="shared" si="51"/>
        <v>25.333333333333332</v>
      </c>
      <c r="T258" s="6">
        <f t="shared" si="47"/>
        <v>1.3604425655687019E-4</v>
      </c>
      <c r="V258" s="23">
        <f>+claims!D258</f>
        <v>1</v>
      </c>
      <c r="W258" s="23">
        <f>+claims!E258</f>
        <v>0</v>
      </c>
      <c r="X258" s="23">
        <f>+claims!F258</f>
        <v>0</v>
      </c>
      <c r="Z258" s="6">
        <f t="shared" si="52"/>
        <v>0.01</v>
      </c>
      <c r="AA258" s="6">
        <f t="shared" si="53"/>
        <v>0</v>
      </c>
      <c r="AB258" s="6">
        <f t="shared" si="55"/>
        <v>0</v>
      </c>
      <c r="AD258" s="6">
        <f t="shared" si="46"/>
        <v>1.6666666666666668E-3</v>
      </c>
    </row>
    <row r="259" spans="1:30" hidden="1" outlineLevel="1">
      <c r="A259" t="s">
        <v>433</v>
      </c>
      <c r="B259" t="s">
        <v>434</v>
      </c>
      <c r="C259" s="39"/>
      <c r="D259" s="44" t="s">
        <v>434</v>
      </c>
      <c r="E259" s="44"/>
      <c r="F259" s="44">
        <v>4.5</v>
      </c>
      <c r="G259" s="44">
        <f t="shared" si="48"/>
        <v>4.5</v>
      </c>
      <c r="H259" s="44"/>
      <c r="I259" s="44" t="s">
        <v>434</v>
      </c>
      <c r="J259" s="44"/>
      <c r="K259" s="44">
        <v>5</v>
      </c>
      <c r="L259" s="44">
        <f t="shared" si="50"/>
        <v>5</v>
      </c>
      <c r="M259" s="39"/>
      <c r="N259" s="44" t="s">
        <v>434</v>
      </c>
      <c r="O259" s="39"/>
      <c r="P259" s="123">
        <v>5</v>
      </c>
      <c r="Q259" s="44">
        <f t="shared" si="54"/>
        <v>5</v>
      </c>
      <c r="R259" s="16">
        <f t="shared" si="51"/>
        <v>4.916666666666667</v>
      </c>
      <c r="T259" s="6">
        <f t="shared" si="47"/>
        <v>2.6403326108076782E-5</v>
      </c>
      <c r="V259" s="23">
        <f>+claims!D259</f>
        <v>0</v>
      </c>
      <c r="W259" s="23">
        <f>+claims!E259</f>
        <v>0</v>
      </c>
      <c r="X259" s="23">
        <f>+claims!F259</f>
        <v>0</v>
      </c>
      <c r="Z259" s="6">
        <f t="shared" si="52"/>
        <v>0</v>
      </c>
      <c r="AA259" s="6">
        <f t="shared" si="53"/>
        <v>0</v>
      </c>
      <c r="AB259" s="6">
        <f t="shared" si="55"/>
        <v>0</v>
      </c>
      <c r="AD259" s="6">
        <f t="shared" ref="AD259:AD264" si="56">(+Z259+(AA259*2)+(AB259*3))/6</f>
        <v>0</v>
      </c>
    </row>
    <row r="260" spans="1:30" hidden="1" outlineLevel="1">
      <c r="A260" t="s">
        <v>435</v>
      </c>
      <c r="B260" t="s">
        <v>436</v>
      </c>
      <c r="C260" s="39"/>
      <c r="D260" s="44" t="s">
        <v>436</v>
      </c>
      <c r="E260" s="44"/>
      <c r="F260" s="44">
        <v>111.5</v>
      </c>
      <c r="G260" s="44">
        <f t="shared" si="48"/>
        <v>111.5</v>
      </c>
      <c r="H260" s="44"/>
      <c r="I260" s="44" t="s">
        <v>436</v>
      </c>
      <c r="J260" s="44"/>
      <c r="K260" s="44">
        <v>108</v>
      </c>
      <c r="L260" s="44">
        <f t="shared" si="50"/>
        <v>108</v>
      </c>
      <c r="M260" s="39"/>
      <c r="N260" s="44" t="s">
        <v>436</v>
      </c>
      <c r="O260" s="39"/>
      <c r="P260" s="123">
        <v>108</v>
      </c>
      <c r="Q260" s="44">
        <f t="shared" si="54"/>
        <v>108</v>
      </c>
      <c r="R260" s="16">
        <f t="shared" si="51"/>
        <v>108.58333333333333</v>
      </c>
      <c r="T260" s="6">
        <f t="shared" si="47"/>
        <v>5.8311074438684824E-4</v>
      </c>
      <c r="V260" s="23">
        <f>+claims!D260</f>
        <v>2</v>
      </c>
      <c r="W260" s="23">
        <f>+claims!E260</f>
        <v>2</v>
      </c>
      <c r="X260" s="23">
        <f>+claims!F260</f>
        <v>3</v>
      </c>
      <c r="Z260" s="6">
        <f t="shared" si="52"/>
        <v>1.7937219730941704E-2</v>
      </c>
      <c r="AA260" s="6">
        <f t="shared" si="53"/>
        <v>1.8518518518518517E-2</v>
      </c>
      <c r="AB260" s="6">
        <f t="shared" si="55"/>
        <v>2.7777777777777776E-2</v>
      </c>
      <c r="AD260" s="6">
        <f t="shared" si="56"/>
        <v>2.3051265016885342E-2</v>
      </c>
    </row>
    <row r="261" spans="1:30" hidden="1" outlineLevel="1">
      <c r="A261" t="s">
        <v>437</v>
      </c>
      <c r="B261" t="s">
        <v>438</v>
      </c>
      <c r="C261" s="39"/>
      <c r="D261" s="44" t="s">
        <v>438</v>
      </c>
      <c r="E261" s="44"/>
      <c r="F261" s="44">
        <v>4.5</v>
      </c>
      <c r="G261" s="44">
        <f t="shared" si="48"/>
        <v>4.5</v>
      </c>
      <c r="H261" s="44"/>
      <c r="I261" s="44" t="s">
        <v>438</v>
      </c>
      <c r="J261" s="44"/>
      <c r="K261" s="44">
        <v>4.5</v>
      </c>
      <c r="L261" s="44">
        <f t="shared" si="50"/>
        <v>4.5</v>
      </c>
      <c r="M261" s="39"/>
      <c r="N261" s="44" t="s">
        <v>438</v>
      </c>
      <c r="O261" s="39"/>
      <c r="P261" s="123">
        <v>4.5</v>
      </c>
      <c r="Q261" s="44">
        <f t="shared" si="54"/>
        <v>4.5</v>
      </c>
      <c r="R261" s="16">
        <f t="shared" si="51"/>
        <v>4.5</v>
      </c>
      <c r="T261" s="6">
        <f t="shared" si="47"/>
        <v>2.4165756098917732E-5</v>
      </c>
      <c r="V261" s="23">
        <f>+claims!D261</f>
        <v>0</v>
      </c>
      <c r="W261" s="23">
        <f>+claims!E261</f>
        <v>0</v>
      </c>
      <c r="X261" s="23">
        <f>+claims!F261</f>
        <v>0</v>
      </c>
      <c r="Z261" s="6">
        <f t="shared" si="52"/>
        <v>0</v>
      </c>
      <c r="AA261" s="6">
        <f t="shared" si="53"/>
        <v>0</v>
      </c>
      <c r="AB261" s="6">
        <f t="shared" si="55"/>
        <v>0</v>
      </c>
      <c r="AD261" s="6">
        <f t="shared" si="56"/>
        <v>0</v>
      </c>
    </row>
    <row r="262" spans="1:30" hidden="1" outlineLevel="1">
      <c r="A262" t="s">
        <v>439</v>
      </c>
      <c r="B262" t="s">
        <v>440</v>
      </c>
      <c r="C262" s="39"/>
      <c r="D262" s="44" t="s">
        <v>440</v>
      </c>
      <c r="E262" s="44"/>
      <c r="F262" s="44">
        <v>10</v>
      </c>
      <c r="G262" s="44">
        <f t="shared" si="48"/>
        <v>10</v>
      </c>
      <c r="H262" s="44"/>
      <c r="I262" s="44" t="s">
        <v>440</v>
      </c>
      <c r="J262" s="44"/>
      <c r="K262" s="44">
        <v>9</v>
      </c>
      <c r="L262" s="44">
        <f t="shared" si="50"/>
        <v>9</v>
      </c>
      <c r="M262" s="39"/>
      <c r="N262" s="44" t="s">
        <v>440</v>
      </c>
      <c r="O262" s="39"/>
      <c r="P262" s="123">
        <v>8</v>
      </c>
      <c r="Q262" s="44">
        <f t="shared" si="54"/>
        <v>8</v>
      </c>
      <c r="R262" s="16">
        <f t="shared" si="51"/>
        <v>8.6666666666666661</v>
      </c>
      <c r="T262" s="6">
        <f t="shared" si="47"/>
        <v>4.6541456190508221E-5</v>
      </c>
      <c r="V262" s="23">
        <f>+claims!D262</f>
        <v>0</v>
      </c>
      <c r="W262" s="23">
        <f>+claims!E262</f>
        <v>0</v>
      </c>
      <c r="X262" s="23">
        <f>+claims!F262</f>
        <v>0</v>
      </c>
      <c r="Z262" s="6">
        <f t="shared" si="52"/>
        <v>0</v>
      </c>
      <c r="AA262" s="6">
        <f t="shared" si="53"/>
        <v>0</v>
      </c>
      <c r="AB262" s="6">
        <f t="shared" si="55"/>
        <v>0</v>
      </c>
      <c r="AD262" s="6">
        <f t="shared" si="56"/>
        <v>0</v>
      </c>
    </row>
    <row r="263" spans="1:30" hidden="1" outlineLevel="1">
      <c r="A263" t="s">
        <v>441</v>
      </c>
      <c r="B263" t="s">
        <v>442</v>
      </c>
      <c r="C263" s="39"/>
      <c r="D263" s="44" t="s">
        <v>442</v>
      </c>
      <c r="E263" s="44"/>
      <c r="F263" s="44">
        <v>9</v>
      </c>
      <c r="G263" s="66">
        <f t="shared" si="48"/>
        <v>9</v>
      </c>
      <c r="H263" s="44"/>
      <c r="I263" s="44" t="s">
        <v>442</v>
      </c>
      <c r="J263" s="44"/>
      <c r="K263" s="44">
        <v>9</v>
      </c>
      <c r="L263" s="66">
        <f t="shared" si="50"/>
        <v>9</v>
      </c>
      <c r="M263" s="39"/>
      <c r="N263" s="44" t="s">
        <v>442</v>
      </c>
      <c r="O263" s="39"/>
      <c r="P263" s="123">
        <v>7.5</v>
      </c>
      <c r="Q263" s="66">
        <f t="shared" si="54"/>
        <v>7.5</v>
      </c>
      <c r="R263" s="20">
        <f t="shared" si="51"/>
        <v>8.25</v>
      </c>
      <c r="T263" s="26">
        <f t="shared" si="47"/>
        <v>4.4303886181349174E-5</v>
      </c>
      <c r="V263" s="27">
        <f>+claims!D263</f>
        <v>0</v>
      </c>
      <c r="W263" s="27">
        <f>+claims!E263</f>
        <v>0</v>
      </c>
      <c r="X263" s="27">
        <f>+claims!F263</f>
        <v>0</v>
      </c>
      <c r="Z263" s="26">
        <f t="shared" si="52"/>
        <v>0</v>
      </c>
      <c r="AA263" s="26">
        <f t="shared" si="53"/>
        <v>0</v>
      </c>
      <c r="AB263" s="26">
        <f t="shared" si="55"/>
        <v>0</v>
      </c>
      <c r="AD263" s="26">
        <f t="shared" si="56"/>
        <v>0</v>
      </c>
    </row>
    <row r="264" spans="1:30" s="106" customFormat="1" collapsed="1">
      <c r="B264" s="106" t="s">
        <v>486</v>
      </c>
      <c r="C264" s="44">
        <f t="shared" ref="C264:F264" si="57">SUBTOTAL(9,C142:C263)</f>
        <v>0</v>
      </c>
      <c r="D264" s="44">
        <f t="shared" si="57"/>
        <v>0</v>
      </c>
      <c r="E264" s="44">
        <f t="shared" si="57"/>
        <v>0</v>
      </c>
      <c r="F264" s="44">
        <f t="shared" si="57"/>
        <v>6557</v>
      </c>
      <c r="G264" s="44">
        <f t="shared" ref="G264:K264" si="58">SUBTOTAL(9,G142:G263)</f>
        <v>6557</v>
      </c>
      <c r="H264" s="44">
        <f t="shared" si="58"/>
        <v>0</v>
      </c>
      <c r="I264" s="44">
        <f t="shared" si="58"/>
        <v>0</v>
      </c>
      <c r="J264" s="44">
        <f t="shared" si="58"/>
        <v>0</v>
      </c>
      <c r="K264" s="44">
        <f t="shared" si="58"/>
        <v>6539</v>
      </c>
      <c r="L264" s="44">
        <f t="shared" ref="L264:R264" si="59">SUBTOTAL(9,L142:L263)</f>
        <v>6539</v>
      </c>
      <c r="M264" s="44">
        <f t="shared" si="59"/>
        <v>0</v>
      </c>
      <c r="N264" s="44">
        <f t="shared" si="59"/>
        <v>0</v>
      </c>
      <c r="O264" s="44">
        <f t="shared" si="59"/>
        <v>0</v>
      </c>
      <c r="P264" s="44">
        <f t="shared" si="59"/>
        <v>6535.5</v>
      </c>
      <c r="Q264" s="44">
        <f t="shared" si="59"/>
        <v>6535.5</v>
      </c>
      <c r="R264" s="44">
        <f t="shared" si="59"/>
        <v>6541.7500000000009</v>
      </c>
      <c r="T264" s="48">
        <f>SUBTOTAL(9,T142:T263)</f>
        <v>3.5130296657798897E-2</v>
      </c>
      <c r="V264" s="49">
        <f>SUBTOTAL(9,V142:V263)</f>
        <v>106</v>
      </c>
      <c r="W264" s="49">
        <f>SUBTOTAL(9,W142:W263)</f>
        <v>101</v>
      </c>
      <c r="X264" s="49">
        <f>SUBTOTAL(9,X142:X263)</f>
        <v>108</v>
      </c>
      <c r="Z264" s="48">
        <f>IF(G264&gt;100,IF(V264&lt;1,0,+V264/G264),IF(V264&lt;1,0,+V264/100))</f>
        <v>1.6165929540948604E-2</v>
      </c>
      <c r="AA264" s="48">
        <f>IF(L264&gt;100,IF(W264&lt;1,0,+W264/L264),IF(W264&lt;1,0,+W264/100))</f>
        <v>1.5445786817556201E-2</v>
      </c>
      <c r="AB264" s="48">
        <f>IF(Q264&gt;100,IF(X264&lt;1,0,+X264/Q264),IF(X264&lt;1,0,+X264/100))</f>
        <v>1.6525131971540052E-2</v>
      </c>
      <c r="AD264" s="48">
        <f t="shared" si="56"/>
        <v>1.6105483181780192E-2</v>
      </c>
    </row>
    <row r="265" spans="1:30" ht="6" customHeight="1">
      <c r="C265" s="39"/>
      <c r="D265" s="39"/>
      <c r="E265" s="39"/>
      <c r="F265" s="39"/>
      <c r="G265" s="40"/>
      <c r="H265" s="39"/>
      <c r="I265" s="39"/>
      <c r="J265" s="39"/>
      <c r="K265" s="39"/>
      <c r="L265" s="40"/>
      <c r="M265" s="39"/>
      <c r="N265" s="39"/>
      <c r="O265" s="39"/>
      <c r="P265" s="39"/>
      <c r="Q265" s="66"/>
      <c r="R265" s="16"/>
      <c r="V265" s="23"/>
      <c r="W265" s="23"/>
      <c r="X265" s="23"/>
    </row>
    <row r="266" spans="1:30" s="106" customFormat="1" ht="13.5" thickBot="1">
      <c r="C266" s="44">
        <f t="shared" ref="C266:K266" si="60">SUBTOTAL(9,C4:C265)</f>
        <v>188271.20627981913</v>
      </c>
      <c r="D266" s="44">
        <f t="shared" si="60"/>
        <v>187130.68817284825</v>
      </c>
      <c r="E266" s="44">
        <f t="shared" si="60"/>
        <v>186362.7426760683</v>
      </c>
      <c r="F266" s="44">
        <f t="shared" si="60"/>
        <v>182331.07111412991</v>
      </c>
      <c r="G266" s="44">
        <f t="shared" si="60"/>
        <v>190941.67706071649</v>
      </c>
      <c r="H266" s="44">
        <f t="shared" si="60"/>
        <v>179993.70000000004</v>
      </c>
      <c r="I266" s="44">
        <f t="shared" si="60"/>
        <v>179634.30000000002</v>
      </c>
      <c r="J266" s="44">
        <f t="shared" si="60"/>
        <v>179524.80000000008</v>
      </c>
      <c r="K266" s="44">
        <f t="shared" si="60"/>
        <v>178957.09999999989</v>
      </c>
      <c r="L266" s="44">
        <f t="shared" ref="L266:R266" si="61">SUBTOTAL(9,L4:L265)</f>
        <v>184431.72499999998</v>
      </c>
      <c r="M266" s="44">
        <f t="shared" si="61"/>
        <v>181362.30000000008</v>
      </c>
      <c r="N266" s="44">
        <f t="shared" si="61"/>
        <v>181224.00000000003</v>
      </c>
      <c r="O266" s="44">
        <f t="shared" si="61"/>
        <v>181242.8000000001</v>
      </c>
      <c r="P266" s="44">
        <f t="shared" si="61"/>
        <v>179616.4</v>
      </c>
      <c r="Q266" s="44">
        <f t="shared" si="61"/>
        <v>185763.00000000009</v>
      </c>
      <c r="R266" s="60">
        <f t="shared" si="61"/>
        <v>186213.91284345262</v>
      </c>
      <c r="T266" s="65">
        <f>SUBTOTAL(9,T4:T265)</f>
        <v>1.0000000000000007</v>
      </c>
      <c r="V266" s="61">
        <f>SUBTOTAL(9,V4:V265)</f>
        <v>7462</v>
      </c>
      <c r="W266" s="61">
        <f>SUBTOTAL(9,W4:W265)</f>
        <v>6953</v>
      </c>
      <c r="X266" s="61">
        <f>SUBTOTAL(9,X4:X265)</f>
        <v>6442</v>
      </c>
      <c r="Z266" s="48">
        <f t="shared" si="52"/>
        <v>3.907999612691785E-2</v>
      </c>
      <c r="AA266" s="48">
        <f>IF(L266&gt;100,IF(W266&lt;1,0,+W266/L266),IF(W266&lt;1,0,+W266/100))</f>
        <v>3.7699587747173115E-2</v>
      </c>
      <c r="AB266" s="48">
        <f>IF(Q266&gt;100,IF(X266&lt;1,0,+X266/Q266),IF(X266&lt;1,0,+X266/100))</f>
        <v>3.4678595845243652E-2</v>
      </c>
      <c r="AD266" s="48">
        <f>(+Z266+(AA266*2)+(AB266*3))/6</f>
        <v>3.6419159859499173E-2</v>
      </c>
    </row>
    <row r="267" spans="1:30" ht="13.5" thickTop="1"/>
    <row r="268" spans="1:30">
      <c r="H268" s="39"/>
    </row>
    <row r="269" spans="1:30">
      <c r="G269" s="39"/>
    </row>
    <row r="271" spans="1:30">
      <c r="C271" s="39">
        <f>C266-187038.3</f>
        <v>1232.9062798191444</v>
      </c>
      <c r="M271" s="39"/>
    </row>
    <row r="273" spans="3:16">
      <c r="C273" s="39"/>
      <c r="D273" s="39"/>
      <c r="E273" s="39"/>
      <c r="F273" s="39"/>
      <c r="P273" s="39"/>
    </row>
    <row r="275" spans="3:16">
      <c r="M275" s="39"/>
      <c r="N275" s="39"/>
      <c r="O275" s="39"/>
      <c r="P275" s="39"/>
    </row>
  </sheetData>
  <phoneticPr fontId="9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2014 Assessments</oddHeader>
    <oddFooter>&amp;L&amp;D&amp;CPage &amp;P of &amp;N</oddFooter>
  </headerFooter>
  <ignoredErrors>
    <ignoredError sqref="L141 L107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2"/>
  <sheetViews>
    <sheetView workbookViewId="0">
      <pane xSplit="1" ySplit="3" topLeftCell="B243" activePane="bottomRight" state="frozen"/>
      <selection activeCell="D52" sqref="D52"/>
      <selection pane="topRight" activeCell="D52" sqref="D52"/>
      <selection pane="bottomLeft" activeCell="D52" sqref="D52"/>
      <selection pane="bottomRight" activeCell="K36" sqref="K36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173" customWidth="1"/>
    <col min="5" max="6" width="8.5703125" style="173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445</v>
      </c>
      <c r="J1" s="1"/>
      <c r="K1" s="1"/>
      <c r="L1" s="1" t="s">
        <v>480</v>
      </c>
      <c r="M1" s="1"/>
      <c r="N1" s="1"/>
      <c r="O1" s="1"/>
      <c r="P1" s="1" t="s">
        <v>446</v>
      </c>
      <c r="R1" s="1"/>
      <c r="T1" s="1" t="s">
        <v>447</v>
      </c>
      <c r="X1" s="1" t="s">
        <v>448</v>
      </c>
    </row>
    <row r="2" spans="1:29">
      <c r="A2" s="19" t="s">
        <v>463</v>
      </c>
      <c r="B2" s="19"/>
      <c r="D2" s="171" t="s">
        <v>565</v>
      </c>
      <c r="E2" s="171" t="s">
        <v>574</v>
      </c>
      <c r="F2" s="171" t="s">
        <v>581</v>
      </c>
      <c r="G2" s="1"/>
      <c r="H2" s="1"/>
      <c r="I2" s="1" t="s">
        <v>444</v>
      </c>
      <c r="J2" s="1" t="s">
        <v>449</v>
      </c>
      <c r="K2" s="1" t="s">
        <v>2</v>
      </c>
      <c r="L2" s="1" t="s">
        <v>444</v>
      </c>
      <c r="M2" s="1" t="s">
        <v>457</v>
      </c>
      <c r="N2" s="1"/>
      <c r="O2" s="1"/>
      <c r="P2" s="1" t="s">
        <v>444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461</v>
      </c>
      <c r="B3" s="11" t="s">
        <v>462</v>
      </c>
      <c r="C3" s="11"/>
      <c r="D3" s="172" t="s">
        <v>451</v>
      </c>
      <c r="E3" s="172" t="s">
        <v>451</v>
      </c>
      <c r="F3" s="172" t="s">
        <v>451</v>
      </c>
      <c r="G3" s="11" t="s">
        <v>470</v>
      </c>
      <c r="H3" s="11"/>
      <c r="I3" s="11" t="s">
        <v>451</v>
      </c>
      <c r="J3" s="11" t="s">
        <v>452</v>
      </c>
      <c r="K3" s="11" t="s">
        <v>479</v>
      </c>
      <c r="L3" s="11" t="s">
        <v>451</v>
      </c>
      <c r="M3" s="11" t="s">
        <v>458</v>
      </c>
      <c r="N3" s="11"/>
      <c r="O3" s="11"/>
      <c r="P3" s="11" t="s">
        <v>451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453</v>
      </c>
      <c r="Y3" s="11"/>
      <c r="Z3" s="11" t="s">
        <v>454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522</v>
      </c>
      <c r="D5" s="168">
        <v>1</v>
      </c>
      <c r="E5" s="168">
        <v>0</v>
      </c>
      <c r="F5" s="168">
        <v>2</v>
      </c>
      <c r="G5">
        <f t="shared" ref="G5:G55" si="0">SUM(D5:F5)</f>
        <v>3</v>
      </c>
      <c r="I5" s="22">
        <f>AVERAGE(D5:F5)</f>
        <v>1</v>
      </c>
      <c r="J5" s="6">
        <f>+IFR!AD5</f>
        <v>2.044809458547501E-3</v>
      </c>
      <c r="K5" s="14">
        <f t="shared" ref="K5:K36" si="1">IF(+J5&lt;$E$269,$I$269,IF(J5&gt;$E$271,$I$271,$I$270))</f>
        <v>0.95</v>
      </c>
      <c r="L5" s="22">
        <f>+I5*K5</f>
        <v>0.95</v>
      </c>
      <c r="M5" s="14">
        <v>1</v>
      </c>
      <c r="N5" s="14">
        <v>1</v>
      </c>
      <c r="P5" s="22">
        <f t="shared" ref="P5:P55" si="2">+L5*M5*N5</f>
        <v>0.95</v>
      </c>
      <c r="R5" s="3">
        <f t="shared" ref="R5:R37" si="3">+P5/$P$266</f>
        <v>1.3589483170497956E-4</v>
      </c>
      <c r="T5" s="5">
        <f>+R5*(assessment!$J$274*assessment!$E$3)</f>
        <v>993.00069199078837</v>
      </c>
      <c r="V5" s="6">
        <f>+T5/payroll!F5</f>
        <v>3.9078589976483853E-5</v>
      </c>
      <c r="X5" s="5">
        <f>IF(V5&lt;$X$2,T5, +payroll!F5 * $X$2)</f>
        <v>993.00069199078837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523</v>
      </c>
      <c r="D6" s="168">
        <v>1</v>
      </c>
      <c r="E6" s="168">
        <v>0</v>
      </c>
      <c r="F6" s="168">
        <v>0</v>
      </c>
      <c r="G6">
        <f t="shared" si="0"/>
        <v>1</v>
      </c>
      <c r="I6" s="22">
        <f t="shared" ref="I6:I55" si="6">AVERAGE(D6:F6)</f>
        <v>0.33333333333333331</v>
      </c>
      <c r="J6" s="6">
        <f>+IFR!AD6</f>
        <v>1.9123499392719197E-4</v>
      </c>
      <c r="K6" s="14">
        <f t="shared" si="1"/>
        <v>0.95</v>
      </c>
      <c r="L6" s="22">
        <f t="shared" ref="L6:L55" si="7">+I6*K6</f>
        <v>0.31666666666666665</v>
      </c>
      <c r="M6" s="14">
        <v>1</v>
      </c>
      <c r="N6" s="14">
        <v>1</v>
      </c>
      <c r="P6" s="22">
        <f t="shared" si="2"/>
        <v>0.31666666666666665</v>
      </c>
      <c r="R6" s="3">
        <f t="shared" si="3"/>
        <v>4.5298277234993187E-5</v>
      </c>
      <c r="T6" s="5">
        <f>+R6*(assessment!$J$274*assessment!$E$3)</f>
        <v>331.00023066359614</v>
      </c>
      <c r="V6" s="6">
        <f>+T6/payroll!F6</f>
        <v>1.1926473617518202E-5</v>
      </c>
      <c r="X6" s="5">
        <f>IF(V6&lt;$X$2,T6, +payroll!F6 * $X$2)</f>
        <v>331.00023066359614</v>
      </c>
      <c r="Z6" s="5">
        <f t="shared" si="4"/>
        <v>0</v>
      </c>
      <c r="AB6">
        <f t="shared" si="5"/>
        <v>1</v>
      </c>
    </row>
    <row r="7" spans="1:29">
      <c r="A7" t="s">
        <v>9</v>
      </c>
      <c r="B7" t="s">
        <v>10</v>
      </c>
      <c r="D7" s="168">
        <v>1</v>
      </c>
      <c r="E7" s="168">
        <v>0</v>
      </c>
      <c r="F7" s="168">
        <v>0</v>
      </c>
      <c r="G7">
        <f t="shared" si="0"/>
        <v>1</v>
      </c>
      <c r="I7" s="22">
        <f t="shared" si="6"/>
        <v>0.33333333333333331</v>
      </c>
      <c r="J7" s="6">
        <f>+IFR!AD7</f>
        <v>3.5423501603021584E-4</v>
      </c>
      <c r="K7" s="14">
        <f t="shared" si="1"/>
        <v>0.95</v>
      </c>
      <c r="L7" s="22">
        <f t="shared" si="7"/>
        <v>0.31666666666666665</v>
      </c>
      <c r="M7" s="14">
        <v>1</v>
      </c>
      <c r="N7" s="14">
        <v>1</v>
      </c>
      <c r="P7" s="22">
        <f t="shared" si="2"/>
        <v>0.31666666666666665</v>
      </c>
      <c r="R7" s="3">
        <f t="shared" si="3"/>
        <v>4.5298277234993187E-5</v>
      </c>
      <c r="T7" s="5">
        <f>+R7*(assessment!$J$274*assessment!$E$3)</f>
        <v>331.00023066359614</v>
      </c>
      <c r="V7" s="6">
        <f>+T7/payroll!F7</f>
        <v>1.2944539730844275E-5</v>
      </c>
      <c r="X7" s="5">
        <f>IF(V7&lt;$X$2,T7, +payroll!F7 * $X$2)</f>
        <v>331.00023066359614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168">
        <v>0</v>
      </c>
      <c r="E8" s="168">
        <v>0</v>
      </c>
      <c r="F8" s="168">
        <v>0</v>
      </c>
      <c r="G8">
        <f t="shared" si="0"/>
        <v>0</v>
      </c>
      <c r="I8" s="22">
        <f t="shared" si="6"/>
        <v>0</v>
      </c>
      <c r="J8" s="6">
        <f>+IFR!AD8</f>
        <v>0</v>
      </c>
      <c r="K8" s="14">
        <f t="shared" si="1"/>
        <v>0.95</v>
      </c>
      <c r="L8" s="22">
        <f t="shared" si="7"/>
        <v>0</v>
      </c>
      <c r="M8" s="14">
        <v>1</v>
      </c>
      <c r="N8" s="14">
        <v>1</v>
      </c>
      <c r="P8" s="22">
        <f t="shared" si="2"/>
        <v>0</v>
      </c>
      <c r="R8" s="3">
        <f t="shared" si="3"/>
        <v>0</v>
      </c>
      <c r="T8" s="5">
        <f>+R8*(assessment!$J$274*assessment!$E$3)</f>
        <v>0</v>
      </c>
      <c r="V8" s="6">
        <f>+T8/payroll!F8</f>
        <v>0</v>
      </c>
      <c r="X8" s="5">
        <f>IF(V8&lt;$X$2,T8, +payroll!F8 * $X$2)</f>
        <v>0</v>
      </c>
      <c r="Z8" s="5">
        <f t="shared" si="4"/>
        <v>0</v>
      </c>
      <c r="AB8" t="e">
        <f t="shared" si="5"/>
        <v>#DIV/0!</v>
      </c>
    </row>
    <row r="9" spans="1:29">
      <c r="A9" t="s">
        <v>13</v>
      </c>
      <c r="B9" t="s">
        <v>14</v>
      </c>
      <c r="D9" s="168">
        <v>0</v>
      </c>
      <c r="E9" s="168">
        <v>0</v>
      </c>
      <c r="F9" s="168">
        <v>0</v>
      </c>
      <c r="G9">
        <f t="shared" si="0"/>
        <v>0</v>
      </c>
      <c r="I9" s="22">
        <f t="shared" si="6"/>
        <v>0</v>
      </c>
      <c r="J9" s="6">
        <f>+IFR!AD9</f>
        <v>0</v>
      </c>
      <c r="K9" s="14">
        <f t="shared" si="1"/>
        <v>0.95</v>
      </c>
      <c r="L9" s="22">
        <f t="shared" si="7"/>
        <v>0</v>
      </c>
      <c r="M9" s="14">
        <v>1</v>
      </c>
      <c r="N9" s="14">
        <v>1</v>
      </c>
      <c r="P9" s="22">
        <f t="shared" si="2"/>
        <v>0</v>
      </c>
      <c r="R9" s="3">
        <f t="shared" si="3"/>
        <v>0</v>
      </c>
      <c r="T9" s="5">
        <f>+R9*(assessment!$J$274*assessment!$E$3)</f>
        <v>0</v>
      </c>
      <c r="V9" s="6">
        <f>+T9/payroll!F9</f>
        <v>0</v>
      </c>
      <c r="X9" s="5">
        <f>IF(V9&lt;$X$2,T9, +payroll!F9 * $X$2)</f>
        <v>0</v>
      </c>
      <c r="Z9" s="5">
        <f t="shared" si="4"/>
        <v>0</v>
      </c>
      <c r="AB9" t="e">
        <f t="shared" si="5"/>
        <v>#DIV/0!</v>
      </c>
    </row>
    <row r="10" spans="1:29">
      <c r="A10" t="s">
        <v>15</v>
      </c>
      <c r="B10" t="s">
        <v>16</v>
      </c>
      <c r="D10" s="168">
        <v>0</v>
      </c>
      <c r="E10" s="168">
        <v>0</v>
      </c>
      <c r="F10" s="168">
        <v>0</v>
      </c>
      <c r="G10">
        <f t="shared" si="0"/>
        <v>0</v>
      </c>
      <c r="I10" s="22">
        <f t="shared" si="6"/>
        <v>0</v>
      </c>
      <c r="J10" s="6">
        <f>+IFR!AD10</f>
        <v>0</v>
      </c>
      <c r="K10" s="14">
        <f t="shared" si="1"/>
        <v>0.95</v>
      </c>
      <c r="L10" s="22">
        <f t="shared" si="7"/>
        <v>0</v>
      </c>
      <c r="M10" s="14">
        <v>1</v>
      </c>
      <c r="N10" s="14">
        <v>1</v>
      </c>
      <c r="P10" s="22">
        <f t="shared" si="2"/>
        <v>0</v>
      </c>
      <c r="R10" s="3">
        <f t="shared" si="3"/>
        <v>0</v>
      </c>
      <c r="T10" s="5">
        <f>+R10*(assessment!$J$274*assessment!$E$3)</f>
        <v>0</v>
      </c>
      <c r="V10" s="6">
        <f>+T10/payroll!F10</f>
        <v>0</v>
      </c>
      <c r="X10" s="5">
        <f>IF(V10&lt;$X$2,T10, +payroll!F10 * $X$2)</f>
        <v>0</v>
      </c>
      <c r="Z10" s="5">
        <f t="shared" si="4"/>
        <v>0</v>
      </c>
      <c r="AB10" t="e">
        <f t="shared" si="5"/>
        <v>#DIV/0!</v>
      </c>
    </row>
    <row r="11" spans="1:29">
      <c r="A11" t="s">
        <v>17</v>
      </c>
      <c r="B11" t="s">
        <v>18</v>
      </c>
      <c r="D11" s="168">
        <v>2</v>
      </c>
      <c r="E11" s="168">
        <v>0</v>
      </c>
      <c r="F11" s="168">
        <v>0</v>
      </c>
      <c r="G11">
        <f t="shared" si="0"/>
        <v>2</v>
      </c>
      <c r="I11" s="22">
        <f t="shared" si="6"/>
        <v>0.66666666666666663</v>
      </c>
      <c r="J11" s="6">
        <f>+IFR!AD11</f>
        <v>3.3333333333333335E-3</v>
      </c>
      <c r="K11" s="14">
        <f t="shared" si="1"/>
        <v>0.95</v>
      </c>
      <c r="L11" s="22">
        <f t="shared" si="7"/>
        <v>0.6333333333333333</v>
      </c>
      <c r="M11" s="14">
        <v>1</v>
      </c>
      <c r="N11" s="14">
        <v>1</v>
      </c>
      <c r="P11" s="22">
        <f t="shared" si="2"/>
        <v>0.6333333333333333</v>
      </c>
      <c r="R11" s="3">
        <f t="shared" si="3"/>
        <v>9.0596554469986375E-5</v>
      </c>
      <c r="T11" s="5">
        <f>+R11*(assessment!$J$274*assessment!$E$3)</f>
        <v>662.00046132719228</v>
      </c>
      <c r="V11" s="6">
        <f>+T11/payroll!F11</f>
        <v>1.3063926552529939E-4</v>
      </c>
      <c r="X11" s="5">
        <f>IF(V11&lt;$X$2,T11, +payroll!F11 * $X$2)</f>
        <v>662.00046132719228</v>
      </c>
      <c r="Z11" s="5">
        <f t="shared" si="4"/>
        <v>0</v>
      </c>
      <c r="AB11">
        <f t="shared" si="5"/>
        <v>1</v>
      </c>
    </row>
    <row r="12" spans="1:29">
      <c r="A12" t="s">
        <v>19</v>
      </c>
      <c r="B12" t="s">
        <v>20</v>
      </c>
      <c r="D12" s="168">
        <v>0</v>
      </c>
      <c r="E12" s="168">
        <v>0</v>
      </c>
      <c r="F12" s="168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+R12*(assessment!$J$274*assessment!$E$3)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168">
        <v>0</v>
      </c>
      <c r="E13" s="168">
        <v>0</v>
      </c>
      <c r="F13" s="168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+R13*(assessment!$J$274*assessment!$E$3)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168">
        <v>2</v>
      </c>
      <c r="E14" s="168">
        <v>1</v>
      </c>
      <c r="F14" s="168">
        <v>1</v>
      </c>
      <c r="G14">
        <f t="shared" si="0"/>
        <v>4</v>
      </c>
      <c r="I14" s="22">
        <f t="shared" si="6"/>
        <v>1.3333333333333333</v>
      </c>
      <c r="J14" s="6">
        <f>+IFR!AD14</f>
        <v>5.9376767927860966E-3</v>
      </c>
      <c r="K14" s="14">
        <f t="shared" si="1"/>
        <v>0.95</v>
      </c>
      <c r="L14" s="22">
        <f t="shared" si="7"/>
        <v>1.2666666666666666</v>
      </c>
      <c r="M14" s="14">
        <v>1</v>
      </c>
      <c r="N14" s="14">
        <v>1</v>
      </c>
      <c r="P14" s="22">
        <f t="shared" si="2"/>
        <v>1.2666666666666666</v>
      </c>
      <c r="R14" s="3">
        <f t="shared" si="3"/>
        <v>1.8119310893997275E-4</v>
      </c>
      <c r="T14" s="5">
        <f>+R14*(assessment!$J$274*assessment!$E$3)</f>
        <v>1324.0009226543846</v>
      </c>
      <c r="V14" s="6">
        <f>+T14/payroll!F14</f>
        <v>9.6787140440109107E-5</v>
      </c>
      <c r="X14" s="5">
        <f>IF(V14&lt;$X$2,T14, +payroll!F14 * $X$2)</f>
        <v>1324.0009226543846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168">
        <v>0</v>
      </c>
      <c r="E15" s="168">
        <v>0</v>
      </c>
      <c r="F15" s="168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+R15*(assessment!$J$274*assessment!$E$3)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556</v>
      </c>
      <c r="B16" t="s">
        <v>557</v>
      </c>
      <c r="D16" s="168">
        <v>1</v>
      </c>
      <c r="E16" s="168">
        <v>2</v>
      </c>
      <c r="F16" s="168">
        <v>0</v>
      </c>
      <c r="G16">
        <f>SUM(D16:F16)</f>
        <v>3</v>
      </c>
      <c r="I16" s="22">
        <f>AVERAGE(D16:F16)</f>
        <v>1</v>
      </c>
      <c r="J16" s="6">
        <f>+IFR!AD16</f>
        <v>8.3333333333333332E-3</v>
      </c>
      <c r="K16" s="14">
        <f t="shared" si="1"/>
        <v>0.95</v>
      </c>
      <c r="L16" s="22">
        <f>+I16*K16</f>
        <v>0.95</v>
      </c>
      <c r="M16" s="14">
        <v>1</v>
      </c>
      <c r="N16" s="14">
        <v>1</v>
      </c>
      <c r="P16" s="22">
        <f>+L16*M16*N16</f>
        <v>0.95</v>
      </c>
      <c r="R16" s="3">
        <f>+P16/$P$266</f>
        <v>1.3589483170497956E-4</v>
      </c>
      <c r="T16" s="5">
        <f>+R16*(assessment!$J$274*assessment!$E$3)</f>
        <v>993.00069199078837</v>
      </c>
      <c r="V16" s="6">
        <f>+T16/payroll!F16</f>
        <v>1.6866941361359756E-3</v>
      </c>
      <c r="X16" s="5">
        <f>IF(V16&lt;$X$2,T16, +payroll!F16 * $X$2)</f>
        <v>993.00069199078837</v>
      </c>
      <c r="Z16" s="5">
        <f>+T16-X16</f>
        <v>0</v>
      </c>
      <c r="AB16">
        <f>+X16/T16</f>
        <v>1</v>
      </c>
    </row>
    <row r="17" spans="1:28">
      <c r="A17" t="s">
        <v>27</v>
      </c>
      <c r="B17" t="s">
        <v>524</v>
      </c>
      <c r="D17" s="168">
        <v>0</v>
      </c>
      <c r="E17" s="168">
        <v>0</v>
      </c>
      <c r="F17" s="168">
        <v>1</v>
      </c>
      <c r="G17">
        <f t="shared" si="0"/>
        <v>1</v>
      </c>
      <c r="I17" s="22">
        <f t="shared" si="6"/>
        <v>0.33333333333333331</v>
      </c>
      <c r="J17" s="6">
        <f>+IFR!AD17</f>
        <v>5.0000000000000001E-3</v>
      </c>
      <c r="K17" s="14">
        <f t="shared" si="1"/>
        <v>0.95</v>
      </c>
      <c r="L17" s="22">
        <f t="shared" si="7"/>
        <v>0.31666666666666665</v>
      </c>
      <c r="M17" s="14">
        <v>1</v>
      </c>
      <c r="N17" s="14">
        <v>1</v>
      </c>
      <c r="P17" s="22">
        <f t="shared" si="2"/>
        <v>0.31666666666666665</v>
      </c>
      <c r="R17" s="3">
        <f t="shared" si="3"/>
        <v>4.5298277234993187E-5</v>
      </c>
      <c r="T17" s="5">
        <f>+R17*(assessment!$J$274*assessment!$E$3)</f>
        <v>331.00023066359614</v>
      </c>
      <c r="V17" s="6">
        <f>+T17/payroll!F17</f>
        <v>9.4407833236532647E-5</v>
      </c>
      <c r="X17" s="5">
        <f>IF(V17&lt;$X$2,T17, +payroll!F17 * $X$2)</f>
        <v>331.00023066359614</v>
      </c>
      <c r="Z17" s="5">
        <f t="shared" si="4"/>
        <v>0</v>
      </c>
      <c r="AB17">
        <f t="shared" si="5"/>
        <v>1</v>
      </c>
    </row>
    <row r="18" spans="1:28">
      <c r="A18" t="s">
        <v>28</v>
      </c>
      <c r="B18" t="s">
        <v>525</v>
      </c>
      <c r="D18" s="168">
        <v>0</v>
      </c>
      <c r="E18" s="168">
        <v>0</v>
      </c>
      <c r="F18" s="168">
        <v>0</v>
      </c>
      <c r="G18">
        <f t="shared" si="0"/>
        <v>0</v>
      </c>
      <c r="I18" s="22">
        <f t="shared" si="6"/>
        <v>0</v>
      </c>
      <c r="J18" s="6">
        <f>+IFR!AD18</f>
        <v>0</v>
      </c>
      <c r="K18" s="14">
        <f t="shared" si="1"/>
        <v>0.95</v>
      </c>
      <c r="L18" s="22">
        <f t="shared" si="7"/>
        <v>0</v>
      </c>
      <c r="M18" s="14">
        <v>1</v>
      </c>
      <c r="N18" s="14">
        <v>1</v>
      </c>
      <c r="P18" s="22">
        <f t="shared" si="2"/>
        <v>0</v>
      </c>
      <c r="R18" s="3">
        <f t="shared" si="3"/>
        <v>0</v>
      </c>
      <c r="T18" s="5">
        <f>+R18*(assessment!$J$274*assessment!$E$3)</f>
        <v>0</v>
      </c>
      <c r="V18" s="6">
        <f>+T18/payroll!F18</f>
        <v>0</v>
      </c>
      <c r="X18" s="5">
        <f>IF(V18&lt;$X$2,T18, +payroll!F18 * $X$2)</f>
        <v>0</v>
      </c>
      <c r="Z18" s="5">
        <f t="shared" si="4"/>
        <v>0</v>
      </c>
      <c r="AB18" t="e">
        <f t="shared" si="5"/>
        <v>#DIV/0!</v>
      </c>
    </row>
    <row r="19" spans="1:28">
      <c r="A19" t="s">
        <v>29</v>
      </c>
      <c r="B19" t="s">
        <v>526</v>
      </c>
      <c r="D19" s="168">
        <v>0</v>
      </c>
      <c r="E19" s="168">
        <v>0</v>
      </c>
      <c r="F19" s="168">
        <v>0</v>
      </c>
      <c r="G19">
        <f t="shared" si="0"/>
        <v>0</v>
      </c>
      <c r="I19" s="22">
        <f t="shared" si="6"/>
        <v>0</v>
      </c>
      <c r="J19" s="6">
        <f>+IFR!AD19</f>
        <v>0</v>
      </c>
      <c r="K19" s="14">
        <f t="shared" si="1"/>
        <v>0.95</v>
      </c>
      <c r="L19" s="22">
        <f t="shared" si="7"/>
        <v>0</v>
      </c>
      <c r="M19" s="14">
        <v>1</v>
      </c>
      <c r="N19" s="14">
        <v>1</v>
      </c>
      <c r="P19" s="22">
        <f t="shared" si="2"/>
        <v>0</v>
      </c>
      <c r="R19" s="3">
        <f t="shared" si="3"/>
        <v>0</v>
      </c>
      <c r="T19" s="5">
        <f>+R19*(assessment!$J$274*assessment!$E$3)</f>
        <v>0</v>
      </c>
      <c r="V19" s="6">
        <f>+T19/payroll!F19</f>
        <v>0</v>
      </c>
      <c r="X19" s="5">
        <f>IF(V19&lt;$X$2,T19, +payroll!F19 * $X$2)</f>
        <v>0</v>
      </c>
      <c r="Z19" s="5">
        <f t="shared" si="4"/>
        <v>0</v>
      </c>
      <c r="AB19" t="e">
        <f t="shared" si="5"/>
        <v>#DIV/0!</v>
      </c>
    </row>
    <row r="20" spans="1:28">
      <c r="A20" t="s">
        <v>30</v>
      </c>
      <c r="B20" t="s">
        <v>527</v>
      </c>
      <c r="D20" s="168">
        <v>0</v>
      </c>
      <c r="E20" s="168">
        <v>0</v>
      </c>
      <c r="F20" s="168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+R20*(assessment!$J$274*assessment!$E$3)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528</v>
      </c>
      <c r="D21" s="168">
        <v>0</v>
      </c>
      <c r="E21" s="168">
        <v>0</v>
      </c>
      <c r="F21" s="168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+R21*(assessment!$J$274*assessment!$E$3)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529</v>
      </c>
      <c r="D22" s="168">
        <v>0</v>
      </c>
      <c r="E22" s="168">
        <v>0</v>
      </c>
      <c r="F22" s="168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+R22*(assessment!$J$274*assessment!$E$3)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530</v>
      </c>
      <c r="D23" s="168">
        <v>0</v>
      </c>
      <c r="E23" s="168">
        <v>0</v>
      </c>
      <c r="F23" s="168">
        <v>0</v>
      </c>
      <c r="G23">
        <f t="shared" si="0"/>
        <v>0</v>
      </c>
      <c r="I23" s="22">
        <f t="shared" si="6"/>
        <v>0</v>
      </c>
      <c r="J23" s="6">
        <f>+IFR!AD23</f>
        <v>0</v>
      </c>
      <c r="K23" s="14">
        <f t="shared" si="1"/>
        <v>0.95</v>
      </c>
      <c r="L23" s="22">
        <f t="shared" si="7"/>
        <v>0</v>
      </c>
      <c r="M23" s="14">
        <v>1</v>
      </c>
      <c r="N23" s="14">
        <v>1</v>
      </c>
      <c r="P23" s="22">
        <f t="shared" si="2"/>
        <v>0</v>
      </c>
      <c r="R23" s="3">
        <f t="shared" si="3"/>
        <v>0</v>
      </c>
      <c r="T23" s="5">
        <f>+R23*(assessment!$J$274*assessment!$E$3)</f>
        <v>0</v>
      </c>
      <c r="V23" s="6">
        <f>+T23/payroll!F23</f>
        <v>0</v>
      </c>
      <c r="X23" s="5">
        <f>IF(V23&lt;$X$2,T23, +payroll!F23 * $X$2)</f>
        <v>0</v>
      </c>
      <c r="Z23" s="5">
        <f t="shared" si="4"/>
        <v>0</v>
      </c>
      <c r="AB23" t="e">
        <f t="shared" si="5"/>
        <v>#DIV/0!</v>
      </c>
    </row>
    <row r="24" spans="1:28">
      <c r="A24" t="s">
        <v>34</v>
      </c>
      <c r="B24" t="s">
        <v>531</v>
      </c>
      <c r="D24" s="168">
        <v>0</v>
      </c>
      <c r="E24" s="168">
        <v>0</v>
      </c>
      <c r="F24" s="168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+R24*(assessment!$J$274*assessment!$E$3)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532</v>
      </c>
      <c r="D25" s="168">
        <v>0</v>
      </c>
      <c r="E25" s="168">
        <v>0</v>
      </c>
      <c r="F25" s="168">
        <v>1</v>
      </c>
      <c r="G25">
        <f t="shared" si="0"/>
        <v>1</v>
      </c>
      <c r="I25" s="22">
        <f t="shared" si="6"/>
        <v>0.33333333333333331</v>
      </c>
      <c r="J25" s="6">
        <f>+IFR!AD25</f>
        <v>5.0000000000000001E-3</v>
      </c>
      <c r="K25" s="14">
        <f t="shared" si="1"/>
        <v>0.95</v>
      </c>
      <c r="L25" s="22">
        <f t="shared" si="7"/>
        <v>0.31666666666666665</v>
      </c>
      <c r="M25" s="14">
        <v>1</v>
      </c>
      <c r="N25" s="14">
        <v>1</v>
      </c>
      <c r="P25" s="22">
        <f t="shared" si="2"/>
        <v>0.31666666666666665</v>
      </c>
      <c r="R25" s="3">
        <f t="shared" si="3"/>
        <v>4.5298277234993187E-5</v>
      </c>
      <c r="T25" s="5">
        <f>+R25*(assessment!$J$274*assessment!$E$3)</f>
        <v>331.00023066359614</v>
      </c>
      <c r="V25" s="6">
        <f>+T25/payroll!F25</f>
        <v>2.0271623064656703E-4</v>
      </c>
      <c r="X25" s="5">
        <f>IF(V25&lt;$X$2,T25, +payroll!F25 * $X$2)</f>
        <v>331.00023066359614</v>
      </c>
      <c r="Z25" s="5">
        <f t="shared" si="4"/>
        <v>0</v>
      </c>
      <c r="AB25">
        <f t="shared" si="5"/>
        <v>1</v>
      </c>
    </row>
    <row r="26" spans="1:28">
      <c r="A26" t="s">
        <v>36</v>
      </c>
      <c r="B26" t="s">
        <v>533</v>
      </c>
      <c r="D26" s="168">
        <v>0</v>
      </c>
      <c r="E26" s="168">
        <v>0</v>
      </c>
      <c r="F26" s="168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+R26*(assessment!$J$274*assessment!$E$3)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534</v>
      </c>
      <c r="D27" s="168">
        <v>0</v>
      </c>
      <c r="E27" s="168">
        <v>0</v>
      </c>
      <c r="F27" s="168">
        <v>1</v>
      </c>
      <c r="G27">
        <f t="shared" si="0"/>
        <v>1</v>
      </c>
      <c r="I27" s="22">
        <f t="shared" si="6"/>
        <v>0.33333333333333331</v>
      </c>
      <c r="J27" s="6">
        <f>+IFR!AD27</f>
        <v>5.0000000000000001E-3</v>
      </c>
      <c r="K27" s="14">
        <f t="shared" si="1"/>
        <v>0.95</v>
      </c>
      <c r="L27" s="22">
        <f t="shared" si="7"/>
        <v>0.31666666666666665</v>
      </c>
      <c r="M27" s="14">
        <v>1</v>
      </c>
      <c r="N27" s="14">
        <v>1</v>
      </c>
      <c r="P27" s="22">
        <f t="shared" si="2"/>
        <v>0.31666666666666665</v>
      </c>
      <c r="R27" s="3">
        <f t="shared" si="3"/>
        <v>4.5298277234993187E-5</v>
      </c>
      <c r="T27" s="5">
        <f>+R27*(assessment!$J$274*assessment!$E$3)</f>
        <v>331.00023066359614</v>
      </c>
      <c r="V27" s="6">
        <f>+T27/payroll!F27</f>
        <v>2.7782620312533508E-4</v>
      </c>
      <c r="X27" s="5">
        <f>IF(V27&lt;$X$2,T27, +payroll!F27 * $X$2)</f>
        <v>331.00023066359614</v>
      </c>
      <c r="Z27" s="5">
        <f t="shared" si="4"/>
        <v>0</v>
      </c>
      <c r="AB27">
        <f t="shared" si="5"/>
        <v>1</v>
      </c>
    </row>
    <row r="28" spans="1:28">
      <c r="A28" t="s">
        <v>38</v>
      </c>
      <c r="B28" t="s">
        <v>535</v>
      </c>
      <c r="D28" s="168">
        <v>1</v>
      </c>
      <c r="E28" s="168">
        <v>0</v>
      </c>
      <c r="F28" s="168">
        <v>0</v>
      </c>
      <c r="G28">
        <f t="shared" si="0"/>
        <v>1</v>
      </c>
      <c r="I28" s="22">
        <f t="shared" si="6"/>
        <v>0.33333333333333331</v>
      </c>
      <c r="J28" s="6">
        <f>+IFR!AD28</f>
        <v>1.6666666666666668E-3</v>
      </c>
      <c r="K28" s="14">
        <f t="shared" si="1"/>
        <v>0.95</v>
      </c>
      <c r="L28" s="22">
        <f t="shared" si="7"/>
        <v>0.31666666666666665</v>
      </c>
      <c r="M28" s="14">
        <v>1</v>
      </c>
      <c r="N28" s="14">
        <v>1</v>
      </c>
      <c r="P28" s="22">
        <f t="shared" si="2"/>
        <v>0.31666666666666665</v>
      </c>
      <c r="R28" s="3">
        <f t="shared" si="3"/>
        <v>4.5298277234993187E-5</v>
      </c>
      <c r="T28" s="5">
        <f>+R28*(assessment!$J$274*assessment!$E$3)</f>
        <v>331.00023066359614</v>
      </c>
      <c r="V28" s="6">
        <f>+T28/payroll!F28</f>
        <v>2.588140019759975E-4</v>
      </c>
      <c r="X28" s="5">
        <f>IF(V28&lt;$X$2,T28, +payroll!F28 * $X$2)</f>
        <v>331.00023066359614</v>
      </c>
      <c r="Z28" s="5">
        <f t="shared" si="4"/>
        <v>0</v>
      </c>
      <c r="AB28">
        <f t="shared" si="5"/>
        <v>1</v>
      </c>
    </row>
    <row r="29" spans="1:28">
      <c r="A29" t="s">
        <v>39</v>
      </c>
      <c r="B29" t="s">
        <v>536</v>
      </c>
      <c r="D29" s="168">
        <v>0</v>
      </c>
      <c r="E29" s="168">
        <v>0</v>
      </c>
      <c r="F29" s="168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+R29*(assessment!$J$274*assessment!$E$3)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537</v>
      </c>
      <c r="D30" s="168">
        <v>0</v>
      </c>
      <c r="E30" s="168">
        <v>1</v>
      </c>
      <c r="F30" s="168">
        <v>0</v>
      </c>
      <c r="G30">
        <f t="shared" si="0"/>
        <v>1</v>
      </c>
      <c r="I30" s="22">
        <f t="shared" si="6"/>
        <v>0.33333333333333331</v>
      </c>
      <c r="J30" s="6">
        <f>+IFR!AD30</f>
        <v>3.3333333333333335E-3</v>
      </c>
      <c r="K30" s="14">
        <f t="shared" si="1"/>
        <v>0.95</v>
      </c>
      <c r="L30" s="22">
        <f t="shared" si="7"/>
        <v>0.31666666666666665</v>
      </c>
      <c r="M30" s="14">
        <v>1</v>
      </c>
      <c r="N30" s="14">
        <v>1</v>
      </c>
      <c r="P30" s="22">
        <f t="shared" si="2"/>
        <v>0.31666666666666665</v>
      </c>
      <c r="R30" s="3">
        <f t="shared" si="3"/>
        <v>4.5298277234993187E-5</v>
      </c>
      <c r="T30" s="5">
        <f>+R30*(assessment!$J$274*assessment!$E$3)</f>
        <v>331.00023066359614</v>
      </c>
      <c r="V30" s="6">
        <f>+T30/payroll!F30</f>
        <v>9.3924587225932814E-5</v>
      </c>
      <c r="X30" s="5">
        <f>IF(V30&lt;$X$2,T30, +payroll!F30 * $X$2)</f>
        <v>331.00023066359614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538</v>
      </c>
      <c r="D31" s="168">
        <v>1</v>
      </c>
      <c r="E31" s="168">
        <v>2</v>
      </c>
      <c r="F31" s="168">
        <v>0</v>
      </c>
      <c r="G31">
        <f t="shared" si="0"/>
        <v>3</v>
      </c>
      <c r="I31" s="22">
        <f t="shared" si="6"/>
        <v>1</v>
      </c>
      <c r="J31" s="6">
        <f>+IFR!AD31</f>
        <v>1.3684324189659992E-3</v>
      </c>
      <c r="K31" s="14">
        <f t="shared" si="1"/>
        <v>0.95</v>
      </c>
      <c r="L31" s="22">
        <f t="shared" si="7"/>
        <v>0.95</v>
      </c>
      <c r="M31" s="14">
        <v>1</v>
      </c>
      <c r="N31" s="14">
        <v>1</v>
      </c>
      <c r="P31" s="22">
        <f t="shared" si="2"/>
        <v>0.95</v>
      </c>
      <c r="R31" s="3">
        <f t="shared" si="3"/>
        <v>1.3589483170497956E-4</v>
      </c>
      <c r="T31" s="5">
        <f>+R31*(assessment!$J$274*assessment!$E$3)</f>
        <v>993.00069199078837</v>
      </c>
      <c r="V31" s="6">
        <f>+T31/payroll!F31</f>
        <v>1.2615346704299207E-5</v>
      </c>
      <c r="X31" s="5">
        <f>IF(V31&lt;$X$2,T31, +payroll!F31 * $X$2)</f>
        <v>993.00069199078837</v>
      </c>
      <c r="Z31" s="5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168">
        <v>0</v>
      </c>
      <c r="E32" s="168">
        <v>0</v>
      </c>
      <c r="F32" s="168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+R32*(assessment!$J$274*assessment!$E$3)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168">
        <v>0</v>
      </c>
      <c r="E33" s="168">
        <v>0</v>
      </c>
      <c r="F33" s="168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+R33*(assessment!$J$274*assessment!$E$3)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168">
        <v>1</v>
      </c>
      <c r="E34" s="168">
        <v>2</v>
      </c>
      <c r="F34" s="168">
        <v>1</v>
      </c>
      <c r="G34">
        <f t="shared" si="0"/>
        <v>4</v>
      </c>
      <c r="I34" s="22">
        <f t="shared" si="6"/>
        <v>1.3333333333333333</v>
      </c>
      <c r="J34" s="6">
        <f>+IFR!AD34</f>
        <v>5.2091905525075448E-3</v>
      </c>
      <c r="K34" s="14">
        <f t="shared" si="1"/>
        <v>0.95</v>
      </c>
      <c r="L34" s="22">
        <f t="shared" si="7"/>
        <v>1.2666666666666666</v>
      </c>
      <c r="M34" s="14">
        <v>1</v>
      </c>
      <c r="N34" s="14">
        <v>1</v>
      </c>
      <c r="P34" s="22">
        <f t="shared" si="2"/>
        <v>1.2666666666666666</v>
      </c>
      <c r="R34" s="3">
        <f t="shared" si="3"/>
        <v>1.8119310893997275E-4</v>
      </c>
      <c r="T34" s="5">
        <f>+R34*(assessment!$J$274*assessment!$E$3)</f>
        <v>1324.0009226543846</v>
      </c>
      <c r="V34" s="6">
        <f>+T34/payroll!F34</f>
        <v>7.9690304431560369E-5</v>
      </c>
      <c r="X34" s="5">
        <f>IF(V34&lt;$X$2,T34, +payroll!F34 * $X$2)</f>
        <v>1324.0009226543846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168">
        <v>37</v>
      </c>
      <c r="E35" s="168">
        <v>24</v>
      </c>
      <c r="F35" s="168">
        <v>26</v>
      </c>
      <c r="G35">
        <f t="shared" si="0"/>
        <v>87</v>
      </c>
      <c r="I35" s="22">
        <f t="shared" si="6"/>
        <v>29</v>
      </c>
      <c r="J35" s="6">
        <f>+IFR!AD35</f>
        <v>6.6991122854590584E-3</v>
      </c>
      <c r="K35" s="14">
        <f t="shared" si="1"/>
        <v>0.95</v>
      </c>
      <c r="L35" s="22">
        <f t="shared" si="7"/>
        <v>27.549999999999997</v>
      </c>
      <c r="M35" s="14">
        <v>1</v>
      </c>
      <c r="N35" s="14">
        <v>1</v>
      </c>
      <c r="P35" s="22">
        <f t="shared" si="2"/>
        <v>27.549999999999997</v>
      </c>
      <c r="R35" s="3">
        <f t="shared" si="3"/>
        <v>3.940950119444407E-3</v>
      </c>
      <c r="T35" s="5">
        <f>+R35*(assessment!$J$274*assessment!$E$3)</f>
        <v>28797.020067732861</v>
      </c>
      <c r="V35" s="6">
        <f>+T35/payroll!F35</f>
        <v>1.4512729943747654E-4</v>
      </c>
      <c r="X35" s="5">
        <f>IF(V35&lt;$X$2,T35, +payroll!F35 * $X$2)</f>
        <v>28797.020067732861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504</v>
      </c>
      <c r="D36" s="168">
        <v>7</v>
      </c>
      <c r="E36" s="168">
        <v>8</v>
      </c>
      <c r="F36" s="168">
        <v>6</v>
      </c>
      <c r="G36">
        <f t="shared" si="0"/>
        <v>21</v>
      </c>
      <c r="I36" s="22">
        <f t="shared" si="6"/>
        <v>7</v>
      </c>
      <c r="J36" s="6">
        <f>+IFR!AD36</f>
        <v>2.5846671135735733E-2</v>
      </c>
      <c r="K36" s="14">
        <f t="shared" si="1"/>
        <v>0.95</v>
      </c>
      <c r="L36" s="22">
        <f t="shared" si="7"/>
        <v>6.6499999999999995</v>
      </c>
      <c r="M36" s="14">
        <v>1</v>
      </c>
      <c r="N36" s="14">
        <v>1</v>
      </c>
      <c r="P36" s="22">
        <f t="shared" si="2"/>
        <v>6.6499999999999995</v>
      </c>
      <c r="R36" s="3">
        <f t="shared" si="3"/>
        <v>9.5126382193485692E-4</v>
      </c>
      <c r="T36" s="5">
        <f>+R36*(assessment!$J$274*assessment!$E$3)</f>
        <v>6951.0048439355187</v>
      </c>
      <c r="V36" s="6">
        <f>+T36/payroll!F36</f>
        <v>5.2859738542641638E-4</v>
      </c>
      <c r="X36" s="5">
        <f>IF(V36&lt;$X$2,T36, +payroll!F36 * $X$2)</f>
        <v>6951.0048439355187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168">
        <v>25</v>
      </c>
      <c r="E37" s="168">
        <v>15</v>
      </c>
      <c r="F37" s="168">
        <v>18</v>
      </c>
      <c r="G37">
        <f t="shared" si="0"/>
        <v>58</v>
      </c>
      <c r="I37" s="22">
        <f t="shared" si="6"/>
        <v>19.333333333333332</v>
      </c>
      <c r="J37" s="6">
        <f>+IFR!AD37</f>
        <v>6.7860569345969462E-3</v>
      </c>
      <c r="K37" s="14">
        <f t="shared" ref="K37:K68" si="8">IF(+J37&lt;$E$269,$I$269,IF(J37&gt;$E$271,$I$271,$I$270))</f>
        <v>0.95</v>
      </c>
      <c r="L37" s="22">
        <f t="shared" si="7"/>
        <v>18.366666666666664</v>
      </c>
      <c r="M37" s="14">
        <v>1</v>
      </c>
      <c r="N37" s="14">
        <v>1</v>
      </c>
      <c r="P37" s="22">
        <f t="shared" si="2"/>
        <v>18.366666666666664</v>
      </c>
      <c r="R37" s="3">
        <f t="shared" si="3"/>
        <v>2.6273000796296045E-3</v>
      </c>
      <c r="T37" s="5">
        <f>+R37*(assessment!$J$274*assessment!$E$3)</f>
        <v>19198.013378488573</v>
      </c>
      <c r="V37" s="6">
        <f>+T37/payroll!F37</f>
        <v>1.2561224603924967E-4</v>
      </c>
      <c r="X37" s="5">
        <f>IF(V37&lt;$X$2,T37, +payroll!F37 * $X$2)</f>
        <v>19198.013378488573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168">
        <v>5</v>
      </c>
      <c r="E38" s="168">
        <v>4</v>
      </c>
      <c r="F38" s="168">
        <v>4</v>
      </c>
      <c r="G38">
        <f t="shared" si="0"/>
        <v>13</v>
      </c>
      <c r="I38" s="22">
        <f t="shared" si="6"/>
        <v>4.333333333333333</v>
      </c>
      <c r="J38" s="6">
        <f>+IFR!AD38</f>
        <v>7.001346809495255E-3</v>
      </c>
      <c r="K38" s="14">
        <f t="shared" si="8"/>
        <v>0.95</v>
      </c>
      <c r="L38" s="22">
        <f t="shared" si="7"/>
        <v>4.1166666666666663</v>
      </c>
      <c r="M38" s="14">
        <v>1</v>
      </c>
      <c r="N38" s="14">
        <v>1</v>
      </c>
      <c r="P38" s="22">
        <f t="shared" si="2"/>
        <v>4.1166666666666663</v>
      </c>
      <c r="R38" s="3">
        <f t="shared" ref="R38:R62" si="9">+P38/$P$266</f>
        <v>5.8887760405491136E-4</v>
      </c>
      <c r="T38" s="5">
        <f>+R38*(assessment!$J$274*assessment!$E$3)</f>
        <v>4303.0029986267491</v>
      </c>
      <c r="V38" s="6">
        <f>+T38/payroll!F38</f>
        <v>1.048057438005418E-4</v>
      </c>
      <c r="X38" s="5">
        <f>IF(V38&lt;$X$2,T38, +payroll!F38 * $X$2)</f>
        <v>4303.0029986267491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168">
        <v>2</v>
      </c>
      <c r="E39" s="168">
        <v>0</v>
      </c>
      <c r="F39" s="168">
        <v>1</v>
      </c>
      <c r="G39">
        <f t="shared" si="0"/>
        <v>3</v>
      </c>
      <c r="I39" s="22">
        <f t="shared" si="6"/>
        <v>1</v>
      </c>
      <c r="J39" s="6">
        <f>+IFR!AD39</f>
        <v>5.3543238636599745E-3</v>
      </c>
      <c r="K39" s="14">
        <f t="shared" si="8"/>
        <v>0.95</v>
      </c>
      <c r="L39" s="22">
        <f t="shared" si="7"/>
        <v>0.95</v>
      </c>
      <c r="M39" s="14">
        <v>1</v>
      </c>
      <c r="N39" s="14">
        <v>1</v>
      </c>
      <c r="P39" s="22">
        <f t="shared" si="2"/>
        <v>0.95</v>
      </c>
      <c r="R39" s="3">
        <f t="shared" si="9"/>
        <v>1.3589483170497956E-4</v>
      </c>
      <c r="T39" s="5">
        <f>+R39*(assessment!$J$274*assessment!$E$3)</f>
        <v>993.00069199078837</v>
      </c>
      <c r="V39" s="6">
        <f>+T39/payroll!F39</f>
        <v>1.6478486187836348E-4</v>
      </c>
      <c r="X39" s="5">
        <f>IF(V39&lt;$X$2,T39, +payroll!F39 * $X$2)</f>
        <v>993.00069199078837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168">
        <v>2</v>
      </c>
      <c r="E40" s="168">
        <v>2</v>
      </c>
      <c r="F40" s="168">
        <v>1</v>
      </c>
      <c r="G40">
        <f t="shared" si="0"/>
        <v>5</v>
      </c>
      <c r="I40" s="22">
        <f t="shared" si="6"/>
        <v>1.6666666666666667</v>
      </c>
      <c r="J40" s="6">
        <f>+IFR!AD40</f>
        <v>7.8079664330605826E-3</v>
      </c>
      <c r="K40" s="14">
        <f t="shared" si="8"/>
        <v>0.95</v>
      </c>
      <c r="L40" s="22">
        <f t="shared" si="7"/>
        <v>1.5833333333333333</v>
      </c>
      <c r="M40" s="14">
        <v>1</v>
      </c>
      <c r="N40" s="14">
        <v>1</v>
      </c>
      <c r="P40" s="22">
        <f t="shared" si="2"/>
        <v>1.5833333333333333</v>
      </c>
      <c r="R40" s="3">
        <f t="shared" si="9"/>
        <v>2.2649138617496592E-4</v>
      </c>
      <c r="T40" s="5">
        <f>+R40*(assessment!$J$274*assessment!$E$3)</f>
        <v>1655.0011533179807</v>
      </c>
      <c r="V40" s="6">
        <f>+T40/payroll!F40</f>
        <v>1.7507916341508568E-4</v>
      </c>
      <c r="X40" s="5">
        <f>IF(V40&lt;$X$2,T40, +payroll!F40 * $X$2)</f>
        <v>1655.0011533179807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168">
        <v>0</v>
      </c>
      <c r="E41" s="168">
        <v>0</v>
      </c>
      <c r="F41" s="168">
        <v>0</v>
      </c>
      <c r="G41">
        <f t="shared" si="0"/>
        <v>0</v>
      </c>
      <c r="I41" s="22">
        <f t="shared" si="6"/>
        <v>0</v>
      </c>
      <c r="J41" s="6">
        <f>+IFR!AD41</f>
        <v>0</v>
      </c>
      <c r="K41" s="14">
        <f t="shared" si="8"/>
        <v>0.95</v>
      </c>
      <c r="L41" s="22">
        <f t="shared" si="7"/>
        <v>0</v>
      </c>
      <c r="M41" s="14">
        <v>1</v>
      </c>
      <c r="N41" s="14">
        <v>1</v>
      </c>
      <c r="P41" s="22">
        <f t="shared" si="2"/>
        <v>0</v>
      </c>
      <c r="R41" s="3">
        <f t="shared" si="9"/>
        <v>0</v>
      </c>
      <c r="T41" s="5">
        <f>+R41*(assessment!$J$274*assessment!$E$3)</f>
        <v>0</v>
      </c>
      <c r="V41" s="6">
        <f>+T41/payroll!F41</f>
        <v>0</v>
      </c>
      <c r="X41" s="5">
        <f>IF(V41&lt;$X$2,T41, +payroll!F41 * $X$2)</f>
        <v>0</v>
      </c>
      <c r="Z41" s="5">
        <f t="shared" si="4"/>
        <v>0</v>
      </c>
      <c r="AB41" t="e">
        <f t="shared" si="5"/>
        <v>#DIV/0!</v>
      </c>
    </row>
    <row r="42" spans="1:28">
      <c r="A42" t="s">
        <v>61</v>
      </c>
      <c r="B42" t="s">
        <v>539</v>
      </c>
      <c r="D42" s="168">
        <v>1</v>
      </c>
      <c r="E42" s="168">
        <v>0</v>
      </c>
      <c r="F42" s="168">
        <v>1</v>
      </c>
      <c r="G42">
        <f t="shared" si="0"/>
        <v>2</v>
      </c>
      <c r="I42" s="22">
        <f t="shared" si="6"/>
        <v>0.66666666666666663</v>
      </c>
      <c r="J42" s="6">
        <f>+IFR!AD42</f>
        <v>6.6666666666666671E-3</v>
      </c>
      <c r="K42" s="14">
        <f t="shared" si="8"/>
        <v>0.95</v>
      </c>
      <c r="L42" s="22">
        <f t="shared" si="7"/>
        <v>0.6333333333333333</v>
      </c>
      <c r="M42" s="14">
        <v>1</v>
      </c>
      <c r="N42" s="14">
        <v>1</v>
      </c>
      <c r="P42" s="22">
        <f t="shared" si="2"/>
        <v>0.6333333333333333</v>
      </c>
      <c r="R42" s="3">
        <f t="shared" si="9"/>
        <v>9.0596554469986375E-5</v>
      </c>
      <c r="T42" s="5">
        <f>+R42*(assessment!$J$274*assessment!$E$3)</f>
        <v>662.00046132719228</v>
      </c>
      <c r="V42" s="6">
        <f>+T42/payroll!F42</f>
        <v>1.22172106354375E-4</v>
      </c>
      <c r="X42" s="5">
        <f>IF(V42&lt;$X$2,T42, +payroll!F42 * $X$2)</f>
        <v>662.00046132719228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168">
        <v>1</v>
      </c>
      <c r="E43" s="168">
        <v>0</v>
      </c>
      <c r="F43" s="168">
        <v>0</v>
      </c>
      <c r="G43">
        <f t="shared" si="0"/>
        <v>1</v>
      </c>
      <c r="I43" s="22">
        <f t="shared" si="6"/>
        <v>0.33333333333333331</v>
      </c>
      <c r="J43" s="6">
        <f>+IFR!AD43</f>
        <v>8.2442706926361391E-4</v>
      </c>
      <c r="K43" s="14">
        <f t="shared" si="8"/>
        <v>0.95</v>
      </c>
      <c r="L43" s="22">
        <f t="shared" si="7"/>
        <v>0.31666666666666665</v>
      </c>
      <c r="M43" s="14">
        <v>1</v>
      </c>
      <c r="N43" s="14">
        <v>1</v>
      </c>
      <c r="P43" s="22">
        <f t="shared" si="2"/>
        <v>0.31666666666666665</v>
      </c>
      <c r="R43" s="3">
        <f t="shared" si="9"/>
        <v>4.5298277234993187E-5</v>
      </c>
      <c r="T43" s="5">
        <f>+R43*(assessment!$J$274*assessment!$E$3)</f>
        <v>331.00023066359614</v>
      </c>
      <c r="V43" s="6">
        <f>+T43/payroll!F43</f>
        <v>2.3112350792703352E-5</v>
      </c>
      <c r="X43" s="5">
        <f>IF(V43&lt;$X$2,T43, +payroll!F43 * $X$2)</f>
        <v>331.00023066359614</v>
      </c>
      <c r="Z43" s="5">
        <f t="shared" si="4"/>
        <v>0</v>
      </c>
      <c r="AB43">
        <f t="shared" si="5"/>
        <v>1</v>
      </c>
    </row>
    <row r="44" spans="1:28">
      <c r="A44" t="s">
        <v>64</v>
      </c>
      <c r="B44" t="s">
        <v>540</v>
      </c>
      <c r="D44" s="168">
        <v>53</v>
      </c>
      <c r="E44" s="168">
        <v>64</v>
      </c>
      <c r="F44" s="168">
        <v>42</v>
      </c>
      <c r="G44">
        <f>SUM(D44:F44)</f>
        <v>159</v>
      </c>
      <c r="I44" s="22">
        <f>AVERAGE(D44:F44)</f>
        <v>53</v>
      </c>
      <c r="J44" s="6">
        <f>+IFR!AD44</f>
        <v>1.4918900300719426E-2</v>
      </c>
      <c r="K44" s="14">
        <f t="shared" si="8"/>
        <v>0.95</v>
      </c>
      <c r="L44" s="22">
        <f>+I44*K44</f>
        <v>50.349999999999994</v>
      </c>
      <c r="M44" s="14">
        <v>1</v>
      </c>
      <c r="N44" s="14">
        <v>1</v>
      </c>
      <c r="P44" s="22">
        <f>+L44*M44*N44</f>
        <v>50.349999999999994</v>
      </c>
      <c r="R44" s="3">
        <f t="shared" si="9"/>
        <v>7.2024260803639165E-3</v>
      </c>
      <c r="T44" s="5">
        <f>+R44*(assessment!$J$274*assessment!$E$3)</f>
        <v>52629.036675511787</v>
      </c>
      <c r="V44" s="6">
        <f>+T44/payroll!F44</f>
        <v>3.8427535878245535E-4</v>
      </c>
      <c r="X44" s="5">
        <f>IF(V44&lt;$X$2,T44, +payroll!F44 * $X$2)</f>
        <v>52629.036675511787</v>
      </c>
      <c r="Z44" s="5">
        <f>+T44-X44</f>
        <v>0</v>
      </c>
      <c r="AB44">
        <f>+X44/T44</f>
        <v>1</v>
      </c>
    </row>
    <row r="45" spans="1:28">
      <c r="A45" t="s">
        <v>569</v>
      </c>
      <c r="B45" t="s">
        <v>570</v>
      </c>
      <c r="D45" s="168">
        <v>0</v>
      </c>
      <c r="E45" s="168">
        <v>0</v>
      </c>
      <c r="F45" s="168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8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9"/>
        <v>0</v>
      </c>
      <c r="T45" s="5">
        <f>+R45*(assessment!$J$274*assessment!$E$3)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168">
        <v>0</v>
      </c>
      <c r="E46" s="168">
        <v>2</v>
      </c>
      <c r="F46" s="168">
        <v>1</v>
      </c>
      <c r="G46">
        <f>SUM(D46:F46)</f>
        <v>3</v>
      </c>
      <c r="I46" s="22">
        <f>AVERAGE(D46:F46)</f>
        <v>1</v>
      </c>
      <c r="J46" s="6">
        <f>+IFR!AD46</f>
        <v>1.1573438011122017E-2</v>
      </c>
      <c r="K46" s="14">
        <f t="shared" si="8"/>
        <v>0.95</v>
      </c>
      <c r="L46" s="22">
        <f>+I46*K46</f>
        <v>0.95</v>
      </c>
      <c r="M46" s="14">
        <v>1</v>
      </c>
      <c r="N46" s="14">
        <v>1</v>
      </c>
      <c r="P46" s="22">
        <f>+L46*M46*N46</f>
        <v>0.95</v>
      </c>
      <c r="R46" s="3">
        <f t="shared" si="9"/>
        <v>1.3589483170497956E-4</v>
      </c>
      <c r="T46" s="5">
        <f>+R46*(assessment!$J$274*assessment!$E$3)</f>
        <v>993.00069199078837</v>
      </c>
      <c r="V46" s="6">
        <f>+T46/payroll!F46</f>
        <v>2.0214006391316034E-4</v>
      </c>
      <c r="X46" s="5">
        <f>IF(V46&lt;$X$2,T46, +payroll!F46 * $X$2)</f>
        <v>993.00069199078837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168">
        <v>4</v>
      </c>
      <c r="E47" s="168">
        <v>3</v>
      </c>
      <c r="F47" s="168">
        <v>2</v>
      </c>
      <c r="G47">
        <f>SUM(D47:F47)</f>
        <v>9</v>
      </c>
      <c r="I47" s="22">
        <f>AVERAGE(D47:F47)</f>
        <v>3</v>
      </c>
      <c r="J47" s="6">
        <f>+IFR!AD47</f>
        <v>8.2772239714678439E-3</v>
      </c>
      <c r="K47" s="14">
        <f t="shared" si="8"/>
        <v>0.95</v>
      </c>
      <c r="L47" s="22">
        <f>+I47*K47</f>
        <v>2.8499999999999996</v>
      </c>
      <c r="M47" s="14">
        <v>1</v>
      </c>
      <c r="N47" s="14">
        <v>1</v>
      </c>
      <c r="P47" s="22">
        <f>+L47*M47*N47</f>
        <v>2.8499999999999996</v>
      </c>
      <c r="R47" s="3">
        <f t="shared" si="9"/>
        <v>4.0768449511493864E-4</v>
      </c>
      <c r="T47" s="5">
        <f>+R47*(assessment!$J$274*assessment!$E$3)</f>
        <v>2979.0020759723648</v>
      </c>
      <c r="V47" s="6">
        <f>+T47/payroll!F47</f>
        <v>1.5140839831181524E-4</v>
      </c>
      <c r="X47" s="5">
        <f>IF(V47&lt;$X$2,T47, +payroll!F47 * $X$2)</f>
        <v>2979.0020759723648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168">
        <v>0</v>
      </c>
      <c r="E48" s="168">
        <v>0</v>
      </c>
      <c r="F48" s="168">
        <v>0</v>
      </c>
      <c r="G48">
        <f>SUM(D48:F48)</f>
        <v>0</v>
      </c>
      <c r="I48" s="22">
        <f>AVERAGE(D48:F48)</f>
        <v>0</v>
      </c>
      <c r="J48" s="6">
        <f>+IFR!AD48</f>
        <v>0</v>
      </c>
      <c r="K48" s="14">
        <f t="shared" si="8"/>
        <v>0.95</v>
      </c>
      <c r="L48" s="22">
        <f>+I48*K48</f>
        <v>0</v>
      </c>
      <c r="M48" s="14">
        <v>1</v>
      </c>
      <c r="N48" s="14">
        <v>1</v>
      </c>
      <c r="P48" s="22">
        <f>+L48*M48*N48</f>
        <v>0</v>
      </c>
      <c r="R48" s="3">
        <f t="shared" si="9"/>
        <v>0</v>
      </c>
      <c r="T48" s="5">
        <f>+R48*(assessment!$J$274*assessment!$E$3)</f>
        <v>0</v>
      </c>
      <c r="V48" s="6">
        <f>+T48/payroll!F48</f>
        <v>0</v>
      </c>
      <c r="X48" s="5">
        <f>IF(V48&lt;$X$2,T48, +payroll!F48 * $X$2)</f>
        <v>0</v>
      </c>
      <c r="Z48" s="5">
        <f>+T48-X48</f>
        <v>0</v>
      </c>
      <c r="AB48" t="e">
        <f>+X48/T48</f>
        <v>#DIV/0!</v>
      </c>
    </row>
    <row r="49" spans="1:28">
      <c r="A49" t="s">
        <v>71</v>
      </c>
      <c r="B49" t="s">
        <v>72</v>
      </c>
      <c r="D49" s="168">
        <v>0</v>
      </c>
      <c r="E49" s="168">
        <v>0</v>
      </c>
      <c r="F49" s="168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8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9"/>
        <v>0</v>
      </c>
      <c r="T49" s="5">
        <f>+R49*(assessment!$J$274*assessment!$E$3)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168">
        <v>0</v>
      </c>
      <c r="E50" s="168">
        <v>0</v>
      </c>
      <c r="F50" s="168">
        <v>0</v>
      </c>
      <c r="G50">
        <f t="shared" si="0"/>
        <v>0</v>
      </c>
      <c r="I50" s="22">
        <f t="shared" si="6"/>
        <v>0</v>
      </c>
      <c r="J50" s="6">
        <f>+IFR!AD50</f>
        <v>0</v>
      </c>
      <c r="K50" s="14">
        <f t="shared" si="8"/>
        <v>0.95</v>
      </c>
      <c r="L50" s="22">
        <f t="shared" si="7"/>
        <v>0</v>
      </c>
      <c r="M50" s="14">
        <v>1</v>
      </c>
      <c r="N50" s="14">
        <v>1</v>
      </c>
      <c r="P50" s="22">
        <f t="shared" si="2"/>
        <v>0</v>
      </c>
      <c r="R50" s="3">
        <f t="shared" si="9"/>
        <v>0</v>
      </c>
      <c r="T50" s="5">
        <f>+R50*(assessment!$J$274*assessment!$E$3)</f>
        <v>0</v>
      </c>
      <c r="V50" s="6">
        <f>+T50/payroll!F50</f>
        <v>0</v>
      </c>
      <c r="X50" s="5">
        <f>IF(V50&lt;$X$2,T50, +payroll!F50 * $X$2)</f>
        <v>0</v>
      </c>
      <c r="Z50" s="5">
        <f t="shared" si="4"/>
        <v>0</v>
      </c>
      <c r="AB50" t="e">
        <f t="shared" si="5"/>
        <v>#DIV/0!</v>
      </c>
    </row>
    <row r="51" spans="1:28">
      <c r="A51" t="s">
        <v>75</v>
      </c>
      <c r="B51" t="s">
        <v>76</v>
      </c>
      <c r="D51" s="168">
        <v>0</v>
      </c>
      <c r="E51" s="168">
        <v>1</v>
      </c>
      <c r="F51" s="168">
        <v>0</v>
      </c>
      <c r="G51">
        <f t="shared" si="0"/>
        <v>1</v>
      </c>
      <c r="I51" s="22">
        <f t="shared" si="6"/>
        <v>0.33333333333333331</v>
      </c>
      <c r="J51" s="6">
        <f>+IFR!AD51</f>
        <v>3.3333333333333335E-3</v>
      </c>
      <c r="K51" s="14">
        <f t="shared" si="8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3">
        <f t="shared" si="9"/>
        <v>4.5298277234993187E-5</v>
      </c>
      <c r="T51" s="5">
        <f>+R51*(assessment!$J$274*assessment!$E$3)</f>
        <v>331.00023066359614</v>
      </c>
      <c r="V51" s="6">
        <f>+T51/payroll!F51</f>
        <v>1.9023137347682731E-4</v>
      </c>
      <c r="X51" s="5">
        <f>IF(V51&lt;$X$2,T51, +payroll!F51 * $X$2)</f>
        <v>331.00023066359614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168">
        <v>0</v>
      </c>
      <c r="E52" s="168">
        <v>0</v>
      </c>
      <c r="F52" s="168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8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9"/>
        <v>0</v>
      </c>
      <c r="T52" s="5">
        <f>+R52*(assessment!$J$274*assessment!$E$3)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168">
        <v>0</v>
      </c>
      <c r="E53" s="168">
        <v>0</v>
      </c>
      <c r="F53" s="168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8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9"/>
        <v>0</v>
      </c>
      <c r="T53" s="5">
        <f>+R53*(assessment!$J$274*assessment!$E$3)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505</v>
      </c>
      <c r="D54" s="168">
        <v>3</v>
      </c>
      <c r="E54" s="168">
        <v>2</v>
      </c>
      <c r="F54" s="168">
        <v>4</v>
      </c>
      <c r="G54">
        <f t="shared" si="0"/>
        <v>9</v>
      </c>
      <c r="I54" s="22">
        <f t="shared" si="6"/>
        <v>3</v>
      </c>
      <c r="J54" s="6">
        <f>+IFR!AD54</f>
        <v>1.042250168703659E-2</v>
      </c>
      <c r="K54" s="14">
        <f t="shared" si="8"/>
        <v>0.95</v>
      </c>
      <c r="L54" s="22">
        <f t="shared" si="7"/>
        <v>2.8499999999999996</v>
      </c>
      <c r="M54" s="14">
        <v>1</v>
      </c>
      <c r="N54" s="14">
        <v>1</v>
      </c>
      <c r="P54" s="22">
        <f t="shared" si="2"/>
        <v>2.8499999999999996</v>
      </c>
      <c r="R54" s="3">
        <f t="shared" si="9"/>
        <v>4.0768449511493864E-4</v>
      </c>
      <c r="T54" s="5">
        <f>+R54*(assessment!$J$274*assessment!$E$3)</f>
        <v>2979.0020759723648</v>
      </c>
      <c r="V54" s="6">
        <f>+T54/payroll!F54</f>
        <v>1.5903943288818388E-4</v>
      </c>
      <c r="X54" s="5">
        <f>IF(V54&lt;$X$2,T54, +payroll!F54 * $X$2)</f>
        <v>2979.0020759723648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168">
        <v>0</v>
      </c>
      <c r="E55" s="168">
        <v>0</v>
      </c>
      <c r="F55" s="168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8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9"/>
        <v>0</v>
      </c>
      <c r="T55" s="5">
        <f>+R55*(assessment!$J$274*assessment!$E$3)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7" t="s">
        <v>573</v>
      </c>
      <c r="D56" s="168">
        <v>49</v>
      </c>
      <c r="E56" s="168">
        <v>35</v>
      </c>
      <c r="F56" s="168">
        <v>30</v>
      </c>
      <c r="G56">
        <f t="shared" ref="G56:G102" si="10">SUM(D56:F56)</f>
        <v>114</v>
      </c>
      <c r="I56" s="22">
        <f t="shared" ref="I56:I102" si="11">AVERAGE(D56:F56)</f>
        <v>38</v>
      </c>
      <c r="J56" s="6">
        <f>+IFR!AD56</f>
        <v>5.7573458427789194E-2</v>
      </c>
      <c r="K56" s="14">
        <f t="shared" si="8"/>
        <v>1</v>
      </c>
      <c r="L56" s="22">
        <f t="shared" ref="L56:L102" si="12">+I56*K56</f>
        <v>38</v>
      </c>
      <c r="M56" s="14">
        <v>1</v>
      </c>
      <c r="N56" s="14">
        <v>1</v>
      </c>
      <c r="P56" s="22">
        <f t="shared" ref="P56:P102" si="13">+L56*M56*N56</f>
        <v>38</v>
      </c>
      <c r="R56" s="3">
        <f t="shared" si="9"/>
        <v>5.4357932681991829E-3</v>
      </c>
      <c r="T56" s="5">
        <f>+R56*(assessment!$J$274*assessment!$E$3)</f>
        <v>39720.027679631537</v>
      </c>
      <c r="V56" s="6">
        <f>+T56/payroll!F56</f>
        <v>1.4994846114022239E-3</v>
      </c>
      <c r="X56" s="5">
        <f>IF(V56&lt;$X$2,T56, +payroll!F56 * $X$2)</f>
        <v>39720.027679631537</v>
      </c>
      <c r="Z56" s="5">
        <f t="shared" ref="Z56:Z102" si="14">+T56-X56</f>
        <v>0</v>
      </c>
      <c r="AB56">
        <f t="shared" ref="AB56:AB102" si="15">+X56/T56</f>
        <v>1</v>
      </c>
    </row>
    <row r="57" spans="1:28">
      <c r="A57" t="s">
        <v>85</v>
      </c>
      <c r="B57" t="s">
        <v>86</v>
      </c>
      <c r="D57" s="168">
        <v>2</v>
      </c>
      <c r="E57" s="168">
        <v>6</v>
      </c>
      <c r="F57" s="168">
        <v>4</v>
      </c>
      <c r="G57">
        <f t="shared" si="10"/>
        <v>12</v>
      </c>
      <c r="I57" s="22">
        <f t="shared" si="11"/>
        <v>4</v>
      </c>
      <c r="J57" s="6">
        <f>+IFR!AD57</f>
        <v>1.2665156753320854E-2</v>
      </c>
      <c r="K57" s="14">
        <f t="shared" si="8"/>
        <v>0.95</v>
      </c>
      <c r="L57" s="22">
        <f t="shared" si="12"/>
        <v>3.8</v>
      </c>
      <c r="M57" s="14">
        <v>1</v>
      </c>
      <c r="N57" s="14">
        <v>1</v>
      </c>
      <c r="P57" s="22">
        <f t="shared" si="13"/>
        <v>3.8</v>
      </c>
      <c r="R57" s="3">
        <f t="shared" si="9"/>
        <v>5.4357932681991822E-4</v>
      </c>
      <c r="T57" s="5">
        <f>+R57*(assessment!$J$274*assessment!$E$3)</f>
        <v>3972.0027679631535</v>
      </c>
      <c r="V57" s="6">
        <f>+T57/payroll!F57</f>
        <v>2.8473726415322064E-4</v>
      </c>
      <c r="X57" s="5">
        <f>IF(V57&lt;$X$2,T57, +payroll!F57 * $X$2)</f>
        <v>3972.0027679631535</v>
      </c>
      <c r="Z57" s="5">
        <f t="shared" si="14"/>
        <v>0</v>
      </c>
      <c r="AB57">
        <f t="shared" si="15"/>
        <v>1</v>
      </c>
    </row>
    <row r="58" spans="1:28">
      <c r="A58" t="s">
        <v>87</v>
      </c>
      <c r="B58" t="s">
        <v>88</v>
      </c>
      <c r="D58" s="168">
        <v>407</v>
      </c>
      <c r="E58" s="168">
        <v>373</v>
      </c>
      <c r="F58" s="168">
        <v>384</v>
      </c>
      <c r="G58">
        <f t="shared" si="10"/>
        <v>1164</v>
      </c>
      <c r="I58" s="22">
        <f t="shared" si="11"/>
        <v>388</v>
      </c>
      <c r="J58" s="6">
        <f>+IFR!AD58</f>
        <v>4.5446502378662379E-2</v>
      </c>
      <c r="K58" s="14">
        <f t="shared" si="8"/>
        <v>1</v>
      </c>
      <c r="L58" s="22">
        <f t="shared" si="12"/>
        <v>388</v>
      </c>
      <c r="M58" s="14">
        <v>1</v>
      </c>
      <c r="N58" s="14">
        <v>1</v>
      </c>
      <c r="P58" s="22">
        <f t="shared" si="13"/>
        <v>388</v>
      </c>
      <c r="R58" s="3">
        <f t="shared" si="9"/>
        <v>5.5502310212139021E-2</v>
      </c>
      <c r="T58" s="5">
        <f>+R58*(assessment!$J$274*assessment!$E$3)</f>
        <v>405562.38788676413</v>
      </c>
      <c r="V58" s="6">
        <f>+T58/payroll!F58</f>
        <v>8.4985469410721337E-4</v>
      </c>
      <c r="X58" s="5">
        <f>IF(V58&lt;$X$2,T58, +payroll!F58 * $X$2)</f>
        <v>405562.38788676413</v>
      </c>
      <c r="Z58" s="5">
        <f t="shared" si="14"/>
        <v>0</v>
      </c>
      <c r="AB58">
        <f t="shared" si="15"/>
        <v>1</v>
      </c>
    </row>
    <row r="59" spans="1:28">
      <c r="A59" t="s">
        <v>89</v>
      </c>
      <c r="B59" s="37" t="s">
        <v>571</v>
      </c>
      <c r="D59" s="168">
        <v>0</v>
      </c>
      <c r="E59" s="168">
        <v>0</v>
      </c>
      <c r="F59" s="168">
        <v>0</v>
      </c>
      <c r="G59">
        <f t="shared" si="10"/>
        <v>0</v>
      </c>
      <c r="I59" s="22">
        <f t="shared" si="11"/>
        <v>0</v>
      </c>
      <c r="J59" s="6">
        <f>+IFR!AD59</f>
        <v>0</v>
      </c>
      <c r="K59" s="14">
        <f t="shared" si="8"/>
        <v>0.95</v>
      </c>
      <c r="L59" s="22">
        <f t="shared" si="12"/>
        <v>0</v>
      </c>
      <c r="M59" s="14">
        <v>1</v>
      </c>
      <c r="N59" s="14">
        <v>1</v>
      </c>
      <c r="P59" s="22">
        <f t="shared" si="13"/>
        <v>0</v>
      </c>
      <c r="R59" s="3">
        <f t="shared" si="9"/>
        <v>0</v>
      </c>
      <c r="T59" s="5">
        <f>+R59*(assessment!$J$274*assessment!$E$3)</f>
        <v>0</v>
      </c>
      <c r="V59" s="6">
        <f>+T59/payroll!F59</f>
        <v>0</v>
      </c>
      <c r="X59" s="5">
        <f>IF(V59&lt;$X$2,T59, +payroll!F59 * $X$2)</f>
        <v>0</v>
      </c>
      <c r="Z59" s="5">
        <f t="shared" si="14"/>
        <v>0</v>
      </c>
      <c r="AB59" t="e">
        <f t="shared" si="15"/>
        <v>#DIV/0!</v>
      </c>
    </row>
    <row r="60" spans="1:28">
      <c r="A60" t="s">
        <v>90</v>
      </c>
      <c r="B60" t="s">
        <v>91</v>
      </c>
      <c r="D60" s="168">
        <v>0</v>
      </c>
      <c r="E60" s="168">
        <v>0</v>
      </c>
      <c r="F60" s="168">
        <v>0</v>
      </c>
      <c r="G60">
        <f t="shared" si="10"/>
        <v>0</v>
      </c>
      <c r="I60" s="22">
        <f t="shared" si="11"/>
        <v>0</v>
      </c>
      <c r="J60" s="6">
        <f>+IFR!AD60</f>
        <v>0</v>
      </c>
      <c r="K60" s="14">
        <f t="shared" si="8"/>
        <v>0.95</v>
      </c>
      <c r="L60" s="22">
        <f t="shared" si="12"/>
        <v>0</v>
      </c>
      <c r="M60" s="14">
        <v>1</v>
      </c>
      <c r="N60" s="14">
        <v>1</v>
      </c>
      <c r="P60" s="22">
        <f t="shared" si="13"/>
        <v>0</v>
      </c>
      <c r="R60" s="3">
        <f t="shared" si="9"/>
        <v>0</v>
      </c>
      <c r="T60" s="5">
        <f>+R60*(assessment!$J$274*assessment!$E$3)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4"/>
        <v>0</v>
      </c>
      <c r="AB60" t="e">
        <f t="shared" si="15"/>
        <v>#DIV/0!</v>
      </c>
    </row>
    <row r="61" spans="1:28">
      <c r="A61" t="s">
        <v>92</v>
      </c>
      <c r="B61" t="s">
        <v>93</v>
      </c>
      <c r="D61" s="168">
        <v>0</v>
      </c>
      <c r="E61" s="168">
        <v>0</v>
      </c>
      <c r="F61" s="168">
        <v>0</v>
      </c>
      <c r="G61">
        <f t="shared" si="10"/>
        <v>0</v>
      </c>
      <c r="I61" s="22">
        <f t="shared" si="11"/>
        <v>0</v>
      </c>
      <c r="J61" s="6">
        <f>+IFR!AD61</f>
        <v>0</v>
      </c>
      <c r="K61" s="14">
        <f t="shared" si="8"/>
        <v>0.95</v>
      </c>
      <c r="L61" s="22">
        <f t="shared" si="12"/>
        <v>0</v>
      </c>
      <c r="M61" s="14">
        <v>1</v>
      </c>
      <c r="N61" s="14">
        <v>1</v>
      </c>
      <c r="P61" s="22">
        <f t="shared" si="13"/>
        <v>0</v>
      </c>
      <c r="R61" s="3">
        <f t="shared" si="9"/>
        <v>0</v>
      </c>
      <c r="T61" s="5">
        <f>+R61*(assessment!$J$274*assessment!$E$3)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4"/>
        <v>0</v>
      </c>
      <c r="AB61" t="e">
        <f t="shared" si="15"/>
        <v>#DIV/0!</v>
      </c>
    </row>
    <row r="62" spans="1:28">
      <c r="A62" t="s">
        <v>497</v>
      </c>
      <c r="B62" t="s">
        <v>498</v>
      </c>
      <c r="D62" s="168">
        <v>6</v>
      </c>
      <c r="E62" s="168">
        <v>5</v>
      </c>
      <c r="F62" s="168">
        <v>2</v>
      </c>
      <c r="G62">
        <f>SUM(D62:F62)</f>
        <v>13</v>
      </c>
      <c r="I62" s="22">
        <f>AVERAGE(D62:F62)</f>
        <v>4.333333333333333</v>
      </c>
      <c r="J62" s="6">
        <f>+IFR!AD62</f>
        <v>2.3422110243096535E-2</v>
      </c>
      <c r="K62" s="14">
        <f t="shared" si="8"/>
        <v>0.95</v>
      </c>
      <c r="L62" s="22">
        <f>+I62*K62</f>
        <v>4.1166666666666663</v>
      </c>
      <c r="M62" s="14">
        <v>1</v>
      </c>
      <c r="N62" s="14">
        <v>1</v>
      </c>
      <c r="P62" s="22">
        <f>+L62*M62*N62</f>
        <v>4.1166666666666663</v>
      </c>
      <c r="R62" s="3">
        <f t="shared" si="9"/>
        <v>5.8887760405491136E-4</v>
      </c>
      <c r="T62" s="5">
        <f>+R62*(assessment!$J$274*assessment!$E$3)</f>
        <v>4303.0029986267491</v>
      </c>
      <c r="V62" s="6">
        <f>+T62/payroll!F62</f>
        <v>6.0631908887827737E-4</v>
      </c>
      <c r="X62" s="5">
        <f>IF(V62&lt;$X$2,T62, +payroll!F62 * $X$2)</f>
        <v>4303.0029986267491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499</v>
      </c>
      <c r="D63" s="168">
        <v>0</v>
      </c>
      <c r="E63" s="168">
        <v>0</v>
      </c>
      <c r="F63" s="168">
        <v>2</v>
      </c>
      <c r="G63">
        <f t="shared" si="10"/>
        <v>2</v>
      </c>
      <c r="I63" s="22">
        <f t="shared" si="11"/>
        <v>0.66666666666666663</v>
      </c>
      <c r="J63" s="6">
        <f>+IFR!AD63</f>
        <v>0.01</v>
      </c>
      <c r="K63" s="14">
        <f t="shared" si="8"/>
        <v>0.95</v>
      </c>
      <c r="L63" s="22">
        <f t="shared" si="12"/>
        <v>0.6333333333333333</v>
      </c>
      <c r="M63" s="14">
        <v>1</v>
      </c>
      <c r="N63" s="14">
        <v>1</v>
      </c>
      <c r="P63" s="22">
        <f t="shared" si="13"/>
        <v>0.6333333333333333</v>
      </c>
      <c r="R63" s="3">
        <f t="shared" ref="R63:R81" si="16">+P63/$P$266</f>
        <v>9.0596554469986375E-5</v>
      </c>
      <c r="T63" s="5">
        <f>+R63*(assessment!$J$274*assessment!$E$3)</f>
        <v>662.00046132719228</v>
      </c>
      <c r="V63" s="6">
        <f>+T63/payroll!F63</f>
        <v>2.5066070524844454E-4</v>
      </c>
      <c r="X63" s="5">
        <f>IF(V63&lt;$X$2,T63, +payroll!F63 * $X$2)</f>
        <v>662.00046132719228</v>
      </c>
      <c r="Z63" s="5">
        <f t="shared" si="14"/>
        <v>0</v>
      </c>
      <c r="AB63">
        <f t="shared" si="15"/>
        <v>1</v>
      </c>
    </row>
    <row r="64" spans="1:28">
      <c r="A64" t="s">
        <v>95</v>
      </c>
      <c r="B64" t="s">
        <v>96</v>
      </c>
      <c r="D64" s="168">
        <v>1</v>
      </c>
      <c r="E64" s="168">
        <v>0</v>
      </c>
      <c r="F64" s="168">
        <v>0</v>
      </c>
      <c r="G64">
        <f t="shared" si="10"/>
        <v>1</v>
      </c>
      <c r="I64" s="22">
        <f t="shared" si="11"/>
        <v>0.33333333333333331</v>
      </c>
      <c r="J64" s="6">
        <f>+IFR!AD64</f>
        <v>9.0242229255209231E-4</v>
      </c>
      <c r="K64" s="14">
        <f t="shared" si="8"/>
        <v>0.95</v>
      </c>
      <c r="L64" s="22">
        <f t="shared" si="12"/>
        <v>0.31666666666666665</v>
      </c>
      <c r="M64" s="14">
        <v>1</v>
      </c>
      <c r="N64" s="14">
        <v>1</v>
      </c>
      <c r="P64" s="22">
        <f t="shared" si="13"/>
        <v>0.31666666666666665</v>
      </c>
      <c r="R64" s="3">
        <f t="shared" si="16"/>
        <v>4.5298277234993187E-5</v>
      </c>
      <c r="T64" s="5">
        <f>+R64*(assessment!$J$274*assessment!$E$3)</f>
        <v>331.00023066359614</v>
      </c>
      <c r="V64" s="6">
        <f>+T64/payroll!F64</f>
        <v>2.2178918911900443E-5</v>
      </c>
      <c r="X64" s="5">
        <f>IF(V64&lt;$X$2,T64, +payroll!F64 * $X$2)</f>
        <v>331.00023066359614</v>
      </c>
      <c r="Z64" s="5">
        <f t="shared" si="14"/>
        <v>0</v>
      </c>
      <c r="AB64">
        <f t="shared" si="15"/>
        <v>1</v>
      </c>
    </row>
    <row r="65" spans="1:28">
      <c r="A65" t="s">
        <v>97</v>
      </c>
      <c r="B65" t="s">
        <v>98</v>
      </c>
      <c r="D65" s="168">
        <v>3</v>
      </c>
      <c r="E65" s="168">
        <v>7</v>
      </c>
      <c r="F65" s="168">
        <v>4</v>
      </c>
      <c r="G65">
        <f t="shared" si="10"/>
        <v>14</v>
      </c>
      <c r="I65" s="22">
        <f t="shared" si="11"/>
        <v>4.666666666666667</v>
      </c>
      <c r="J65" s="6">
        <f>+IFR!AD65</f>
        <v>1.3476282054741466E-2</v>
      </c>
      <c r="K65" s="14">
        <f t="shared" si="8"/>
        <v>0.95</v>
      </c>
      <c r="L65" s="22">
        <f t="shared" si="12"/>
        <v>4.4333333333333336</v>
      </c>
      <c r="M65" s="14">
        <v>1</v>
      </c>
      <c r="N65" s="14">
        <v>1</v>
      </c>
      <c r="P65" s="22">
        <f t="shared" si="13"/>
        <v>4.4333333333333336</v>
      </c>
      <c r="R65" s="3">
        <f t="shared" si="16"/>
        <v>6.3417588128990472E-4</v>
      </c>
      <c r="T65" s="5">
        <f>+R65*(assessment!$J$274*assessment!$E$3)</f>
        <v>4634.003229290347</v>
      </c>
      <c r="V65" s="6">
        <f>+T65/payroll!F65</f>
        <v>2.5755306799959531E-4</v>
      </c>
      <c r="X65" s="5">
        <f>IF(V65&lt;$X$2,T65, +payroll!F65 * $X$2)</f>
        <v>4634.003229290347</v>
      </c>
      <c r="Z65" s="5">
        <f t="shared" si="14"/>
        <v>0</v>
      </c>
      <c r="AB65">
        <f t="shared" si="15"/>
        <v>1</v>
      </c>
    </row>
    <row r="66" spans="1:28">
      <c r="A66" t="s">
        <v>99</v>
      </c>
      <c r="B66" t="s">
        <v>100</v>
      </c>
      <c r="D66" s="168">
        <v>10</v>
      </c>
      <c r="E66" s="168">
        <v>4</v>
      </c>
      <c r="F66" s="168">
        <v>18</v>
      </c>
      <c r="G66">
        <f t="shared" si="10"/>
        <v>32</v>
      </c>
      <c r="I66" s="22">
        <f t="shared" si="11"/>
        <v>10.666666666666666</v>
      </c>
      <c r="J66" s="6">
        <f>+IFR!AD66</f>
        <v>8.4616867600464125E-3</v>
      </c>
      <c r="K66" s="14">
        <f t="shared" si="8"/>
        <v>0.95</v>
      </c>
      <c r="L66" s="22">
        <f t="shared" si="12"/>
        <v>10.133333333333333</v>
      </c>
      <c r="M66" s="14">
        <v>1</v>
      </c>
      <c r="N66" s="14">
        <v>1</v>
      </c>
      <c r="P66" s="22">
        <f t="shared" si="13"/>
        <v>10.133333333333333</v>
      </c>
      <c r="R66" s="3">
        <f t="shared" si="16"/>
        <v>1.449544871519782E-3</v>
      </c>
      <c r="T66" s="5">
        <f>+R66*(assessment!$J$274*assessment!$E$3)</f>
        <v>10592.007381235077</v>
      </c>
      <c r="V66" s="6">
        <f>+T66/payroll!F66</f>
        <v>1.4718677400977782E-4</v>
      </c>
      <c r="X66" s="5">
        <f>IF(V66&lt;$X$2,T66, +payroll!F66 * $X$2)</f>
        <v>10592.007381235077</v>
      </c>
      <c r="Z66" s="5">
        <f t="shared" si="14"/>
        <v>0</v>
      </c>
      <c r="AB66">
        <f t="shared" si="15"/>
        <v>1</v>
      </c>
    </row>
    <row r="67" spans="1:28">
      <c r="A67" t="s">
        <v>101</v>
      </c>
      <c r="B67" t="s">
        <v>541</v>
      </c>
      <c r="D67" s="168">
        <v>3</v>
      </c>
      <c r="E67" s="168">
        <v>9</v>
      </c>
      <c r="F67" s="168">
        <v>5</v>
      </c>
      <c r="G67">
        <f t="shared" si="10"/>
        <v>17</v>
      </c>
      <c r="I67" s="22">
        <f t="shared" si="11"/>
        <v>5.666666666666667</v>
      </c>
      <c r="J67" s="6">
        <f>+IFR!AD67</f>
        <v>8.9259124050690437E-3</v>
      </c>
      <c r="K67" s="14">
        <f t="shared" si="8"/>
        <v>0.95</v>
      </c>
      <c r="L67" s="22">
        <f t="shared" si="12"/>
        <v>5.3833333333333337</v>
      </c>
      <c r="M67" s="14">
        <v>1</v>
      </c>
      <c r="N67" s="14">
        <v>1</v>
      </c>
      <c r="P67" s="22">
        <f t="shared" si="13"/>
        <v>5.3833333333333337</v>
      </c>
      <c r="R67" s="3">
        <f t="shared" si="16"/>
        <v>7.7007071299488425E-4</v>
      </c>
      <c r="T67" s="5">
        <f>+R67*(assessment!$J$274*assessment!$E$3)</f>
        <v>5627.0039212811344</v>
      </c>
      <c r="V67" s="6">
        <f>+T67/payroll!F67</f>
        <v>1.64213032036513E-4</v>
      </c>
      <c r="X67" s="5">
        <f>IF(V67&lt;$X$2,T67, +payroll!F67 * $X$2)</f>
        <v>5627.0039212811344</v>
      </c>
      <c r="Z67" s="5">
        <f t="shared" si="14"/>
        <v>0</v>
      </c>
      <c r="AB67">
        <f t="shared" si="15"/>
        <v>1</v>
      </c>
    </row>
    <row r="68" spans="1:28">
      <c r="A68" t="s">
        <v>102</v>
      </c>
      <c r="B68" t="s">
        <v>103</v>
      </c>
      <c r="D68" s="168">
        <v>0</v>
      </c>
      <c r="E68" s="168">
        <v>0</v>
      </c>
      <c r="F68" s="168">
        <v>0</v>
      </c>
      <c r="G68">
        <f t="shared" si="10"/>
        <v>0</v>
      </c>
      <c r="I68" s="22">
        <f t="shared" si="11"/>
        <v>0</v>
      </c>
      <c r="J68" s="6">
        <f>+IFR!AD68</f>
        <v>0</v>
      </c>
      <c r="K68" s="14">
        <f t="shared" si="8"/>
        <v>0.95</v>
      </c>
      <c r="L68" s="22">
        <f t="shared" si="12"/>
        <v>0</v>
      </c>
      <c r="M68" s="14">
        <v>1</v>
      </c>
      <c r="N68" s="14">
        <v>1</v>
      </c>
      <c r="P68" s="22">
        <f t="shared" si="13"/>
        <v>0</v>
      </c>
      <c r="R68" s="3">
        <f t="shared" si="16"/>
        <v>0</v>
      </c>
      <c r="T68" s="5">
        <f>+R68*(assessment!$J$274*assessment!$E$3)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4"/>
        <v>0</v>
      </c>
      <c r="AB68" t="e">
        <f t="shared" si="15"/>
        <v>#DIV/0!</v>
      </c>
    </row>
    <row r="69" spans="1:28">
      <c r="A69" t="s">
        <v>104</v>
      </c>
      <c r="B69" t="s">
        <v>105</v>
      </c>
      <c r="D69" s="168">
        <v>0</v>
      </c>
      <c r="E69" s="168">
        <v>0</v>
      </c>
      <c r="F69" s="168">
        <v>0</v>
      </c>
      <c r="G69">
        <f t="shared" si="10"/>
        <v>0</v>
      </c>
      <c r="I69" s="22">
        <f t="shared" si="11"/>
        <v>0</v>
      </c>
      <c r="J69" s="6">
        <f>+IFR!AD69</f>
        <v>0</v>
      </c>
      <c r="K69" s="14">
        <f t="shared" ref="K69:K100" si="17">IF(+J69&lt;$E$269,$I$269,IF(J69&gt;$E$271,$I$271,$I$270))</f>
        <v>0.95</v>
      </c>
      <c r="L69" s="22">
        <f t="shared" si="12"/>
        <v>0</v>
      </c>
      <c r="M69" s="14">
        <v>1</v>
      </c>
      <c r="N69" s="14">
        <v>1</v>
      </c>
      <c r="P69" s="22">
        <f t="shared" si="13"/>
        <v>0</v>
      </c>
      <c r="R69" s="3">
        <f t="shared" si="16"/>
        <v>0</v>
      </c>
      <c r="T69" s="5">
        <f>+R69*(assessment!$J$274*assessment!$E$3)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4"/>
        <v>0</v>
      </c>
      <c r="AB69" t="e">
        <f t="shared" si="15"/>
        <v>#DIV/0!</v>
      </c>
    </row>
    <row r="70" spans="1:28">
      <c r="A70" t="s">
        <v>106</v>
      </c>
      <c r="B70" t="s">
        <v>107</v>
      </c>
      <c r="D70" s="168">
        <v>8</v>
      </c>
      <c r="E70" s="168">
        <v>16</v>
      </c>
      <c r="F70" s="168">
        <v>18</v>
      </c>
      <c r="G70">
        <f t="shared" si="10"/>
        <v>42</v>
      </c>
      <c r="I70" s="22">
        <f t="shared" si="11"/>
        <v>14</v>
      </c>
      <c r="J70" s="6">
        <f>+IFR!AD70</f>
        <v>2.7355360052150324E-2</v>
      </c>
      <c r="K70" s="14">
        <f t="shared" si="17"/>
        <v>0.95</v>
      </c>
      <c r="L70" s="22">
        <f t="shared" si="12"/>
        <v>13.299999999999999</v>
      </c>
      <c r="M70" s="14">
        <v>1</v>
      </c>
      <c r="N70" s="14">
        <v>1</v>
      </c>
      <c r="P70" s="22">
        <f t="shared" si="13"/>
        <v>13.299999999999999</v>
      </c>
      <c r="R70" s="3">
        <f t="shared" si="16"/>
        <v>1.9025276438697138E-3</v>
      </c>
      <c r="T70" s="5">
        <f>+R70*(assessment!$J$274*assessment!$E$3)</f>
        <v>13902.009687871037</v>
      </c>
      <c r="V70" s="6">
        <f>+T70/payroll!F70</f>
        <v>4.7092354469783332E-4</v>
      </c>
      <c r="X70" s="5">
        <f>IF(V70&lt;$X$2,T70, +payroll!F70 * $X$2)</f>
        <v>13902.009687871037</v>
      </c>
      <c r="Z70" s="5">
        <f t="shared" si="14"/>
        <v>0</v>
      </c>
      <c r="AB70">
        <f t="shared" si="15"/>
        <v>1</v>
      </c>
    </row>
    <row r="71" spans="1:28">
      <c r="A71" t="s">
        <v>108</v>
      </c>
      <c r="B71" t="s">
        <v>109</v>
      </c>
      <c r="D71" s="168">
        <v>0</v>
      </c>
      <c r="E71" s="168">
        <v>0</v>
      </c>
      <c r="F71" s="168">
        <v>0</v>
      </c>
      <c r="G71">
        <f t="shared" si="10"/>
        <v>0</v>
      </c>
      <c r="I71" s="22">
        <f t="shared" si="11"/>
        <v>0</v>
      </c>
      <c r="J71" s="6">
        <f>+IFR!AD71</f>
        <v>0</v>
      </c>
      <c r="K71" s="14">
        <f t="shared" si="17"/>
        <v>0.95</v>
      </c>
      <c r="L71" s="22">
        <f t="shared" si="12"/>
        <v>0</v>
      </c>
      <c r="M71" s="14">
        <v>1</v>
      </c>
      <c r="N71" s="14">
        <v>1</v>
      </c>
      <c r="P71" s="22">
        <f t="shared" si="13"/>
        <v>0</v>
      </c>
      <c r="R71" s="3">
        <f t="shared" si="16"/>
        <v>0</v>
      </c>
      <c r="T71" s="5">
        <f>+R71*(assessment!$J$274*assessment!$E$3)</f>
        <v>0</v>
      </c>
      <c r="V71" s="6">
        <f>+T71/payroll!F71</f>
        <v>0</v>
      </c>
      <c r="X71" s="5">
        <f>IF(V71&lt;$X$2,T71, +payroll!F71 * $X$2)</f>
        <v>0</v>
      </c>
      <c r="Z71" s="5">
        <f t="shared" si="14"/>
        <v>0</v>
      </c>
      <c r="AB71" t="e">
        <f t="shared" si="15"/>
        <v>#DIV/0!</v>
      </c>
    </row>
    <row r="72" spans="1:28">
      <c r="A72" t="s">
        <v>110</v>
      </c>
      <c r="B72" t="s">
        <v>111</v>
      </c>
      <c r="D72" s="168">
        <v>0</v>
      </c>
      <c r="E72" s="168">
        <v>0</v>
      </c>
      <c r="F72" s="168">
        <v>0</v>
      </c>
      <c r="G72">
        <f t="shared" si="10"/>
        <v>0</v>
      </c>
      <c r="I72" s="22">
        <f t="shared" si="11"/>
        <v>0</v>
      </c>
      <c r="J72" s="6">
        <f>+IFR!AD72</f>
        <v>0</v>
      </c>
      <c r="K72" s="14">
        <f t="shared" si="17"/>
        <v>0.95</v>
      </c>
      <c r="L72" s="22">
        <f t="shared" si="12"/>
        <v>0</v>
      </c>
      <c r="M72" s="14">
        <v>1</v>
      </c>
      <c r="N72" s="14">
        <v>1</v>
      </c>
      <c r="P72" s="22">
        <f t="shared" si="13"/>
        <v>0</v>
      </c>
      <c r="R72" s="3">
        <f t="shared" si="16"/>
        <v>0</v>
      </c>
      <c r="T72" s="5">
        <f>+R72*(assessment!$J$274*assessment!$E$3)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4"/>
        <v>0</v>
      </c>
      <c r="AB72" t="e">
        <f t="shared" si="15"/>
        <v>#DIV/0!</v>
      </c>
    </row>
    <row r="73" spans="1:28">
      <c r="A73" t="s">
        <v>112</v>
      </c>
      <c r="B73" t="s">
        <v>113</v>
      </c>
      <c r="D73" s="168">
        <v>0</v>
      </c>
      <c r="E73" s="168">
        <v>0</v>
      </c>
      <c r="F73" s="168">
        <v>0</v>
      </c>
      <c r="G73">
        <f t="shared" si="10"/>
        <v>0</v>
      </c>
      <c r="I73" s="22">
        <f t="shared" si="11"/>
        <v>0</v>
      </c>
      <c r="J73" s="6">
        <f>+IFR!AD73</f>
        <v>0</v>
      </c>
      <c r="K73" s="14">
        <f t="shared" si="17"/>
        <v>0.95</v>
      </c>
      <c r="L73" s="22">
        <f t="shared" si="12"/>
        <v>0</v>
      </c>
      <c r="M73" s="14">
        <v>1</v>
      </c>
      <c r="N73" s="14">
        <v>1</v>
      </c>
      <c r="P73" s="22">
        <f t="shared" si="13"/>
        <v>0</v>
      </c>
      <c r="R73" s="3">
        <f t="shared" si="16"/>
        <v>0</v>
      </c>
      <c r="T73" s="5">
        <f>+R73*(assessment!$J$274*assessment!$E$3)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4"/>
        <v>0</v>
      </c>
      <c r="AB73" t="e">
        <f t="shared" si="15"/>
        <v>#DIV/0!</v>
      </c>
    </row>
    <row r="74" spans="1:28">
      <c r="A74" t="s">
        <v>114</v>
      </c>
      <c r="B74" t="s">
        <v>115</v>
      </c>
      <c r="D74" s="168">
        <v>0</v>
      </c>
      <c r="E74" s="168">
        <v>0</v>
      </c>
      <c r="F74" s="168">
        <v>0</v>
      </c>
      <c r="G74">
        <f t="shared" si="10"/>
        <v>0</v>
      </c>
      <c r="I74" s="22">
        <f t="shared" si="11"/>
        <v>0</v>
      </c>
      <c r="J74" s="6">
        <f>+IFR!AD74</f>
        <v>0</v>
      </c>
      <c r="K74" s="14">
        <f t="shared" si="17"/>
        <v>0.95</v>
      </c>
      <c r="L74" s="22">
        <f t="shared" si="12"/>
        <v>0</v>
      </c>
      <c r="M74" s="14">
        <v>1</v>
      </c>
      <c r="N74" s="14">
        <v>1</v>
      </c>
      <c r="P74" s="22">
        <f t="shared" si="13"/>
        <v>0</v>
      </c>
      <c r="R74" s="3">
        <f t="shared" si="16"/>
        <v>0</v>
      </c>
      <c r="T74" s="5">
        <f>+R74*(assessment!$J$274*assessment!$E$3)</f>
        <v>0</v>
      </c>
      <c r="V74" s="6">
        <f>+T74/payroll!F74</f>
        <v>0</v>
      </c>
      <c r="X74" s="5">
        <f>IF(V74&lt;$X$2,T74, +payroll!F74 * $X$2)</f>
        <v>0</v>
      </c>
      <c r="Z74" s="5">
        <f t="shared" si="14"/>
        <v>0</v>
      </c>
      <c r="AB74" t="e">
        <f t="shared" si="15"/>
        <v>#DIV/0!</v>
      </c>
    </row>
    <row r="75" spans="1:28">
      <c r="A75" t="s">
        <v>116</v>
      </c>
      <c r="B75" t="s">
        <v>117</v>
      </c>
      <c r="D75" s="168">
        <v>0</v>
      </c>
      <c r="E75" s="168">
        <v>0</v>
      </c>
      <c r="F75" s="168">
        <v>0</v>
      </c>
      <c r="G75">
        <f t="shared" si="10"/>
        <v>0</v>
      </c>
      <c r="I75" s="22">
        <f t="shared" si="11"/>
        <v>0</v>
      </c>
      <c r="J75" s="6">
        <f>+IFR!AD75</f>
        <v>0</v>
      </c>
      <c r="K75" s="14">
        <f t="shared" si="17"/>
        <v>0.95</v>
      </c>
      <c r="L75" s="22">
        <f t="shared" si="12"/>
        <v>0</v>
      </c>
      <c r="M75" s="14">
        <v>1</v>
      </c>
      <c r="N75" s="14">
        <v>1</v>
      </c>
      <c r="P75" s="22">
        <f t="shared" si="13"/>
        <v>0</v>
      </c>
      <c r="R75" s="3">
        <f t="shared" si="16"/>
        <v>0</v>
      </c>
      <c r="T75" s="5">
        <f>+R75*(assessment!$J$274*assessment!$E$3)</f>
        <v>0</v>
      </c>
      <c r="V75" s="6">
        <f>+T75/payroll!F75</f>
        <v>0</v>
      </c>
      <c r="X75" s="5">
        <f>IF(V75&lt;$X$2,T75, +payroll!F75 * $X$2)</f>
        <v>0</v>
      </c>
      <c r="Z75" s="5">
        <f t="shared" si="14"/>
        <v>0</v>
      </c>
      <c r="AB75" t="e">
        <f t="shared" si="15"/>
        <v>#DIV/0!</v>
      </c>
    </row>
    <row r="76" spans="1:28">
      <c r="A76" t="s">
        <v>118</v>
      </c>
      <c r="B76" t="s">
        <v>119</v>
      </c>
      <c r="D76" s="168">
        <v>0</v>
      </c>
      <c r="E76" s="168">
        <v>3</v>
      </c>
      <c r="F76" s="168">
        <v>1</v>
      </c>
      <c r="G76">
        <f t="shared" si="10"/>
        <v>4</v>
      </c>
      <c r="I76" s="22">
        <f t="shared" si="11"/>
        <v>1.3333333333333333</v>
      </c>
      <c r="J76" s="6">
        <f>+IFR!AD76</f>
        <v>9.0063627448744559E-3</v>
      </c>
      <c r="K76" s="14">
        <f t="shared" si="17"/>
        <v>0.95</v>
      </c>
      <c r="L76" s="22">
        <f t="shared" si="12"/>
        <v>1.2666666666666666</v>
      </c>
      <c r="M76" s="14">
        <v>1</v>
      </c>
      <c r="N76" s="14">
        <v>1</v>
      </c>
      <c r="P76" s="22">
        <f t="shared" si="13"/>
        <v>1.2666666666666666</v>
      </c>
      <c r="R76" s="3">
        <f t="shared" si="16"/>
        <v>1.8119310893997275E-4</v>
      </c>
      <c r="T76" s="5">
        <f>+R76*(assessment!$J$274*assessment!$E$3)</f>
        <v>1324.0009226543846</v>
      </c>
      <c r="V76" s="6">
        <f>+T76/payroll!F76</f>
        <v>1.2394356727134318E-4</v>
      </c>
      <c r="X76" s="5">
        <f>IF(V76&lt;$X$2,T76, +payroll!F76 * $X$2)</f>
        <v>1324.0009226543846</v>
      </c>
      <c r="Z76" s="5">
        <f t="shared" si="14"/>
        <v>0</v>
      </c>
      <c r="AB76">
        <f t="shared" si="15"/>
        <v>1</v>
      </c>
    </row>
    <row r="77" spans="1:28">
      <c r="A77" t="s">
        <v>120</v>
      </c>
      <c r="B77" t="s">
        <v>121</v>
      </c>
      <c r="D77" s="168">
        <v>0</v>
      </c>
      <c r="E77" s="168">
        <v>0</v>
      </c>
      <c r="F77" s="168">
        <v>0</v>
      </c>
      <c r="G77">
        <f t="shared" si="10"/>
        <v>0</v>
      </c>
      <c r="I77" s="22">
        <f t="shared" si="11"/>
        <v>0</v>
      </c>
      <c r="J77" s="6">
        <f>+IFR!AD77</f>
        <v>0</v>
      </c>
      <c r="K77" s="14">
        <f t="shared" si="17"/>
        <v>0.95</v>
      </c>
      <c r="L77" s="22">
        <f t="shared" si="12"/>
        <v>0</v>
      </c>
      <c r="M77" s="14">
        <v>1</v>
      </c>
      <c r="N77" s="14">
        <v>1</v>
      </c>
      <c r="P77" s="22">
        <f t="shared" si="13"/>
        <v>0</v>
      </c>
      <c r="R77" s="3">
        <f t="shared" si="16"/>
        <v>0</v>
      </c>
      <c r="T77" s="5">
        <f>+R77*(assessment!$J$274*assessment!$E$3)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4"/>
        <v>0</v>
      </c>
      <c r="AB77" t="e">
        <f t="shared" si="15"/>
        <v>#DIV/0!</v>
      </c>
    </row>
    <row r="78" spans="1:28">
      <c r="A78" t="s">
        <v>122</v>
      </c>
      <c r="B78" t="s">
        <v>123</v>
      </c>
      <c r="D78" s="168">
        <v>2</v>
      </c>
      <c r="E78" s="168">
        <v>0</v>
      </c>
      <c r="F78" s="168">
        <v>0</v>
      </c>
      <c r="G78">
        <f t="shared" si="10"/>
        <v>2</v>
      </c>
      <c r="I78" s="22">
        <f t="shared" si="11"/>
        <v>0.66666666666666663</v>
      </c>
      <c r="J78" s="6">
        <f>+IFR!AD78</f>
        <v>3.3333333333333335E-3</v>
      </c>
      <c r="K78" s="14">
        <f t="shared" si="17"/>
        <v>0.95</v>
      </c>
      <c r="L78" s="22">
        <f t="shared" si="12"/>
        <v>0.6333333333333333</v>
      </c>
      <c r="M78" s="14">
        <v>1</v>
      </c>
      <c r="N78" s="14">
        <v>1</v>
      </c>
      <c r="P78" s="22">
        <f t="shared" si="13"/>
        <v>0.6333333333333333</v>
      </c>
      <c r="R78" s="3">
        <f t="shared" si="16"/>
        <v>9.0596554469986375E-5</v>
      </c>
      <c r="T78" s="5">
        <f>+R78*(assessment!$J$274*assessment!$E$3)</f>
        <v>662.00046132719228</v>
      </c>
      <c r="V78" s="6">
        <f>+T78/payroll!F78</f>
        <v>2.4283714246499554E-4</v>
      </c>
      <c r="X78" s="5">
        <f>IF(V78&lt;$X$2,T78, +payroll!F78 * $X$2)</f>
        <v>662.00046132719228</v>
      </c>
      <c r="Z78" s="5">
        <f t="shared" si="14"/>
        <v>0</v>
      </c>
      <c r="AB78">
        <f t="shared" si="15"/>
        <v>1</v>
      </c>
    </row>
    <row r="79" spans="1:28">
      <c r="A79" t="s">
        <v>124</v>
      </c>
      <c r="B79" t="s">
        <v>506</v>
      </c>
      <c r="D79" s="168">
        <v>1</v>
      </c>
      <c r="E79" s="168">
        <v>0</v>
      </c>
      <c r="F79" s="168">
        <v>0</v>
      </c>
      <c r="G79">
        <f t="shared" si="10"/>
        <v>1</v>
      </c>
      <c r="I79" s="22">
        <f t="shared" si="11"/>
        <v>0.33333333333333331</v>
      </c>
      <c r="J79" s="6">
        <f>+IFR!AD79</f>
        <v>1.6666666666666668E-3</v>
      </c>
      <c r="K79" s="14">
        <f t="shared" si="17"/>
        <v>0.95</v>
      </c>
      <c r="L79" s="22">
        <f t="shared" si="12"/>
        <v>0.31666666666666665</v>
      </c>
      <c r="M79" s="14">
        <v>1</v>
      </c>
      <c r="N79" s="14">
        <v>1</v>
      </c>
      <c r="P79" s="22">
        <f t="shared" si="13"/>
        <v>0.31666666666666665</v>
      </c>
      <c r="R79" s="3">
        <f t="shared" si="16"/>
        <v>4.5298277234993187E-5</v>
      </c>
      <c r="T79" s="5">
        <f>+R79*(assessment!$J$274*assessment!$E$3)</f>
        <v>331.00023066359614</v>
      </c>
      <c r="V79" s="6">
        <f>+T79/payroll!F79</f>
        <v>2.278417461368976E-4</v>
      </c>
      <c r="X79" s="5">
        <f>IF(V79&lt;$X$2,T79, +payroll!F79 * $X$2)</f>
        <v>331.00023066359614</v>
      </c>
      <c r="Z79" s="5">
        <f t="shared" si="14"/>
        <v>0</v>
      </c>
      <c r="AB79">
        <f t="shared" si="15"/>
        <v>1</v>
      </c>
    </row>
    <row r="80" spans="1:28">
      <c r="A80" t="s">
        <v>125</v>
      </c>
      <c r="B80" t="s">
        <v>126</v>
      </c>
      <c r="D80" s="168">
        <v>2</v>
      </c>
      <c r="E80" s="168">
        <v>1</v>
      </c>
      <c r="F80" s="168">
        <v>2</v>
      </c>
      <c r="G80">
        <f t="shared" si="10"/>
        <v>5</v>
      </c>
      <c r="I80" s="22">
        <f t="shared" si="11"/>
        <v>1.6666666666666667</v>
      </c>
      <c r="J80" s="6">
        <f>+IFR!AD80</f>
        <v>1.4382223326751681E-2</v>
      </c>
      <c r="K80" s="14">
        <f t="shared" si="17"/>
        <v>0.95</v>
      </c>
      <c r="L80" s="22">
        <f t="shared" si="12"/>
        <v>1.5833333333333333</v>
      </c>
      <c r="M80" s="14">
        <v>1</v>
      </c>
      <c r="N80" s="14">
        <v>1</v>
      </c>
      <c r="P80" s="22">
        <f t="shared" si="13"/>
        <v>1.5833333333333333</v>
      </c>
      <c r="R80" s="3">
        <f t="shared" si="16"/>
        <v>2.2649138617496592E-4</v>
      </c>
      <c r="T80" s="5">
        <f>+R80*(assessment!$J$274*assessment!$E$3)</f>
        <v>1655.0011533179807</v>
      </c>
      <c r="V80" s="6">
        <f>+T80/payroll!F80</f>
        <v>2.966921276909407E-4</v>
      </c>
      <c r="X80" s="5">
        <f>IF(V80&lt;$X$2,T80, +payroll!F80 * $X$2)</f>
        <v>1655.0011533179807</v>
      </c>
      <c r="Z80" s="5">
        <f t="shared" si="14"/>
        <v>0</v>
      </c>
      <c r="AB80">
        <f t="shared" si="15"/>
        <v>1</v>
      </c>
    </row>
    <row r="81" spans="1:28">
      <c r="A81" t="s">
        <v>485</v>
      </c>
      <c r="B81" t="s">
        <v>542</v>
      </c>
      <c r="D81" s="168">
        <v>0</v>
      </c>
      <c r="E81" s="168">
        <v>0</v>
      </c>
      <c r="F81" s="168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7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3">
        <f t="shared" si="16"/>
        <v>0</v>
      </c>
      <c r="T81" s="5">
        <f>+R81*(assessment!$J$274*assessment!$E$3)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500</v>
      </c>
      <c r="D82" s="168">
        <v>1</v>
      </c>
      <c r="E82" s="168">
        <v>0</v>
      </c>
      <c r="F82" s="168">
        <v>0</v>
      </c>
      <c r="G82">
        <f t="shared" si="10"/>
        <v>1</v>
      </c>
      <c r="I82" s="22">
        <f t="shared" si="11"/>
        <v>0.33333333333333331</v>
      </c>
      <c r="J82" s="6">
        <f>+IFR!AD82</f>
        <v>1.0940125102936475E-3</v>
      </c>
      <c r="K82" s="14">
        <f t="shared" si="17"/>
        <v>0.95</v>
      </c>
      <c r="L82" s="22">
        <f t="shared" si="12"/>
        <v>0.31666666666666665</v>
      </c>
      <c r="M82" s="14">
        <v>1</v>
      </c>
      <c r="N82" s="14">
        <v>1</v>
      </c>
      <c r="P82" s="22">
        <f t="shared" si="13"/>
        <v>0.31666666666666665</v>
      </c>
      <c r="R82" s="3">
        <f t="shared" ref="R82:R90" si="18">+P82/$P$266</f>
        <v>4.5298277234993187E-5</v>
      </c>
      <c r="T82" s="5">
        <f>+R82*(assessment!$J$274*assessment!$E$3)</f>
        <v>331.00023066359614</v>
      </c>
      <c r="V82" s="6">
        <f>+T82/payroll!F82</f>
        <v>4.6119410911508172E-5</v>
      </c>
      <c r="X82" s="5">
        <f>IF(V82&lt;$X$2,T82, +payroll!F82 * $X$2)</f>
        <v>331.00023066359614</v>
      </c>
      <c r="Z82" s="5">
        <f t="shared" si="14"/>
        <v>0</v>
      </c>
      <c r="AB82">
        <f t="shared" si="15"/>
        <v>1</v>
      </c>
    </row>
    <row r="83" spans="1:28">
      <c r="A83" t="s">
        <v>128</v>
      </c>
      <c r="B83" t="s">
        <v>129</v>
      </c>
      <c r="D83" s="168">
        <v>0</v>
      </c>
      <c r="E83" s="168">
        <v>1</v>
      </c>
      <c r="F83" s="168">
        <v>0</v>
      </c>
      <c r="G83">
        <f t="shared" si="10"/>
        <v>1</v>
      </c>
      <c r="I83" s="22">
        <f t="shared" si="11"/>
        <v>0.33333333333333331</v>
      </c>
      <c r="J83" s="6">
        <f>+IFR!AD83</f>
        <v>3.3333333333333335E-3</v>
      </c>
      <c r="K83" s="14">
        <f t="shared" si="17"/>
        <v>0.95</v>
      </c>
      <c r="L83" s="22">
        <f t="shared" si="12"/>
        <v>0.31666666666666665</v>
      </c>
      <c r="M83" s="14">
        <v>1</v>
      </c>
      <c r="N83" s="14">
        <v>1</v>
      </c>
      <c r="P83" s="22">
        <f t="shared" si="13"/>
        <v>0.31666666666666665</v>
      </c>
      <c r="R83" s="3">
        <f t="shared" si="18"/>
        <v>4.5298277234993187E-5</v>
      </c>
      <c r="T83" s="5">
        <f>+R83*(assessment!$J$274*assessment!$E$3)</f>
        <v>331.00023066359614</v>
      </c>
      <c r="V83" s="6">
        <f>+T83/payroll!F83</f>
        <v>2.2296461448295137E-4</v>
      </c>
      <c r="X83" s="5">
        <f>IF(V83&lt;$X$2,T83, +payroll!F83 * $X$2)</f>
        <v>331.00023066359614</v>
      </c>
      <c r="Z83" s="5">
        <f t="shared" si="14"/>
        <v>0</v>
      </c>
      <c r="AB83">
        <f t="shared" si="15"/>
        <v>1</v>
      </c>
    </row>
    <row r="84" spans="1:28">
      <c r="A84" t="s">
        <v>130</v>
      </c>
      <c r="B84" t="s">
        <v>543</v>
      </c>
      <c r="D84" s="168">
        <v>0</v>
      </c>
      <c r="E84" s="168">
        <v>2</v>
      </c>
      <c r="F84" s="168">
        <v>1</v>
      </c>
      <c r="G84">
        <f t="shared" si="10"/>
        <v>3</v>
      </c>
      <c r="I84" s="22">
        <f t="shared" si="11"/>
        <v>1</v>
      </c>
      <c r="J84" s="6">
        <f>+IFR!AD84</f>
        <v>1.1580671580671581E-2</v>
      </c>
      <c r="K84" s="14">
        <f t="shared" si="17"/>
        <v>0.95</v>
      </c>
      <c r="L84" s="22">
        <f t="shared" si="12"/>
        <v>0.95</v>
      </c>
      <c r="M84" s="14">
        <v>1</v>
      </c>
      <c r="N84" s="14">
        <v>1</v>
      </c>
      <c r="P84" s="22">
        <f t="shared" si="13"/>
        <v>0.95</v>
      </c>
      <c r="R84" s="3">
        <f t="shared" si="18"/>
        <v>1.3589483170497956E-4</v>
      </c>
      <c r="T84" s="5">
        <f>+R84*(assessment!$J$274*assessment!$E$3)</f>
        <v>993.00069199078837</v>
      </c>
      <c r="V84" s="6">
        <f>+T84/payroll!F84</f>
        <v>1.9250534437483972E-4</v>
      </c>
      <c r="X84" s="5">
        <f>IF(V84&lt;$X$2,T84, +payroll!F84 * $X$2)</f>
        <v>993.00069199078837</v>
      </c>
      <c r="Z84" s="5">
        <f t="shared" si="14"/>
        <v>0</v>
      </c>
      <c r="AB84">
        <f t="shared" si="15"/>
        <v>1</v>
      </c>
    </row>
    <row r="85" spans="1:28">
      <c r="A85" t="s">
        <v>131</v>
      </c>
      <c r="B85" t="s">
        <v>132</v>
      </c>
      <c r="D85" s="168">
        <v>0</v>
      </c>
      <c r="E85" s="168">
        <v>0</v>
      </c>
      <c r="F85" s="168">
        <v>0</v>
      </c>
      <c r="G85">
        <f t="shared" si="10"/>
        <v>0</v>
      </c>
      <c r="I85" s="22">
        <f t="shared" si="11"/>
        <v>0</v>
      </c>
      <c r="J85" s="6">
        <f>+IFR!AD85</f>
        <v>0</v>
      </c>
      <c r="K85" s="14">
        <f t="shared" si="17"/>
        <v>0.95</v>
      </c>
      <c r="L85" s="22">
        <f t="shared" si="12"/>
        <v>0</v>
      </c>
      <c r="M85" s="14">
        <v>1</v>
      </c>
      <c r="N85" s="14">
        <v>1</v>
      </c>
      <c r="P85" s="22">
        <f t="shared" si="13"/>
        <v>0</v>
      </c>
      <c r="R85" s="3">
        <f t="shared" si="18"/>
        <v>0</v>
      </c>
      <c r="T85" s="5">
        <f>+R85*(assessment!$J$274*assessment!$E$3)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4"/>
        <v>0</v>
      </c>
      <c r="AB85" t="e">
        <f t="shared" si="15"/>
        <v>#DIV/0!</v>
      </c>
    </row>
    <row r="86" spans="1:28">
      <c r="A86" t="s">
        <v>133</v>
      </c>
      <c r="B86" t="s">
        <v>544</v>
      </c>
      <c r="D86" s="168">
        <v>0</v>
      </c>
      <c r="E86" s="168">
        <v>0</v>
      </c>
      <c r="F86" s="168">
        <v>0</v>
      </c>
      <c r="G86">
        <f t="shared" si="10"/>
        <v>0</v>
      </c>
      <c r="I86" s="22">
        <f t="shared" si="11"/>
        <v>0</v>
      </c>
      <c r="J86" s="6">
        <f>+IFR!AD86</f>
        <v>0</v>
      </c>
      <c r="K86" s="14">
        <f t="shared" si="17"/>
        <v>0.95</v>
      </c>
      <c r="L86" s="22">
        <f t="shared" si="12"/>
        <v>0</v>
      </c>
      <c r="M86" s="14">
        <v>1</v>
      </c>
      <c r="N86" s="14">
        <v>1</v>
      </c>
      <c r="P86" s="22">
        <f t="shared" si="13"/>
        <v>0</v>
      </c>
      <c r="R86" s="3">
        <f t="shared" si="18"/>
        <v>0</v>
      </c>
      <c r="T86" s="5">
        <f>+R86*(assessment!$J$274*assessment!$E$3)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4"/>
        <v>0</v>
      </c>
      <c r="AB86" t="e">
        <f t="shared" si="15"/>
        <v>#DIV/0!</v>
      </c>
    </row>
    <row r="87" spans="1:28">
      <c r="A87" t="s">
        <v>134</v>
      </c>
      <c r="B87" t="s">
        <v>135</v>
      </c>
      <c r="D87" s="168">
        <v>0</v>
      </c>
      <c r="E87" s="168">
        <v>1</v>
      </c>
      <c r="F87" s="168">
        <v>0</v>
      </c>
      <c r="G87">
        <f t="shared" si="10"/>
        <v>1</v>
      </c>
      <c r="I87" s="22">
        <f t="shared" si="11"/>
        <v>0.33333333333333331</v>
      </c>
      <c r="J87" s="6">
        <f>+IFR!AD87</f>
        <v>3.3333333333333335E-3</v>
      </c>
      <c r="K87" s="14">
        <f t="shared" si="17"/>
        <v>0.95</v>
      </c>
      <c r="L87" s="22">
        <f t="shared" si="12"/>
        <v>0.31666666666666665</v>
      </c>
      <c r="M87" s="14">
        <v>1</v>
      </c>
      <c r="N87" s="14">
        <v>1</v>
      </c>
      <c r="P87" s="22">
        <f t="shared" si="13"/>
        <v>0.31666666666666665</v>
      </c>
      <c r="R87" s="3">
        <f t="shared" si="18"/>
        <v>4.5298277234993187E-5</v>
      </c>
      <c r="T87" s="5">
        <f>+R87*(assessment!$J$274*assessment!$E$3)</f>
        <v>331.00023066359614</v>
      </c>
      <c r="V87" s="6">
        <f>+T87/payroll!F87</f>
        <v>7.2534694422486787E-4</v>
      </c>
      <c r="X87" s="5">
        <f>IF(V87&lt;$X$2,T87, +payroll!F87 * $X$2)</f>
        <v>331.00023066359614</v>
      </c>
      <c r="Z87" s="5">
        <f t="shared" si="14"/>
        <v>0</v>
      </c>
      <c r="AB87">
        <f t="shared" si="15"/>
        <v>1</v>
      </c>
    </row>
    <row r="88" spans="1:28">
      <c r="A88" t="s">
        <v>136</v>
      </c>
      <c r="B88" t="s">
        <v>137</v>
      </c>
      <c r="D88" s="168">
        <v>0</v>
      </c>
      <c r="E88" s="168">
        <v>0</v>
      </c>
      <c r="F88" s="168">
        <v>0</v>
      </c>
      <c r="G88">
        <f t="shared" si="10"/>
        <v>0</v>
      </c>
      <c r="I88" s="22">
        <f t="shared" si="11"/>
        <v>0</v>
      </c>
      <c r="J88" s="6">
        <f>+IFR!AD88</f>
        <v>0</v>
      </c>
      <c r="K88" s="14">
        <f t="shared" si="17"/>
        <v>0.95</v>
      </c>
      <c r="L88" s="22">
        <f t="shared" si="12"/>
        <v>0</v>
      </c>
      <c r="M88" s="14">
        <v>1</v>
      </c>
      <c r="N88" s="14">
        <v>1</v>
      </c>
      <c r="P88" s="22">
        <f t="shared" si="13"/>
        <v>0</v>
      </c>
      <c r="R88" s="3">
        <f t="shared" si="18"/>
        <v>0</v>
      </c>
      <c r="T88" s="5">
        <f>+R88*(assessment!$J$274*assessment!$E$3)</f>
        <v>0</v>
      </c>
      <c r="V88" s="6">
        <f>+T88/payroll!F88</f>
        <v>0</v>
      </c>
      <c r="X88" s="5">
        <f>IF(V88&lt;$X$2,T88, +payroll!F88 * $X$2)</f>
        <v>0</v>
      </c>
      <c r="Z88" s="5">
        <f t="shared" si="14"/>
        <v>0</v>
      </c>
      <c r="AB88" t="e">
        <f t="shared" si="15"/>
        <v>#DIV/0!</v>
      </c>
    </row>
    <row r="89" spans="1:28">
      <c r="A89" t="s">
        <v>138</v>
      </c>
      <c r="B89" t="s">
        <v>139</v>
      </c>
      <c r="D89" s="168">
        <v>1</v>
      </c>
      <c r="E89" s="168">
        <v>1</v>
      </c>
      <c r="F89" s="168">
        <v>0</v>
      </c>
      <c r="G89">
        <f t="shared" si="10"/>
        <v>2</v>
      </c>
      <c r="I89" s="22">
        <f t="shared" si="11"/>
        <v>0.66666666666666663</v>
      </c>
      <c r="J89" s="6">
        <f>+IFR!AD89</f>
        <v>5.0000000000000001E-3</v>
      </c>
      <c r="K89" s="14">
        <f t="shared" si="17"/>
        <v>0.95</v>
      </c>
      <c r="L89" s="22">
        <f t="shared" si="12"/>
        <v>0.6333333333333333</v>
      </c>
      <c r="M89" s="14">
        <v>1</v>
      </c>
      <c r="N89" s="14">
        <v>1</v>
      </c>
      <c r="P89" s="22">
        <f t="shared" si="13"/>
        <v>0.6333333333333333</v>
      </c>
      <c r="R89" s="3">
        <f t="shared" si="18"/>
        <v>9.0596554469986375E-5</v>
      </c>
      <c r="T89" s="5">
        <f>+R89*(assessment!$J$274*assessment!$E$3)</f>
        <v>662.00046132719228</v>
      </c>
      <c r="V89" s="6">
        <f>+T89/payroll!F89</f>
        <v>1.7919785576990164E-4</v>
      </c>
      <c r="X89" s="5">
        <f>IF(V89&lt;$X$2,T89, +payroll!F89 * $X$2)</f>
        <v>662.00046132719228</v>
      </c>
      <c r="Z89" s="5">
        <f t="shared" si="14"/>
        <v>0</v>
      </c>
      <c r="AB89">
        <f t="shared" si="15"/>
        <v>1</v>
      </c>
    </row>
    <row r="90" spans="1:28">
      <c r="A90" t="s">
        <v>140</v>
      </c>
      <c r="B90" t="s">
        <v>141</v>
      </c>
      <c r="D90" s="168">
        <v>0</v>
      </c>
      <c r="E90" s="168">
        <v>0</v>
      </c>
      <c r="F90" s="168">
        <v>0</v>
      </c>
      <c r="G90">
        <f t="shared" si="10"/>
        <v>0</v>
      </c>
      <c r="I90" s="22">
        <f t="shared" si="11"/>
        <v>0</v>
      </c>
      <c r="J90" s="6">
        <f>+IFR!AD90</f>
        <v>0</v>
      </c>
      <c r="K90" s="14">
        <f t="shared" si="17"/>
        <v>0.95</v>
      </c>
      <c r="L90" s="22">
        <f t="shared" si="12"/>
        <v>0</v>
      </c>
      <c r="M90" s="14">
        <v>1</v>
      </c>
      <c r="N90" s="14">
        <v>1</v>
      </c>
      <c r="P90" s="22">
        <f t="shared" si="13"/>
        <v>0</v>
      </c>
      <c r="R90" s="3">
        <f t="shared" si="18"/>
        <v>0</v>
      </c>
      <c r="T90" s="5">
        <f>+R90*(assessment!$J$274*assessment!$E$3)</f>
        <v>0</v>
      </c>
      <c r="V90" s="6">
        <f>+T90/payroll!F90</f>
        <v>0</v>
      </c>
      <c r="X90" s="5">
        <f>IF(V90&lt;$X$2,T90, +payroll!F90 * $X$2)</f>
        <v>0</v>
      </c>
      <c r="Z90" s="5">
        <f t="shared" si="14"/>
        <v>0</v>
      </c>
      <c r="AB90" t="e">
        <f t="shared" si="15"/>
        <v>#DIV/0!</v>
      </c>
    </row>
    <row r="91" spans="1:28">
      <c r="A91" t="s">
        <v>142</v>
      </c>
      <c r="B91" t="s">
        <v>143</v>
      </c>
      <c r="D91" s="168">
        <v>177</v>
      </c>
      <c r="E91" s="168">
        <v>171</v>
      </c>
      <c r="F91" s="168">
        <v>137</v>
      </c>
      <c r="G91">
        <f t="shared" ref="G91:G96" si="19">SUM(D91:F91)</f>
        <v>485</v>
      </c>
      <c r="I91" s="22">
        <f t="shared" ref="I91:I96" si="20">AVERAGE(D91:F91)</f>
        <v>161.66666666666666</v>
      </c>
      <c r="J91" s="6">
        <f>+IFR!AD91</f>
        <v>1.3026587727168082E-2</v>
      </c>
      <c r="K91" s="14">
        <f t="shared" si="17"/>
        <v>0.95</v>
      </c>
      <c r="L91" s="22">
        <f t="shared" ref="L91:L96" si="21">+I91*K91</f>
        <v>153.58333333333331</v>
      </c>
      <c r="M91" s="14">
        <v>1</v>
      </c>
      <c r="N91" s="14">
        <v>1</v>
      </c>
      <c r="P91" s="22">
        <f t="shared" ref="P91:P96" si="22">+L91*M91*N91</f>
        <v>153.58333333333331</v>
      </c>
      <c r="R91" s="3">
        <f t="shared" ref="R91:R96" si="23">+P91/$P$266</f>
        <v>2.1969664458971694E-2</v>
      </c>
      <c r="T91" s="5">
        <f>+R91*(assessment!$J$274*assessment!$E$3)</f>
        <v>160535.1118718441</v>
      </c>
      <c r="V91" s="6">
        <f>+T91/payroll!F91</f>
        <v>3.5973183717458011E-4</v>
      </c>
      <c r="X91" s="5">
        <f>IF(V91&lt;$X$2,T91, +payroll!F91 * $X$2)</f>
        <v>160535.1118718441</v>
      </c>
      <c r="Z91" s="5">
        <f t="shared" ref="Z91:Z96" si="24">+T91-X91</f>
        <v>0</v>
      </c>
      <c r="AB91">
        <f t="shared" ref="AB91:AB96" si="25">+X91/T91</f>
        <v>1</v>
      </c>
    </row>
    <row r="92" spans="1:28">
      <c r="A92" t="s">
        <v>144</v>
      </c>
      <c r="B92" t="s">
        <v>490</v>
      </c>
      <c r="D92" s="168">
        <v>234</v>
      </c>
      <c r="E92" s="168">
        <v>256</v>
      </c>
      <c r="F92" s="168">
        <v>254</v>
      </c>
      <c r="G92">
        <f>SUM(D92:F92)</f>
        <v>744</v>
      </c>
      <c r="I92" s="22">
        <f>AVERAGE(D92:F92)</f>
        <v>248</v>
      </c>
      <c r="J92" s="6">
        <f>+IFR!AD92</f>
        <v>2.3639547061685178E-2</v>
      </c>
      <c r="K92" s="14">
        <f t="shared" si="17"/>
        <v>0.95</v>
      </c>
      <c r="L92" s="22">
        <f>+I92*K92</f>
        <v>235.6</v>
      </c>
      <c r="M92" s="14">
        <v>1</v>
      </c>
      <c r="N92" s="14">
        <v>1</v>
      </c>
      <c r="P92" s="22">
        <f>+L92*M92*N92</f>
        <v>235.6</v>
      </c>
      <c r="R92" s="3">
        <f t="shared" si="23"/>
        <v>3.3701918262834932E-2</v>
      </c>
      <c r="T92" s="5">
        <f>+R92*(assessment!$J$274*assessment!$E$3)</f>
        <v>246264.17161371553</v>
      </c>
      <c r="V92" s="6">
        <f>+T92/payroll!F92</f>
        <v>6.0841433366336467E-4</v>
      </c>
      <c r="X92" s="5">
        <f>IF(V92&lt;$X$2,T92, +payroll!F92 * $X$2)</f>
        <v>246264.17161371553</v>
      </c>
      <c r="Z92" s="5">
        <f>+T92-X92</f>
        <v>0</v>
      </c>
      <c r="AB92">
        <f>+X92/T92</f>
        <v>1</v>
      </c>
    </row>
    <row r="93" spans="1:28">
      <c r="A93" t="s">
        <v>145</v>
      </c>
      <c r="B93" t="s">
        <v>146</v>
      </c>
      <c r="D93" s="168">
        <v>0</v>
      </c>
      <c r="E93" s="168">
        <v>1</v>
      </c>
      <c r="F93" s="168">
        <v>0</v>
      </c>
      <c r="G93">
        <f>SUM(D93:F93)</f>
        <v>1</v>
      </c>
      <c r="I93" s="22">
        <f>AVERAGE(D93:F93)</f>
        <v>0.33333333333333331</v>
      </c>
      <c r="J93" s="6">
        <f>+IFR!AD93</f>
        <v>3.3333333333333335E-3</v>
      </c>
      <c r="K93" s="14">
        <f t="shared" si="17"/>
        <v>0.95</v>
      </c>
      <c r="L93" s="22">
        <f>+I93*K93</f>
        <v>0.31666666666666665</v>
      </c>
      <c r="M93" s="14">
        <v>1</v>
      </c>
      <c r="N93" s="14">
        <v>1</v>
      </c>
      <c r="P93" s="22">
        <f>+L93*M93*N93</f>
        <v>0.31666666666666665</v>
      </c>
      <c r="R93" s="3">
        <f t="shared" si="23"/>
        <v>4.5298277234993187E-5</v>
      </c>
      <c r="T93" s="5">
        <f>+R93*(assessment!$J$274*assessment!$E$3)</f>
        <v>331.00023066359614</v>
      </c>
      <c r="V93" s="6">
        <f>+T93/payroll!F93</f>
        <v>4.0965882085619392E-4</v>
      </c>
      <c r="X93" s="5">
        <f>IF(V93&lt;$X$2,T93, +payroll!F93 * $X$2)</f>
        <v>331.00023066359614</v>
      </c>
      <c r="Z93" s="5">
        <f>+T93-X93</f>
        <v>0</v>
      </c>
      <c r="AB93">
        <f>+X93/T93</f>
        <v>1</v>
      </c>
    </row>
    <row r="94" spans="1:28">
      <c r="A94" t="s">
        <v>489</v>
      </c>
      <c r="B94" t="s">
        <v>494</v>
      </c>
      <c r="D94" s="168">
        <v>727</v>
      </c>
      <c r="E94" s="168">
        <v>729</v>
      </c>
      <c r="F94" s="168">
        <v>771</v>
      </c>
      <c r="G94">
        <f t="shared" si="19"/>
        <v>2227</v>
      </c>
      <c r="I94" s="22">
        <f t="shared" si="20"/>
        <v>742.33333333333337</v>
      </c>
      <c r="J94" s="6">
        <f>+IFR!AD94</f>
        <v>6.293930300201156E-2</v>
      </c>
      <c r="K94" s="14">
        <f t="shared" si="17"/>
        <v>1</v>
      </c>
      <c r="L94" s="22">
        <f t="shared" si="21"/>
        <v>742.33333333333337</v>
      </c>
      <c r="M94" s="14">
        <v>1</v>
      </c>
      <c r="N94" s="14">
        <v>1</v>
      </c>
      <c r="P94" s="22">
        <f t="shared" si="22"/>
        <v>742.33333333333337</v>
      </c>
      <c r="R94" s="3">
        <f t="shared" si="23"/>
        <v>0.10618869831824193</v>
      </c>
      <c r="T94" s="5">
        <f>+R94*(assessment!$J$274*assessment!$E$3)</f>
        <v>775934.22493455652</v>
      </c>
      <c r="V94" s="6">
        <f>+T94/payroll!F94</f>
        <v>1.6820994288695153E-3</v>
      </c>
      <c r="X94" s="5">
        <f>IF(V94&lt;$X$2,T94, +payroll!F94 * $X$2)</f>
        <v>775934.22493455652</v>
      </c>
      <c r="Z94" s="5">
        <f t="shared" si="24"/>
        <v>0</v>
      </c>
      <c r="AB94">
        <f t="shared" si="25"/>
        <v>1</v>
      </c>
    </row>
    <row r="95" spans="1:28">
      <c r="A95" t="s">
        <v>487</v>
      </c>
      <c r="B95" t="s">
        <v>495</v>
      </c>
      <c r="D95" s="168">
        <v>28</v>
      </c>
      <c r="E95" s="168">
        <v>27</v>
      </c>
      <c r="F95" s="168">
        <v>23</v>
      </c>
      <c r="G95">
        <f t="shared" si="19"/>
        <v>78</v>
      </c>
      <c r="I95" s="22">
        <f t="shared" si="20"/>
        <v>26</v>
      </c>
      <c r="J95" s="6">
        <f>+IFR!AD95</f>
        <v>8.3394651948059603E-3</v>
      </c>
      <c r="K95" s="14">
        <f t="shared" si="17"/>
        <v>0.95</v>
      </c>
      <c r="L95" s="22">
        <f t="shared" si="21"/>
        <v>24.7</v>
      </c>
      <c r="M95" s="14">
        <v>1</v>
      </c>
      <c r="N95" s="14">
        <v>1</v>
      </c>
      <c r="P95" s="22">
        <f t="shared" si="22"/>
        <v>24.7</v>
      </c>
      <c r="R95" s="3">
        <f t="shared" si="23"/>
        <v>3.5332656243294686E-3</v>
      </c>
      <c r="T95" s="5">
        <f>+R95*(assessment!$J$274*assessment!$E$3)</f>
        <v>25818.017991760498</v>
      </c>
      <c r="V95" s="6">
        <f>+T95/payroll!F95</f>
        <v>1.6717979026029648E-4</v>
      </c>
      <c r="X95" s="5">
        <f>IF(V95&lt;$X$2,T95, +payroll!F95 * $X$2)</f>
        <v>25818.017991760498</v>
      </c>
      <c r="Z95" s="5">
        <f t="shared" si="24"/>
        <v>0</v>
      </c>
      <c r="AB95">
        <f t="shared" si="25"/>
        <v>1</v>
      </c>
    </row>
    <row r="96" spans="1:28">
      <c r="A96" t="s">
        <v>488</v>
      </c>
      <c r="B96" t="s">
        <v>496</v>
      </c>
      <c r="D96" s="168">
        <v>2003</v>
      </c>
      <c r="E96" s="168">
        <v>1590</v>
      </c>
      <c r="F96" s="168">
        <v>1495</v>
      </c>
      <c r="G96">
        <f t="shared" si="19"/>
        <v>5088</v>
      </c>
      <c r="I96" s="22">
        <f t="shared" si="20"/>
        <v>1696</v>
      </c>
      <c r="J96" s="6">
        <f>+IFR!AD96</f>
        <v>9.8771556099869359E-2</v>
      </c>
      <c r="K96" s="14">
        <f t="shared" si="17"/>
        <v>1.05</v>
      </c>
      <c r="L96" s="22">
        <f t="shared" si="21"/>
        <v>1780.8000000000002</v>
      </c>
      <c r="M96" s="14">
        <v>1</v>
      </c>
      <c r="N96" s="14">
        <v>1</v>
      </c>
      <c r="P96" s="22">
        <f t="shared" si="22"/>
        <v>1780.8000000000002</v>
      </c>
      <c r="R96" s="3">
        <f t="shared" si="23"/>
        <v>0.25473843821076592</v>
      </c>
      <c r="T96" s="5">
        <f>+R96*(assessment!$J$274*assessment!$E$3)</f>
        <v>1861405.9287338906</v>
      </c>
      <c r="V96" s="6">
        <f>+T96/payroll!F96</f>
        <v>3.3893083737217061E-3</v>
      </c>
      <c r="X96" s="5">
        <f>IF(V96&lt;$X$2,T96, +payroll!F96 * $X$2)</f>
        <v>1861405.9287338906</v>
      </c>
      <c r="Z96" s="5">
        <f t="shared" si="24"/>
        <v>0</v>
      </c>
      <c r="AB96">
        <f t="shared" si="25"/>
        <v>1</v>
      </c>
    </row>
    <row r="97" spans="1:28">
      <c r="A97" t="s">
        <v>513</v>
      </c>
      <c r="B97" t="s">
        <v>555</v>
      </c>
      <c r="D97" s="168">
        <v>0</v>
      </c>
      <c r="E97" s="168">
        <v>0</v>
      </c>
      <c r="F97" s="168">
        <v>0</v>
      </c>
      <c r="G97">
        <f>SUM(D97:F97)</f>
        <v>0</v>
      </c>
      <c r="I97" s="22">
        <f>AVERAGE(D97:F97)</f>
        <v>0</v>
      </c>
      <c r="J97" s="6">
        <f>+IFR!AD97</f>
        <v>0</v>
      </c>
      <c r="K97" s="14">
        <f t="shared" si="17"/>
        <v>0.95</v>
      </c>
      <c r="L97" s="22">
        <f>+I97*K97</f>
        <v>0</v>
      </c>
      <c r="M97" s="14">
        <v>1</v>
      </c>
      <c r="N97" s="14">
        <v>1</v>
      </c>
      <c r="P97" s="22">
        <f>+L97*M97*N97</f>
        <v>0</v>
      </c>
      <c r="R97" s="3">
        <f t="shared" ref="R97:R128" si="26">+P97/$P$266</f>
        <v>0</v>
      </c>
      <c r="T97" s="5">
        <f>+R97*(assessment!$J$274*assessment!$E$3)</f>
        <v>0</v>
      </c>
      <c r="V97" s="6">
        <f>+T97/payroll!F97</f>
        <v>0</v>
      </c>
      <c r="X97" s="5">
        <f>IF(V97&lt;$X$2,T97, +payroll!F97 * $X$2)</f>
        <v>0</v>
      </c>
      <c r="Z97" s="5">
        <f>+T97-X97</f>
        <v>0</v>
      </c>
      <c r="AB97" t="e">
        <f>+X97/T97</f>
        <v>#DIV/0!</v>
      </c>
    </row>
    <row r="98" spans="1:28">
      <c r="A98" t="s">
        <v>147</v>
      </c>
      <c r="B98" t="s">
        <v>148</v>
      </c>
      <c r="D98" s="168">
        <v>11</v>
      </c>
      <c r="E98" s="168">
        <v>12</v>
      </c>
      <c r="F98" s="168">
        <v>12</v>
      </c>
      <c r="G98">
        <f t="shared" si="10"/>
        <v>35</v>
      </c>
      <c r="I98" s="22">
        <f t="shared" si="11"/>
        <v>11.666666666666666</v>
      </c>
      <c r="J98" s="6">
        <f>+IFR!AD98</f>
        <v>2.0248169514450638E-2</v>
      </c>
      <c r="K98" s="14">
        <f t="shared" si="17"/>
        <v>0.95</v>
      </c>
      <c r="L98" s="22">
        <f t="shared" si="12"/>
        <v>11.083333333333332</v>
      </c>
      <c r="M98" s="14">
        <v>1</v>
      </c>
      <c r="N98" s="14">
        <v>1</v>
      </c>
      <c r="P98" s="22">
        <f t="shared" si="13"/>
        <v>11.083333333333332</v>
      </c>
      <c r="R98" s="3">
        <f t="shared" si="26"/>
        <v>1.5854397032247613E-3</v>
      </c>
      <c r="T98" s="5">
        <f>+R98*(assessment!$J$274*assessment!$E$3)</f>
        <v>11585.008073225863</v>
      </c>
      <c r="V98" s="6">
        <f>+T98/payroll!F98</f>
        <v>4.0733849198274749E-4</v>
      </c>
      <c r="X98" s="5">
        <f>IF(V98&lt;$X$2,T98, +payroll!F98 * $X$2)</f>
        <v>11585.008073225863</v>
      </c>
      <c r="Z98" s="5">
        <f t="shared" si="14"/>
        <v>0</v>
      </c>
      <c r="AB98">
        <f t="shared" si="15"/>
        <v>1</v>
      </c>
    </row>
    <row r="99" spans="1:28">
      <c r="A99" t="s">
        <v>149</v>
      </c>
      <c r="B99" t="s">
        <v>150</v>
      </c>
      <c r="D99" s="168">
        <v>1</v>
      </c>
      <c r="E99" s="168">
        <v>4</v>
      </c>
      <c r="F99" s="168">
        <v>4</v>
      </c>
      <c r="G99">
        <f t="shared" si="10"/>
        <v>9</v>
      </c>
      <c r="I99" s="22">
        <f t="shared" si="11"/>
        <v>3</v>
      </c>
      <c r="J99" s="6">
        <f>+IFR!AD99</f>
        <v>2.6001863392071497E-2</v>
      </c>
      <c r="K99" s="14">
        <f t="shared" si="17"/>
        <v>0.95</v>
      </c>
      <c r="L99" s="22">
        <f t="shared" si="12"/>
        <v>2.8499999999999996</v>
      </c>
      <c r="M99" s="14">
        <v>1</v>
      </c>
      <c r="N99" s="14">
        <v>1</v>
      </c>
      <c r="P99" s="22">
        <f t="shared" si="13"/>
        <v>2.8499999999999996</v>
      </c>
      <c r="R99" s="3">
        <f t="shared" si="26"/>
        <v>4.0768449511493864E-4</v>
      </c>
      <c r="T99" s="5">
        <f>+R99*(assessment!$J$274*assessment!$E$3)</f>
        <v>2979.0020759723648</v>
      </c>
      <c r="V99" s="6">
        <f>+T99/payroll!F99</f>
        <v>4.5780860823309451E-4</v>
      </c>
      <c r="X99" s="5">
        <f>IF(V99&lt;$X$2,T99, +payroll!F99 * $X$2)</f>
        <v>2979.0020759723648</v>
      </c>
      <c r="Z99" s="5">
        <f t="shared" si="14"/>
        <v>0</v>
      </c>
      <c r="AB99">
        <f t="shared" si="15"/>
        <v>1</v>
      </c>
    </row>
    <row r="100" spans="1:28">
      <c r="A100" t="s">
        <v>151</v>
      </c>
      <c r="B100" t="s">
        <v>152</v>
      </c>
      <c r="D100" s="168">
        <v>0</v>
      </c>
      <c r="E100" s="168">
        <v>0</v>
      </c>
      <c r="F100" s="168">
        <v>1</v>
      </c>
      <c r="G100">
        <f t="shared" si="10"/>
        <v>1</v>
      </c>
      <c r="I100" s="22">
        <f t="shared" si="11"/>
        <v>0.33333333333333331</v>
      </c>
      <c r="J100" s="6">
        <f>+IFR!AD100</f>
        <v>5.0000000000000001E-3</v>
      </c>
      <c r="K100" s="14">
        <f t="shared" si="17"/>
        <v>0.95</v>
      </c>
      <c r="L100" s="22">
        <f t="shared" si="12"/>
        <v>0.31666666666666665</v>
      </c>
      <c r="M100" s="14">
        <v>1</v>
      </c>
      <c r="N100" s="14">
        <v>1</v>
      </c>
      <c r="P100" s="22">
        <f t="shared" si="13"/>
        <v>0.31666666666666665</v>
      </c>
      <c r="R100" s="3">
        <f t="shared" si="26"/>
        <v>4.5298277234993187E-5</v>
      </c>
      <c r="T100" s="5">
        <f>+R100*(assessment!$J$274*assessment!$E$3)</f>
        <v>331.00023066359614</v>
      </c>
      <c r="V100" s="6">
        <f>+T100/payroll!F100</f>
        <v>3.7637611572989267E-4</v>
      </c>
      <c r="X100" s="5">
        <f>IF(V100&lt;$X$2,T100, +payroll!F100 * $X$2)</f>
        <v>331.00023066359614</v>
      </c>
      <c r="Z100" s="5">
        <f t="shared" si="14"/>
        <v>0</v>
      </c>
      <c r="AB100">
        <f t="shared" si="15"/>
        <v>1</v>
      </c>
    </row>
    <row r="101" spans="1:28">
      <c r="A101" t="s">
        <v>153</v>
      </c>
      <c r="B101" t="s">
        <v>154</v>
      </c>
      <c r="D101" s="168">
        <v>5</v>
      </c>
      <c r="E101" s="168">
        <v>2</v>
      </c>
      <c r="F101" s="168">
        <v>2</v>
      </c>
      <c r="G101">
        <f t="shared" si="10"/>
        <v>9</v>
      </c>
      <c r="I101" s="22">
        <f t="shared" si="11"/>
        <v>3</v>
      </c>
      <c r="J101" s="6">
        <f>+IFR!AD101</f>
        <v>8.2374957189210243E-3</v>
      </c>
      <c r="K101" s="14">
        <f t="shared" ref="K101:K132" si="27">IF(+J101&lt;$E$269,$I$269,IF(J101&gt;$E$271,$I$271,$I$270))</f>
        <v>0.95</v>
      </c>
      <c r="L101" s="22">
        <f t="shared" si="12"/>
        <v>2.8499999999999996</v>
      </c>
      <c r="M101" s="14">
        <v>1</v>
      </c>
      <c r="N101" s="14">
        <v>1</v>
      </c>
      <c r="P101" s="22">
        <f t="shared" si="13"/>
        <v>2.8499999999999996</v>
      </c>
      <c r="R101" s="3">
        <f t="shared" si="26"/>
        <v>4.0768449511493864E-4</v>
      </c>
      <c r="T101" s="5">
        <f>+R101*(assessment!$J$274*assessment!$E$3)</f>
        <v>2979.0020759723648</v>
      </c>
      <c r="V101" s="6">
        <f>+T101/payroll!F101</f>
        <v>1.4875295410807931E-4</v>
      </c>
      <c r="X101" s="5">
        <f>IF(V101&lt;$X$2,T101, +payroll!F101 * $X$2)</f>
        <v>2979.0020759723648</v>
      </c>
      <c r="Z101" s="5">
        <f t="shared" si="14"/>
        <v>0</v>
      </c>
      <c r="AB101">
        <f t="shared" si="15"/>
        <v>1</v>
      </c>
    </row>
    <row r="102" spans="1:28">
      <c r="A102" t="s">
        <v>155</v>
      </c>
      <c r="B102" t="s">
        <v>482</v>
      </c>
      <c r="D102" s="168">
        <v>16</v>
      </c>
      <c r="E102" s="168">
        <v>13</v>
      </c>
      <c r="F102" s="168">
        <v>12</v>
      </c>
      <c r="G102">
        <f t="shared" si="10"/>
        <v>41</v>
      </c>
      <c r="I102" s="22">
        <f t="shared" si="11"/>
        <v>13.666666666666666</v>
      </c>
      <c r="J102" s="6">
        <f>+IFR!AD102</f>
        <v>4.8928895970810531E-3</v>
      </c>
      <c r="K102" s="14">
        <f t="shared" si="27"/>
        <v>0.95</v>
      </c>
      <c r="L102" s="22">
        <f t="shared" si="12"/>
        <v>12.983333333333333</v>
      </c>
      <c r="M102" s="14">
        <v>1</v>
      </c>
      <c r="N102" s="14">
        <v>1</v>
      </c>
      <c r="P102" s="22">
        <f t="shared" si="13"/>
        <v>12.983333333333333</v>
      </c>
      <c r="R102" s="3">
        <f t="shared" si="26"/>
        <v>1.8572293666347206E-3</v>
      </c>
      <c r="T102" s="5">
        <f>+R102*(assessment!$J$274*assessment!$E$3)</f>
        <v>13571.009457207441</v>
      </c>
      <c r="V102" s="6">
        <f>+T102/payroll!F102</f>
        <v>8.9936808584788658E-5</v>
      </c>
      <c r="X102" s="5">
        <f>IF(V102&lt;$X$2,T102, +payroll!F102 * $X$2)</f>
        <v>13571.009457207441</v>
      </c>
      <c r="Z102" s="5">
        <f t="shared" si="14"/>
        <v>0</v>
      </c>
      <c r="AB102">
        <f t="shared" si="15"/>
        <v>1</v>
      </c>
    </row>
    <row r="103" spans="1:28">
      <c r="A103" t="s">
        <v>156</v>
      </c>
      <c r="B103" t="s">
        <v>545</v>
      </c>
      <c r="D103" s="168">
        <v>0</v>
      </c>
      <c r="E103" s="168">
        <v>0</v>
      </c>
      <c r="F103" s="168">
        <v>0</v>
      </c>
      <c r="G103">
        <f>SUM(D103:F103)</f>
        <v>0</v>
      </c>
      <c r="I103" s="22">
        <f>AVERAGE(D103:F103)</f>
        <v>0</v>
      </c>
      <c r="J103" s="6">
        <f>+IFR!AD103</f>
        <v>0</v>
      </c>
      <c r="K103" s="14">
        <f t="shared" si="27"/>
        <v>0.95</v>
      </c>
      <c r="L103" s="22">
        <f>+I103*K103</f>
        <v>0</v>
      </c>
      <c r="M103" s="14">
        <v>1</v>
      </c>
      <c r="N103" s="14">
        <v>1</v>
      </c>
      <c r="P103" s="22">
        <f>+L103*M103*N103</f>
        <v>0</v>
      </c>
      <c r="R103" s="3">
        <f t="shared" si="26"/>
        <v>0</v>
      </c>
      <c r="T103" s="5">
        <f>+R103*(assessment!$J$274*assessment!$E$3)</f>
        <v>0</v>
      </c>
      <c r="V103" s="6">
        <f>+T103/payroll!F103</f>
        <v>0</v>
      </c>
      <c r="X103" s="5">
        <f>IF(V103&lt;$X$2,T103, +payroll!F103 * $X$2)</f>
        <v>0</v>
      </c>
      <c r="Z103" s="5">
        <f>+T103-X103</f>
        <v>0</v>
      </c>
      <c r="AB103" t="e">
        <f>+X103/T103</f>
        <v>#DIV/0!</v>
      </c>
    </row>
    <row r="104" spans="1:28">
      <c r="A104" t="s">
        <v>516</v>
      </c>
      <c r="B104" t="s">
        <v>517</v>
      </c>
      <c r="D104" s="168">
        <v>11</v>
      </c>
      <c r="E104" s="168">
        <v>9</v>
      </c>
      <c r="F104" s="168">
        <v>7</v>
      </c>
      <c r="I104" s="22">
        <f>AVERAGE(D104:F104)</f>
        <v>9</v>
      </c>
      <c r="J104" s="6">
        <f>+IFR!AD104</f>
        <v>1.2987424874623657E-2</v>
      </c>
      <c r="K104" s="14">
        <f t="shared" si="27"/>
        <v>0.95</v>
      </c>
      <c r="L104" s="22">
        <f>+I104*K104</f>
        <v>8.5499999999999989</v>
      </c>
      <c r="M104" s="14">
        <v>1</v>
      </c>
      <c r="N104" s="14">
        <v>1</v>
      </c>
      <c r="P104" s="22">
        <f>+L104*M104*N104</f>
        <v>8.5499999999999989</v>
      </c>
      <c r="R104" s="3">
        <f t="shared" si="26"/>
        <v>1.223053485344816E-3</v>
      </c>
      <c r="T104" s="5">
        <f>+R104*(assessment!$J$274*assessment!$E$3)</f>
        <v>8937.0062279170943</v>
      </c>
      <c r="V104" s="6">
        <f>+T104/payroll!F104</f>
        <v>2.7267221522610089E-4</v>
      </c>
      <c r="X104" s="5">
        <f>IF(V104&lt;$X$2,T104, +payroll!F104 * $X$2)</f>
        <v>8937.0062279170943</v>
      </c>
      <c r="Z104" s="5">
        <f>+T104-X104</f>
        <v>0</v>
      </c>
      <c r="AB104">
        <f>+X104/T104</f>
        <v>1</v>
      </c>
    </row>
    <row r="105" spans="1:28">
      <c r="A105" t="s">
        <v>562</v>
      </c>
      <c r="B105" t="s">
        <v>563</v>
      </c>
      <c r="D105" s="168">
        <v>591</v>
      </c>
      <c r="E105" s="168">
        <v>573</v>
      </c>
      <c r="F105" s="168">
        <v>427</v>
      </c>
      <c r="G105">
        <f t="shared" ref="G105:G166" si="28">SUM(D105:F105)</f>
        <v>1591</v>
      </c>
      <c r="I105" s="22">
        <f t="shared" ref="I105:I167" si="29">AVERAGE(D105:F105)</f>
        <v>530.33333333333337</v>
      </c>
      <c r="J105" s="6">
        <f>+IFR!AD105</f>
        <v>0.17875057262133631</v>
      </c>
      <c r="K105" s="14">
        <f t="shared" si="27"/>
        <v>1.05</v>
      </c>
      <c r="L105" s="22">
        <f t="shared" ref="L105:L167" si="30">+I105*K105</f>
        <v>556.85</v>
      </c>
      <c r="M105" s="14">
        <v>1</v>
      </c>
      <c r="N105" s="14">
        <v>1</v>
      </c>
      <c r="P105" s="22">
        <f t="shared" ref="P105:P166" si="31">+L105*M105*N105</f>
        <v>556.85</v>
      </c>
      <c r="R105" s="3">
        <f t="shared" si="26"/>
        <v>7.9655828457808289E-2</v>
      </c>
      <c r="T105" s="5">
        <f>+R105*(assessment!$J$274*assessment!$E$3)</f>
        <v>582055.19508954801</v>
      </c>
      <c r="V105" s="6">
        <f>+T105/payroll!F105</f>
        <v>4.8264717770285879E-3</v>
      </c>
      <c r="X105" s="5">
        <f>IF(V105&lt;$X$2,T105, +payroll!F105 * $X$2)</f>
        <v>582055.19508954801</v>
      </c>
      <c r="Z105" s="5">
        <f t="shared" ref="Z105:Z166" si="32">+T105-X105</f>
        <v>0</v>
      </c>
      <c r="AB105">
        <f t="shared" ref="AB105:AB166" si="33">+X105/T105</f>
        <v>1</v>
      </c>
    </row>
    <row r="106" spans="1:28">
      <c r="A106" t="s">
        <v>157</v>
      </c>
      <c r="B106" t="s">
        <v>158</v>
      </c>
      <c r="D106" s="168">
        <v>2016</v>
      </c>
      <c r="E106" s="168">
        <v>1991</v>
      </c>
      <c r="F106" s="168">
        <v>1746</v>
      </c>
      <c r="G106">
        <f t="shared" si="28"/>
        <v>5753</v>
      </c>
      <c r="I106" s="22">
        <f t="shared" si="29"/>
        <v>1917.6666666666667</v>
      </c>
      <c r="J106" s="6">
        <f>+IFR!AD106</f>
        <v>4.9167253597269867E-2</v>
      </c>
      <c r="K106" s="14">
        <f t="shared" si="27"/>
        <v>1</v>
      </c>
      <c r="L106" s="22">
        <f t="shared" si="30"/>
        <v>1917.6666666666667</v>
      </c>
      <c r="M106" s="14">
        <v>1</v>
      </c>
      <c r="N106" s="14">
        <v>1</v>
      </c>
      <c r="P106" s="22">
        <f t="shared" si="31"/>
        <v>1917.6666666666667</v>
      </c>
      <c r="R106" s="3">
        <f t="shared" si="26"/>
        <v>0.27431683045570088</v>
      </c>
      <c r="T106" s="5">
        <f>+R106*(assessment!$J$274*assessment!$E$3)</f>
        <v>2004467.7126396513</v>
      </c>
      <c r="V106" s="6">
        <f>+T106/payroll!F106</f>
        <v>1.4788485760755645E-3</v>
      </c>
      <c r="X106" s="5">
        <f>IF(V106&lt;$X$2,T106, +payroll!F106 * $X$2)</f>
        <v>2004467.7126396513</v>
      </c>
      <c r="Z106" s="5">
        <f t="shared" si="32"/>
        <v>0</v>
      </c>
      <c r="AB106">
        <f t="shared" si="33"/>
        <v>1</v>
      </c>
    </row>
    <row r="107" spans="1:28">
      <c r="A107" t="s">
        <v>521</v>
      </c>
      <c r="B107" t="s">
        <v>520</v>
      </c>
      <c r="D107" s="168">
        <v>13</v>
      </c>
      <c r="E107" s="168">
        <v>8</v>
      </c>
      <c r="F107" s="168">
        <v>22</v>
      </c>
      <c r="I107" s="22">
        <f>AVERAGE(D107:F107)</f>
        <v>14.333333333333334</v>
      </c>
      <c r="J107" s="6">
        <f>+IFR!AD107</f>
        <v>1.5587758236475143E-2</v>
      </c>
      <c r="K107" s="14">
        <f t="shared" si="27"/>
        <v>0.95</v>
      </c>
      <c r="L107" s="22">
        <f>+I107*K107</f>
        <v>13.616666666666667</v>
      </c>
      <c r="M107" s="14">
        <v>1</v>
      </c>
      <c r="N107" s="14">
        <v>1</v>
      </c>
      <c r="P107" s="22">
        <f>+L107*M107*N107</f>
        <v>13.616666666666667</v>
      </c>
      <c r="R107" s="3">
        <f t="shared" si="26"/>
        <v>1.9478259211047071E-3</v>
      </c>
      <c r="T107" s="5">
        <f>+R107*(assessment!$J$274*assessment!$E$3)</f>
        <v>14233.009918534633</v>
      </c>
      <c r="V107" s="6">
        <f>+T107/payroll!F107</f>
        <v>2.8581706676651902E-4</v>
      </c>
      <c r="X107" s="5">
        <f>IF(V107&lt;$X$2,T107, +payroll!F107 * $X$2)</f>
        <v>14233.009918534633</v>
      </c>
      <c r="Z107" s="5">
        <f>+T107-X107</f>
        <v>0</v>
      </c>
      <c r="AB107">
        <f>+X107/T107</f>
        <v>1</v>
      </c>
    </row>
    <row r="108" spans="1:28">
      <c r="A108" t="s">
        <v>159</v>
      </c>
      <c r="B108" t="s">
        <v>160</v>
      </c>
      <c r="D108" s="168">
        <v>5</v>
      </c>
      <c r="E108" s="168">
        <v>3</v>
      </c>
      <c r="F108" s="168">
        <v>3</v>
      </c>
      <c r="G108">
        <f t="shared" si="28"/>
        <v>11</v>
      </c>
      <c r="I108" s="22">
        <f t="shared" si="29"/>
        <v>3.6666666666666665</v>
      </c>
      <c r="J108" s="6">
        <f>+IFR!AD108</f>
        <v>4.380713883318294E-3</v>
      </c>
      <c r="K108" s="14">
        <f t="shared" si="27"/>
        <v>0.95</v>
      </c>
      <c r="L108" s="22">
        <f t="shared" si="30"/>
        <v>3.4833333333333329</v>
      </c>
      <c r="M108" s="14">
        <v>1</v>
      </c>
      <c r="N108" s="14">
        <v>1</v>
      </c>
      <c r="P108" s="22">
        <f t="shared" si="31"/>
        <v>3.4833333333333329</v>
      </c>
      <c r="R108" s="3">
        <f t="shared" si="26"/>
        <v>4.9828104958492497E-4</v>
      </c>
      <c r="T108" s="5">
        <f>+R108*(assessment!$J$274*assessment!$E$3)</f>
        <v>3641.0025372995569</v>
      </c>
      <c r="V108" s="6">
        <f>+T108/payroll!F108</f>
        <v>6.6224953887744205E-5</v>
      </c>
      <c r="X108" s="5">
        <f>IF(V108&lt;$X$2,T108, +payroll!F108 * $X$2)</f>
        <v>3641.0025372995569</v>
      </c>
      <c r="Z108" s="5">
        <f t="shared" si="32"/>
        <v>0</v>
      </c>
      <c r="AB108">
        <f t="shared" si="33"/>
        <v>1</v>
      </c>
    </row>
    <row r="109" spans="1:28">
      <c r="A109" t="s">
        <v>161</v>
      </c>
      <c r="B109" t="s">
        <v>162</v>
      </c>
      <c r="D109" s="168">
        <v>22</v>
      </c>
      <c r="E109" s="168">
        <v>23</v>
      </c>
      <c r="F109" s="168">
        <v>21</v>
      </c>
      <c r="G109">
        <f t="shared" si="28"/>
        <v>66</v>
      </c>
      <c r="I109" s="22">
        <f t="shared" si="29"/>
        <v>22</v>
      </c>
      <c r="J109" s="6">
        <f>+IFR!AD109</f>
        <v>1.5781273925659315E-2</v>
      </c>
      <c r="K109" s="14">
        <f t="shared" si="27"/>
        <v>0.95</v>
      </c>
      <c r="L109" s="22">
        <f t="shared" si="30"/>
        <v>20.9</v>
      </c>
      <c r="M109" s="14">
        <v>1</v>
      </c>
      <c r="N109" s="14">
        <v>1</v>
      </c>
      <c r="P109" s="22">
        <f t="shared" si="31"/>
        <v>20.9</v>
      </c>
      <c r="R109" s="3">
        <f t="shared" si="26"/>
        <v>2.9896862975095501E-3</v>
      </c>
      <c r="T109" s="5">
        <f>+R109*(assessment!$J$274*assessment!$E$3)</f>
        <v>21846.015223797342</v>
      </c>
      <c r="V109" s="6">
        <f>+T109/payroll!F109</f>
        <v>2.6464471280860145E-4</v>
      </c>
      <c r="X109" s="5">
        <f>IF(V109&lt;$X$2,T109, +payroll!F109 * $X$2)</f>
        <v>21846.015223797342</v>
      </c>
      <c r="Z109" s="5">
        <f t="shared" si="32"/>
        <v>0</v>
      </c>
      <c r="AB109">
        <f t="shared" si="33"/>
        <v>1</v>
      </c>
    </row>
    <row r="110" spans="1:28">
      <c r="A110" t="s">
        <v>163</v>
      </c>
      <c r="B110" t="s">
        <v>164</v>
      </c>
      <c r="D110" s="168">
        <v>37</v>
      </c>
      <c r="E110" s="168">
        <v>23</v>
      </c>
      <c r="F110" s="168">
        <v>44</v>
      </c>
      <c r="G110">
        <f t="shared" si="28"/>
        <v>104</v>
      </c>
      <c r="I110" s="22">
        <f t="shared" si="29"/>
        <v>34.666666666666664</v>
      </c>
      <c r="J110" s="6">
        <f>+IFR!AD110</f>
        <v>2.1460796654636793E-2</v>
      </c>
      <c r="K110" s="14">
        <f t="shared" si="27"/>
        <v>0.95</v>
      </c>
      <c r="L110" s="22">
        <f t="shared" si="30"/>
        <v>32.93333333333333</v>
      </c>
      <c r="M110" s="14">
        <v>1</v>
      </c>
      <c r="N110" s="14">
        <v>1</v>
      </c>
      <c r="P110" s="22">
        <f t="shared" si="31"/>
        <v>32.93333333333333</v>
      </c>
      <c r="R110" s="3">
        <f t="shared" si="26"/>
        <v>4.7110208324392909E-3</v>
      </c>
      <c r="T110" s="5">
        <f>+R110*(assessment!$J$274*assessment!$E$3)</f>
        <v>34424.023989013993</v>
      </c>
      <c r="V110" s="6">
        <f>+T110/payroll!F110</f>
        <v>5.0306889356192786E-4</v>
      </c>
      <c r="X110" s="5">
        <f>IF(V110&lt;$X$2,T110, +payroll!F110 * $X$2)</f>
        <v>34424.023989013993</v>
      </c>
      <c r="Z110" s="5">
        <f t="shared" si="32"/>
        <v>0</v>
      </c>
      <c r="AB110">
        <f t="shared" si="33"/>
        <v>1</v>
      </c>
    </row>
    <row r="111" spans="1:28">
      <c r="A111" t="s">
        <v>165</v>
      </c>
      <c r="B111" t="s">
        <v>166</v>
      </c>
      <c r="D111" s="168">
        <v>91</v>
      </c>
      <c r="E111" s="168">
        <v>115</v>
      </c>
      <c r="F111" s="168">
        <v>89</v>
      </c>
      <c r="G111">
        <f t="shared" si="28"/>
        <v>295</v>
      </c>
      <c r="I111" s="22">
        <f t="shared" si="29"/>
        <v>98.333333333333329</v>
      </c>
      <c r="J111" s="6">
        <f>+IFR!AD111</f>
        <v>1.5785843965437262E-2</v>
      </c>
      <c r="K111" s="14">
        <f t="shared" si="27"/>
        <v>0.95</v>
      </c>
      <c r="L111" s="22">
        <f t="shared" si="30"/>
        <v>93.416666666666657</v>
      </c>
      <c r="M111" s="14">
        <v>1</v>
      </c>
      <c r="N111" s="14">
        <v>1</v>
      </c>
      <c r="P111" s="22">
        <f t="shared" si="31"/>
        <v>93.416666666666657</v>
      </c>
      <c r="R111" s="3">
        <f t="shared" si="26"/>
        <v>1.336299178432299E-2</v>
      </c>
      <c r="T111" s="5">
        <f>+R111*(assessment!$J$274*assessment!$E$3)</f>
        <v>97645.068045760854</v>
      </c>
      <c r="V111" s="6">
        <f>+T111/payroll!F111</f>
        <v>2.4808123701260945E-4</v>
      </c>
      <c r="X111" s="5">
        <f>IF(V111&lt;$X$2,T111, +payroll!F111 * $X$2)</f>
        <v>97645.068045760854</v>
      </c>
      <c r="Z111" s="5">
        <f t="shared" si="32"/>
        <v>0</v>
      </c>
      <c r="AB111">
        <f t="shared" si="33"/>
        <v>1</v>
      </c>
    </row>
    <row r="112" spans="1:28">
      <c r="A112" t="s">
        <v>167</v>
      </c>
      <c r="B112" t="s">
        <v>168</v>
      </c>
      <c r="D112" s="168">
        <v>44</v>
      </c>
      <c r="E112" s="168">
        <v>27</v>
      </c>
      <c r="F112" s="168">
        <v>26</v>
      </c>
      <c r="G112">
        <f t="shared" si="28"/>
        <v>97</v>
      </c>
      <c r="I112" s="22">
        <f t="shared" si="29"/>
        <v>32.333333333333336</v>
      </c>
      <c r="J112" s="6">
        <f>+IFR!AD112</f>
        <v>1.7222246116166694E-2</v>
      </c>
      <c r="K112" s="14">
        <f t="shared" si="27"/>
        <v>0.95</v>
      </c>
      <c r="L112" s="22">
        <f t="shared" si="30"/>
        <v>30.716666666666669</v>
      </c>
      <c r="M112" s="14">
        <v>1</v>
      </c>
      <c r="N112" s="14">
        <v>1</v>
      </c>
      <c r="P112" s="22">
        <f t="shared" si="31"/>
        <v>30.716666666666669</v>
      </c>
      <c r="R112" s="3">
        <f t="shared" si="26"/>
        <v>4.3939328917943395E-3</v>
      </c>
      <c r="T112" s="5">
        <f>+R112*(assessment!$J$274*assessment!$E$3)</f>
        <v>32107.022374368826</v>
      </c>
      <c r="V112" s="6">
        <f>+T112/payroll!F112</f>
        <v>3.5196715269461895E-4</v>
      </c>
      <c r="X112" s="5">
        <f>IF(V112&lt;$X$2,T112, +payroll!F112 * $X$2)</f>
        <v>32107.022374368826</v>
      </c>
      <c r="Z112" s="5">
        <f t="shared" si="32"/>
        <v>0</v>
      </c>
      <c r="AB112">
        <f t="shared" si="33"/>
        <v>1</v>
      </c>
    </row>
    <row r="113" spans="1:28">
      <c r="A113" t="s">
        <v>169</v>
      </c>
      <c r="B113" t="s">
        <v>170</v>
      </c>
      <c r="D113" s="168">
        <v>87</v>
      </c>
      <c r="E113" s="168">
        <v>110</v>
      </c>
      <c r="F113" s="168">
        <v>109</v>
      </c>
      <c r="G113">
        <f t="shared" si="28"/>
        <v>306</v>
      </c>
      <c r="I113" s="22">
        <f t="shared" si="29"/>
        <v>102</v>
      </c>
      <c r="J113" s="6">
        <f>+IFR!AD113</f>
        <v>1.7017868182352791E-2</v>
      </c>
      <c r="K113" s="14">
        <f t="shared" si="27"/>
        <v>0.95</v>
      </c>
      <c r="L113" s="22">
        <f t="shared" si="30"/>
        <v>96.899999999999991</v>
      </c>
      <c r="M113" s="14">
        <v>1</v>
      </c>
      <c r="N113" s="14">
        <v>1</v>
      </c>
      <c r="P113" s="22">
        <f t="shared" si="31"/>
        <v>96.899999999999991</v>
      </c>
      <c r="R113" s="3">
        <f t="shared" si="26"/>
        <v>1.3861272833907914E-2</v>
      </c>
      <c r="T113" s="5">
        <f>+R113*(assessment!$J$274*assessment!$E$3)</f>
        <v>101286.07058306041</v>
      </c>
      <c r="V113" s="6">
        <f>+T113/payroll!F113</f>
        <v>3.2183987879519382E-4</v>
      </c>
      <c r="X113" s="5">
        <f>IF(V113&lt;$X$2,T113, +payroll!F113 * $X$2)</f>
        <v>101286.07058306041</v>
      </c>
      <c r="Z113" s="5">
        <f t="shared" si="32"/>
        <v>0</v>
      </c>
      <c r="AB113">
        <f t="shared" si="33"/>
        <v>1</v>
      </c>
    </row>
    <row r="114" spans="1:28">
      <c r="A114" t="s">
        <v>171</v>
      </c>
      <c r="B114" t="s">
        <v>172</v>
      </c>
      <c r="D114" s="168">
        <v>24</v>
      </c>
      <c r="E114" s="168">
        <v>20</v>
      </c>
      <c r="F114" s="168">
        <v>21</v>
      </c>
      <c r="G114">
        <f t="shared" si="28"/>
        <v>65</v>
      </c>
      <c r="I114" s="22">
        <f t="shared" si="29"/>
        <v>21.666666666666668</v>
      </c>
      <c r="J114" s="6">
        <f>+IFR!AD114</f>
        <v>1.5638724969959227E-2</v>
      </c>
      <c r="K114" s="14">
        <f t="shared" si="27"/>
        <v>0.95</v>
      </c>
      <c r="L114" s="22">
        <f t="shared" si="30"/>
        <v>20.583333333333332</v>
      </c>
      <c r="M114" s="14">
        <v>1</v>
      </c>
      <c r="N114" s="14">
        <v>1</v>
      </c>
      <c r="P114" s="22">
        <f t="shared" si="31"/>
        <v>20.583333333333332</v>
      </c>
      <c r="R114" s="3">
        <f t="shared" si="26"/>
        <v>2.9443880202745572E-3</v>
      </c>
      <c r="T114" s="5">
        <f>+R114*(assessment!$J$274*assessment!$E$3)</f>
        <v>21515.014993133751</v>
      </c>
      <c r="V114" s="6">
        <f>+T114/payroll!F114</f>
        <v>2.8590829294643054E-4</v>
      </c>
      <c r="X114" s="5">
        <f>IF(V114&lt;$X$2,T114, +payroll!F114 * $X$2)</f>
        <v>21515.014993133751</v>
      </c>
      <c r="Z114" s="5">
        <f t="shared" si="32"/>
        <v>0</v>
      </c>
      <c r="AB114">
        <f t="shared" si="33"/>
        <v>1</v>
      </c>
    </row>
    <row r="115" spans="1:28">
      <c r="A115" t="s">
        <v>173</v>
      </c>
      <c r="B115" t="s">
        <v>174</v>
      </c>
      <c r="D115" s="168">
        <v>18</v>
      </c>
      <c r="E115" s="168">
        <v>14</v>
      </c>
      <c r="F115" s="168">
        <v>11</v>
      </c>
      <c r="G115">
        <f t="shared" si="28"/>
        <v>43</v>
      </c>
      <c r="I115" s="22">
        <f t="shared" si="29"/>
        <v>14.333333333333334</v>
      </c>
      <c r="J115" s="6">
        <f>+IFR!AD115</f>
        <v>1.736797815490037E-2</v>
      </c>
      <c r="K115" s="14">
        <f t="shared" si="27"/>
        <v>0.95</v>
      </c>
      <c r="L115" s="22">
        <f t="shared" si="30"/>
        <v>13.616666666666667</v>
      </c>
      <c r="M115" s="14">
        <v>1</v>
      </c>
      <c r="N115" s="14">
        <v>1</v>
      </c>
      <c r="P115" s="22">
        <f t="shared" si="31"/>
        <v>13.616666666666667</v>
      </c>
      <c r="R115" s="3">
        <f t="shared" si="26"/>
        <v>1.9478259211047071E-3</v>
      </c>
      <c r="T115" s="5">
        <f>+R115*(assessment!$J$274*assessment!$E$3)</f>
        <v>14233.009918534633</v>
      </c>
      <c r="V115" s="6">
        <f>+T115/payroll!F115</f>
        <v>3.8192408637349051E-4</v>
      </c>
      <c r="X115" s="5">
        <f>IF(V115&lt;$X$2,T115, +payroll!F115 * $X$2)</f>
        <v>14233.009918534633</v>
      </c>
      <c r="Z115" s="5">
        <f t="shared" si="32"/>
        <v>0</v>
      </c>
      <c r="AB115">
        <f t="shared" si="33"/>
        <v>1</v>
      </c>
    </row>
    <row r="116" spans="1:28">
      <c r="A116" t="s">
        <v>175</v>
      </c>
      <c r="B116" t="s">
        <v>176</v>
      </c>
      <c r="D116" s="168">
        <v>3</v>
      </c>
      <c r="E116" s="168">
        <v>3</v>
      </c>
      <c r="F116" s="168">
        <v>14</v>
      </c>
      <c r="G116">
        <f t="shared" si="28"/>
        <v>20</v>
      </c>
      <c r="I116" s="22">
        <f t="shared" si="29"/>
        <v>6.666666666666667</v>
      </c>
      <c r="J116" s="6">
        <f>+IFR!AD116</f>
        <v>8.9111847039717116E-3</v>
      </c>
      <c r="K116" s="14">
        <f t="shared" si="27"/>
        <v>0.95</v>
      </c>
      <c r="L116" s="22">
        <f t="shared" si="30"/>
        <v>6.333333333333333</v>
      </c>
      <c r="M116" s="14">
        <v>1</v>
      </c>
      <c r="N116" s="14">
        <v>1</v>
      </c>
      <c r="P116" s="22">
        <f t="shared" si="31"/>
        <v>6.333333333333333</v>
      </c>
      <c r="R116" s="3">
        <f t="shared" si="26"/>
        <v>9.0596554469986367E-4</v>
      </c>
      <c r="T116" s="5">
        <f>+R116*(assessment!$J$274*assessment!$E$3)</f>
        <v>6620.0046132719226</v>
      </c>
      <c r="V116" s="6">
        <f>+T116/payroll!F116</f>
        <v>1.5755713137399101E-4</v>
      </c>
      <c r="X116" s="5">
        <f>IF(V116&lt;$X$2,T116, +payroll!F116 * $X$2)</f>
        <v>6620.0046132719226</v>
      </c>
      <c r="Z116" s="5">
        <f t="shared" si="32"/>
        <v>0</v>
      </c>
      <c r="AB116">
        <f t="shared" si="33"/>
        <v>1</v>
      </c>
    </row>
    <row r="117" spans="1:28">
      <c r="A117" t="s">
        <v>177</v>
      </c>
      <c r="B117" t="s">
        <v>546</v>
      </c>
      <c r="D117" s="168">
        <v>93</v>
      </c>
      <c r="E117" s="168">
        <v>98</v>
      </c>
      <c r="F117" s="168">
        <v>104</v>
      </c>
      <c r="G117">
        <f t="shared" si="28"/>
        <v>295</v>
      </c>
      <c r="I117" s="22">
        <f t="shared" si="29"/>
        <v>98.333333333333329</v>
      </c>
      <c r="J117" s="6">
        <f>+IFR!AD117</f>
        <v>1.8839675435054246E-2</v>
      </c>
      <c r="K117" s="14">
        <f t="shared" si="27"/>
        <v>0.95</v>
      </c>
      <c r="L117" s="22">
        <f t="shared" si="30"/>
        <v>93.416666666666657</v>
      </c>
      <c r="M117" s="14">
        <v>1</v>
      </c>
      <c r="N117" s="14">
        <v>1</v>
      </c>
      <c r="P117" s="22">
        <f t="shared" si="31"/>
        <v>93.416666666666657</v>
      </c>
      <c r="R117" s="3">
        <f t="shared" si="26"/>
        <v>1.336299178432299E-2</v>
      </c>
      <c r="T117" s="5">
        <f>+R117*(assessment!$J$274*assessment!$E$3)</f>
        <v>97645.068045760854</v>
      </c>
      <c r="V117" s="6">
        <f>+T117/payroll!F117</f>
        <v>2.8574589474330994E-4</v>
      </c>
      <c r="X117" s="5">
        <f>IF(V117&lt;$X$2,T117, +payroll!F117 * $X$2)</f>
        <v>97645.068045760854</v>
      </c>
      <c r="Z117" s="5">
        <f t="shared" si="32"/>
        <v>0</v>
      </c>
      <c r="AB117">
        <f t="shared" si="33"/>
        <v>1</v>
      </c>
    </row>
    <row r="118" spans="1:28">
      <c r="A118" t="s">
        <v>178</v>
      </c>
      <c r="B118" t="s">
        <v>179</v>
      </c>
      <c r="D118" s="168">
        <v>79</v>
      </c>
      <c r="E118" s="168">
        <v>66</v>
      </c>
      <c r="F118" s="168">
        <v>47</v>
      </c>
      <c r="G118">
        <f t="shared" si="28"/>
        <v>192</v>
      </c>
      <c r="I118" s="22">
        <f t="shared" si="29"/>
        <v>64</v>
      </c>
      <c r="J118" s="6">
        <f>+IFR!AD118</f>
        <v>1.1428874202585112E-2</v>
      </c>
      <c r="K118" s="14">
        <f t="shared" si="27"/>
        <v>0.95</v>
      </c>
      <c r="L118" s="22">
        <f t="shared" si="30"/>
        <v>60.8</v>
      </c>
      <c r="M118" s="14">
        <v>1</v>
      </c>
      <c r="N118" s="14">
        <v>1</v>
      </c>
      <c r="P118" s="22">
        <f t="shared" si="31"/>
        <v>60.8</v>
      </c>
      <c r="R118" s="3">
        <f t="shared" si="26"/>
        <v>8.6972692291186916E-3</v>
      </c>
      <c r="T118" s="5">
        <f>+R118*(assessment!$J$274*assessment!$E$3)</f>
        <v>63552.044287410456</v>
      </c>
      <c r="V118" s="6">
        <f>+T118/payroll!F118</f>
        <v>2.4300163939759291E-4</v>
      </c>
      <c r="X118" s="5">
        <f>IF(V118&lt;$X$2,T118, +payroll!F118 * $X$2)</f>
        <v>63552.044287410456</v>
      </c>
      <c r="Z118" s="5">
        <f t="shared" si="32"/>
        <v>0</v>
      </c>
      <c r="AB118">
        <f t="shared" si="33"/>
        <v>1</v>
      </c>
    </row>
    <row r="119" spans="1:28">
      <c r="A119" t="s">
        <v>180</v>
      </c>
      <c r="B119" t="s">
        <v>181</v>
      </c>
      <c r="D119" s="168">
        <v>25</v>
      </c>
      <c r="E119" s="168">
        <v>14</v>
      </c>
      <c r="F119" s="168">
        <v>24</v>
      </c>
      <c r="G119">
        <f t="shared" si="28"/>
        <v>63</v>
      </c>
      <c r="I119" s="22">
        <f t="shared" si="29"/>
        <v>21</v>
      </c>
      <c r="J119" s="6">
        <f>+IFR!AD119</f>
        <v>9.6186985909558417E-3</v>
      </c>
      <c r="K119" s="14">
        <f t="shared" si="27"/>
        <v>0.95</v>
      </c>
      <c r="L119" s="22">
        <f t="shared" si="30"/>
        <v>19.95</v>
      </c>
      <c r="M119" s="14">
        <v>1</v>
      </c>
      <c r="N119" s="14">
        <v>1</v>
      </c>
      <c r="P119" s="22">
        <f t="shared" si="31"/>
        <v>19.95</v>
      </c>
      <c r="R119" s="3">
        <f t="shared" si="26"/>
        <v>2.8537914658045707E-3</v>
      </c>
      <c r="T119" s="5">
        <f>+R119*(assessment!$J$274*assessment!$E$3)</f>
        <v>20853.014531806555</v>
      </c>
      <c r="V119" s="6">
        <f>+T119/payroll!F119</f>
        <v>1.8122957195736706E-4</v>
      </c>
      <c r="X119" s="5">
        <f>IF(V119&lt;$X$2,T119, +payroll!F119 * $X$2)</f>
        <v>20853.014531806555</v>
      </c>
      <c r="Z119" s="5">
        <f t="shared" si="32"/>
        <v>0</v>
      </c>
      <c r="AB119">
        <f t="shared" si="33"/>
        <v>1</v>
      </c>
    </row>
    <row r="120" spans="1:28">
      <c r="A120" t="s">
        <v>182</v>
      </c>
      <c r="B120" s="37" t="s">
        <v>572</v>
      </c>
      <c r="D120" s="168">
        <v>72</v>
      </c>
      <c r="E120" s="168">
        <v>72</v>
      </c>
      <c r="F120" s="168">
        <v>79</v>
      </c>
      <c r="G120">
        <f t="shared" si="28"/>
        <v>223</v>
      </c>
      <c r="I120" s="22">
        <f t="shared" si="29"/>
        <v>74.333333333333329</v>
      </c>
      <c r="J120" s="6">
        <f>+IFR!AD120</f>
        <v>1.8380461288786735E-2</v>
      </c>
      <c r="K120" s="14">
        <f t="shared" si="27"/>
        <v>0.95</v>
      </c>
      <c r="L120" s="22">
        <f t="shared" si="30"/>
        <v>70.61666666666666</v>
      </c>
      <c r="M120" s="14">
        <v>1</v>
      </c>
      <c r="N120" s="14">
        <v>1</v>
      </c>
      <c r="P120" s="22">
        <f t="shared" si="31"/>
        <v>70.61666666666666</v>
      </c>
      <c r="R120" s="3">
        <f t="shared" si="26"/>
        <v>1.0101515823403479E-2</v>
      </c>
      <c r="T120" s="5">
        <f>+R120*(assessment!$J$274*assessment!$E$3)</f>
        <v>73813.051437981921</v>
      </c>
      <c r="V120" s="6">
        <f>+T120/payroll!F120</f>
        <v>3.5531033929811137E-4</v>
      </c>
      <c r="X120" s="5">
        <f>IF(V120&lt;$X$2,T120, +payroll!F120 * $X$2)</f>
        <v>73813.051437981921</v>
      </c>
      <c r="Z120" s="5">
        <f t="shared" si="32"/>
        <v>0</v>
      </c>
      <c r="AB120">
        <f t="shared" si="33"/>
        <v>1</v>
      </c>
    </row>
    <row r="121" spans="1:28">
      <c r="A121" t="s">
        <v>183</v>
      </c>
      <c r="B121" t="s">
        <v>184</v>
      </c>
      <c r="D121" s="168">
        <v>25</v>
      </c>
      <c r="E121" s="168">
        <v>37</v>
      </c>
      <c r="F121" s="168">
        <v>16</v>
      </c>
      <c r="G121">
        <f t="shared" si="28"/>
        <v>78</v>
      </c>
      <c r="I121" s="22">
        <f t="shared" si="29"/>
        <v>26</v>
      </c>
      <c r="J121" s="6">
        <f>+IFR!AD121</f>
        <v>1.7061871115272371E-2</v>
      </c>
      <c r="K121" s="14">
        <f t="shared" si="27"/>
        <v>0.95</v>
      </c>
      <c r="L121" s="22">
        <f t="shared" si="30"/>
        <v>24.7</v>
      </c>
      <c r="M121" s="14">
        <v>1</v>
      </c>
      <c r="N121" s="14">
        <v>1</v>
      </c>
      <c r="P121" s="22">
        <f t="shared" si="31"/>
        <v>24.7</v>
      </c>
      <c r="R121" s="3">
        <f t="shared" si="26"/>
        <v>3.5332656243294686E-3</v>
      </c>
      <c r="T121" s="5">
        <f>+R121*(assessment!$J$274*assessment!$E$3)</f>
        <v>25818.017991760498</v>
      </c>
      <c r="V121" s="6">
        <f>+T121/payroll!F121</f>
        <v>3.0073538908987181E-4</v>
      </c>
      <c r="X121" s="5">
        <f>IF(V121&lt;$X$2,T121, +payroll!F121 * $X$2)</f>
        <v>25818.017991760498</v>
      </c>
      <c r="Z121" s="5">
        <f t="shared" si="32"/>
        <v>0</v>
      </c>
      <c r="AB121">
        <f t="shared" si="33"/>
        <v>1</v>
      </c>
    </row>
    <row r="122" spans="1:28">
      <c r="A122" t="s">
        <v>185</v>
      </c>
      <c r="B122" t="s">
        <v>186</v>
      </c>
      <c r="D122" s="168">
        <v>8</v>
      </c>
      <c r="E122" s="168">
        <v>1</v>
      </c>
      <c r="F122" s="168">
        <v>13</v>
      </c>
      <c r="G122">
        <f t="shared" si="28"/>
        <v>22</v>
      </c>
      <c r="I122" s="22">
        <f t="shared" si="29"/>
        <v>7.333333333333333</v>
      </c>
      <c r="J122" s="6">
        <f>+IFR!AD122</f>
        <v>1.6296772613604165E-2</v>
      </c>
      <c r="K122" s="14">
        <f t="shared" si="27"/>
        <v>0.95</v>
      </c>
      <c r="L122" s="22">
        <f t="shared" si="30"/>
        <v>6.9666666666666659</v>
      </c>
      <c r="M122" s="14">
        <v>1</v>
      </c>
      <c r="N122" s="14">
        <v>1</v>
      </c>
      <c r="P122" s="22">
        <f t="shared" si="31"/>
        <v>6.9666666666666659</v>
      </c>
      <c r="R122" s="3">
        <f t="shared" si="26"/>
        <v>9.9656209916984995E-4</v>
      </c>
      <c r="T122" s="5">
        <f>+R122*(assessment!$J$274*assessment!$E$3)</f>
        <v>7282.0050745991139</v>
      </c>
      <c r="V122" s="6">
        <f>+T122/payroll!F122</f>
        <v>3.4634780448363519E-4</v>
      </c>
      <c r="X122" s="5">
        <f>IF(V122&lt;$X$2,T122, +payroll!F122 * $X$2)</f>
        <v>7282.0050745991139</v>
      </c>
      <c r="Z122" s="5">
        <f t="shared" si="32"/>
        <v>0</v>
      </c>
      <c r="AB122">
        <f t="shared" si="33"/>
        <v>1</v>
      </c>
    </row>
    <row r="123" spans="1:28">
      <c r="A123" t="s">
        <v>187</v>
      </c>
      <c r="B123" t="s">
        <v>547</v>
      </c>
      <c r="D123" s="168">
        <v>0</v>
      </c>
      <c r="E123" s="168">
        <v>0</v>
      </c>
      <c r="F123" s="168">
        <v>0</v>
      </c>
      <c r="G123">
        <f t="shared" si="28"/>
        <v>0</v>
      </c>
      <c r="I123" s="22">
        <f t="shared" si="29"/>
        <v>0</v>
      </c>
      <c r="J123" s="6">
        <f>+IFR!AD123</f>
        <v>0</v>
      </c>
      <c r="K123" s="14">
        <f t="shared" si="27"/>
        <v>0.95</v>
      </c>
      <c r="L123" s="22">
        <f t="shared" si="30"/>
        <v>0</v>
      </c>
      <c r="M123" s="14">
        <v>1</v>
      </c>
      <c r="N123" s="14">
        <v>1</v>
      </c>
      <c r="P123" s="22">
        <f t="shared" si="31"/>
        <v>0</v>
      </c>
      <c r="R123" s="3">
        <f t="shared" si="26"/>
        <v>0</v>
      </c>
      <c r="T123" s="5">
        <f>+R123*(assessment!$J$274*assessment!$E$3)</f>
        <v>0</v>
      </c>
      <c r="V123" s="6">
        <f>+T123/payroll!F123</f>
        <v>0</v>
      </c>
      <c r="X123" s="5">
        <f>IF(V123&lt;$X$2,T123, +payroll!F123 * $X$2)</f>
        <v>0</v>
      </c>
      <c r="Z123" s="5">
        <f t="shared" si="32"/>
        <v>0</v>
      </c>
      <c r="AB123" t="e">
        <f t="shared" si="33"/>
        <v>#DIV/0!</v>
      </c>
    </row>
    <row r="124" spans="1:28">
      <c r="A124" t="s">
        <v>188</v>
      </c>
      <c r="B124" t="s">
        <v>189</v>
      </c>
      <c r="D124" s="168">
        <v>18</v>
      </c>
      <c r="E124" s="168">
        <v>14</v>
      </c>
      <c r="F124" s="168">
        <v>18</v>
      </c>
      <c r="G124">
        <f t="shared" si="28"/>
        <v>50</v>
      </c>
      <c r="I124" s="22">
        <f t="shared" si="29"/>
        <v>16.666666666666668</v>
      </c>
      <c r="J124" s="6">
        <f>+IFR!AD124</f>
        <v>1.8128388875970708E-2</v>
      </c>
      <c r="K124" s="14">
        <f t="shared" si="27"/>
        <v>0.95</v>
      </c>
      <c r="L124" s="22">
        <f t="shared" si="30"/>
        <v>15.833333333333334</v>
      </c>
      <c r="M124" s="14">
        <v>1</v>
      </c>
      <c r="N124" s="14">
        <v>1</v>
      </c>
      <c r="P124" s="22">
        <f t="shared" si="31"/>
        <v>15.833333333333334</v>
      </c>
      <c r="R124" s="3">
        <f t="shared" si="26"/>
        <v>2.2649138617496594E-3</v>
      </c>
      <c r="T124" s="5">
        <f>+R124*(assessment!$J$274*assessment!$E$3)</f>
        <v>16550.011533179808</v>
      </c>
      <c r="V124" s="6">
        <f>+T124/payroll!F124</f>
        <v>3.2556506108276991E-4</v>
      </c>
      <c r="X124" s="5">
        <f>IF(V124&lt;$X$2,T124, +payroll!F124 * $X$2)</f>
        <v>16550.011533179808</v>
      </c>
      <c r="Z124" s="5">
        <f t="shared" si="32"/>
        <v>0</v>
      </c>
      <c r="AB124">
        <f t="shared" si="33"/>
        <v>1</v>
      </c>
    </row>
    <row r="125" spans="1:28">
      <c r="A125" t="s">
        <v>190</v>
      </c>
      <c r="B125" t="s">
        <v>191</v>
      </c>
      <c r="D125" s="168">
        <v>30</v>
      </c>
      <c r="E125" s="168">
        <v>21</v>
      </c>
      <c r="F125" s="168">
        <v>16</v>
      </c>
      <c r="G125">
        <f t="shared" si="28"/>
        <v>67</v>
      </c>
      <c r="I125" s="22">
        <f t="shared" si="29"/>
        <v>22.333333333333332</v>
      </c>
      <c r="J125" s="6">
        <f>+IFR!AD125</f>
        <v>1.3356237429091387E-2</v>
      </c>
      <c r="K125" s="14">
        <f t="shared" si="27"/>
        <v>0.95</v>
      </c>
      <c r="L125" s="22">
        <f t="shared" si="30"/>
        <v>21.216666666666665</v>
      </c>
      <c r="M125" s="14">
        <v>1</v>
      </c>
      <c r="N125" s="14">
        <v>1</v>
      </c>
      <c r="P125" s="22">
        <f t="shared" si="31"/>
        <v>21.216666666666665</v>
      </c>
      <c r="R125" s="3">
        <f t="shared" si="26"/>
        <v>3.0349845747445433E-3</v>
      </c>
      <c r="T125" s="5">
        <f>+R125*(assessment!$J$274*assessment!$E$3)</f>
        <v>22177.01545446094</v>
      </c>
      <c r="V125" s="6">
        <f>+T125/payroll!F125</f>
        <v>1.8568219847375211E-4</v>
      </c>
      <c r="X125" s="5">
        <f>IF(V125&lt;$X$2,T125, +payroll!F125 * $X$2)</f>
        <v>22177.01545446094</v>
      </c>
      <c r="Z125" s="5">
        <f t="shared" si="32"/>
        <v>0</v>
      </c>
      <c r="AB125">
        <f t="shared" si="33"/>
        <v>1</v>
      </c>
    </row>
    <row r="126" spans="1:28">
      <c r="A126" t="s">
        <v>192</v>
      </c>
      <c r="B126" t="s">
        <v>548</v>
      </c>
      <c r="D126" s="168">
        <v>7</v>
      </c>
      <c r="E126" s="168">
        <v>3</v>
      </c>
      <c r="F126" s="168">
        <v>2</v>
      </c>
      <c r="G126">
        <f t="shared" si="28"/>
        <v>12</v>
      </c>
      <c r="I126" s="22">
        <f t="shared" si="29"/>
        <v>4</v>
      </c>
      <c r="J126" s="6">
        <f>+IFR!AD126</f>
        <v>7.6649218083192057E-3</v>
      </c>
      <c r="K126" s="14">
        <f t="shared" si="27"/>
        <v>0.95</v>
      </c>
      <c r="L126" s="22">
        <f t="shared" si="30"/>
        <v>3.8</v>
      </c>
      <c r="M126" s="14">
        <v>1</v>
      </c>
      <c r="N126" s="14">
        <v>1</v>
      </c>
      <c r="P126" s="22">
        <f t="shared" si="31"/>
        <v>3.8</v>
      </c>
      <c r="R126" s="3">
        <f t="shared" si="26"/>
        <v>5.4357932681991822E-4</v>
      </c>
      <c r="T126" s="5">
        <f>+R126*(assessment!$J$274*assessment!$E$3)</f>
        <v>3972.0027679631535</v>
      </c>
      <c r="V126" s="6">
        <f>+T126/payroll!F126</f>
        <v>1.7410135330233933E-4</v>
      </c>
      <c r="X126" s="5">
        <f>IF(V126&lt;$X$2,T126, +payroll!F126 * $X$2)</f>
        <v>3972.0027679631535</v>
      </c>
      <c r="Z126" s="5">
        <f t="shared" si="32"/>
        <v>0</v>
      </c>
      <c r="AB126">
        <f t="shared" si="33"/>
        <v>1</v>
      </c>
    </row>
    <row r="127" spans="1:28">
      <c r="A127" t="s">
        <v>483</v>
      </c>
      <c r="B127" t="s">
        <v>484</v>
      </c>
      <c r="D127" s="168">
        <v>1</v>
      </c>
      <c r="E127" s="168">
        <v>3</v>
      </c>
      <c r="F127" s="168">
        <v>1</v>
      </c>
      <c r="I127" s="22">
        <f>AVERAGE(D127:F127)</f>
        <v>1.6666666666666667</v>
      </c>
      <c r="J127" s="6">
        <f>+IFR!AD127</f>
        <v>5.0766868121477201E-3</v>
      </c>
      <c r="K127" s="14">
        <f t="shared" si="27"/>
        <v>0.95</v>
      </c>
      <c r="L127" s="22">
        <f>+I127*K127</f>
        <v>1.5833333333333333</v>
      </c>
      <c r="M127" s="14">
        <v>1</v>
      </c>
      <c r="N127" s="14">
        <v>1</v>
      </c>
      <c r="P127" s="22">
        <f>+L127*M127*N127</f>
        <v>1.5833333333333333</v>
      </c>
      <c r="R127" s="3">
        <f t="shared" si="26"/>
        <v>2.2649138617496592E-4</v>
      </c>
      <c r="T127" s="5">
        <f>+R127*(assessment!$J$274*assessment!$E$3)</f>
        <v>1655.0011533179807</v>
      </c>
      <c r="V127" s="6">
        <f>+T127/payroll!F127</f>
        <v>8.6937409270800801E-5</v>
      </c>
      <c r="X127" s="5">
        <f>IF(V127&lt;$X$2,T127, +payroll!F127 * $X$2)</f>
        <v>1655.0011533179807</v>
      </c>
      <c r="Z127" s="5">
        <f>+T127-X127</f>
        <v>0</v>
      </c>
      <c r="AB127">
        <f>+X127/T127</f>
        <v>1</v>
      </c>
    </row>
    <row r="128" spans="1:28">
      <c r="A128" t="s">
        <v>193</v>
      </c>
      <c r="B128" t="s">
        <v>507</v>
      </c>
      <c r="D128" s="168">
        <v>26</v>
      </c>
      <c r="E128" s="168">
        <v>26</v>
      </c>
      <c r="F128" s="168">
        <v>19</v>
      </c>
      <c r="G128">
        <f t="shared" si="28"/>
        <v>71</v>
      </c>
      <c r="I128" s="22">
        <f t="shared" si="29"/>
        <v>23.666666666666668</v>
      </c>
      <c r="J128" s="6">
        <f>+IFR!AD128</f>
        <v>6.0407295141515278E-2</v>
      </c>
      <c r="K128" s="14">
        <f t="shared" si="27"/>
        <v>1</v>
      </c>
      <c r="L128" s="22">
        <f t="shared" si="30"/>
        <v>23.666666666666668</v>
      </c>
      <c r="M128" s="14">
        <v>1</v>
      </c>
      <c r="N128" s="14">
        <v>1</v>
      </c>
      <c r="P128" s="22">
        <f t="shared" si="31"/>
        <v>23.666666666666668</v>
      </c>
      <c r="R128" s="3">
        <f t="shared" si="26"/>
        <v>3.3854501933521229E-3</v>
      </c>
      <c r="T128" s="5">
        <f>+R128*(assessment!$J$274*assessment!$E$3)</f>
        <v>24737.911975910873</v>
      </c>
      <c r="V128" s="6">
        <f>+T128/payroll!F128</f>
        <v>1.4817999200541724E-3</v>
      </c>
      <c r="X128" s="5">
        <f>IF(V128&lt;$X$2,T128, +payroll!F128 * $X$2)</f>
        <v>24737.911975910873</v>
      </c>
      <c r="Z128" s="5">
        <f t="shared" si="32"/>
        <v>0</v>
      </c>
      <c r="AB128">
        <f t="shared" si="33"/>
        <v>1</v>
      </c>
    </row>
    <row r="129" spans="1:28">
      <c r="A129" t="s">
        <v>194</v>
      </c>
      <c r="B129" t="s">
        <v>195</v>
      </c>
      <c r="D129" s="168">
        <v>25</v>
      </c>
      <c r="E129" s="168">
        <v>30</v>
      </c>
      <c r="F129" s="168">
        <v>25</v>
      </c>
      <c r="G129">
        <f t="shared" si="28"/>
        <v>80</v>
      </c>
      <c r="I129" s="22">
        <f t="shared" si="29"/>
        <v>26.666666666666668</v>
      </c>
      <c r="J129" s="6">
        <f>+IFR!AD129</f>
        <v>5.8251780331601943E-2</v>
      </c>
      <c r="K129" s="14">
        <f t="shared" si="27"/>
        <v>1</v>
      </c>
      <c r="L129" s="22">
        <f t="shared" si="30"/>
        <v>26.666666666666668</v>
      </c>
      <c r="M129" s="14">
        <v>1</v>
      </c>
      <c r="N129" s="14">
        <v>1</v>
      </c>
      <c r="P129" s="22">
        <f t="shared" si="31"/>
        <v>26.666666666666668</v>
      </c>
      <c r="R129" s="3">
        <f t="shared" ref="R129:R160" si="34">+P129/$P$266</f>
        <v>3.8145917671573212E-3</v>
      </c>
      <c r="T129" s="5">
        <f>+R129*(assessment!$J$274*assessment!$E$3)</f>
        <v>27873.703634829148</v>
      </c>
      <c r="V129" s="6">
        <f>+T129/payroll!F129</f>
        <v>1.4668895789694174E-3</v>
      </c>
      <c r="X129" s="5">
        <f>IF(V129&lt;$X$2,T129, +payroll!F129 * $X$2)</f>
        <v>27873.703634829148</v>
      </c>
      <c r="Z129" s="5">
        <f t="shared" si="32"/>
        <v>0</v>
      </c>
      <c r="AB129">
        <f t="shared" si="33"/>
        <v>1</v>
      </c>
    </row>
    <row r="130" spans="1:28">
      <c r="A130" t="s">
        <v>559</v>
      </c>
      <c r="B130" t="s">
        <v>560</v>
      </c>
      <c r="D130" s="168">
        <v>3</v>
      </c>
      <c r="E130" s="168">
        <v>1</v>
      </c>
      <c r="F130" s="168">
        <v>0</v>
      </c>
      <c r="G130">
        <f>SUM(D130:F130)</f>
        <v>4</v>
      </c>
      <c r="I130" s="22">
        <f>AVERAGE(D130:F130)</f>
        <v>1.3333333333333333</v>
      </c>
      <c r="J130" s="6">
        <f>+IFR!AD130</f>
        <v>6.8629779702855014E-3</v>
      </c>
      <c r="K130" s="14">
        <f t="shared" si="27"/>
        <v>0.95</v>
      </c>
      <c r="L130" s="22">
        <f>+I130*K130</f>
        <v>1.2666666666666666</v>
      </c>
      <c r="M130" s="14">
        <v>1</v>
      </c>
      <c r="N130" s="14">
        <v>1</v>
      </c>
      <c r="P130" s="22">
        <f>+L130*M130*N130</f>
        <v>1.2666666666666666</v>
      </c>
      <c r="R130" s="3">
        <f t="shared" si="34"/>
        <v>1.8119310893997275E-4</v>
      </c>
      <c r="T130" s="5">
        <f>+R130*(assessment!$J$274*assessment!$E$3)</f>
        <v>1324.0009226543846</v>
      </c>
      <c r="V130" s="6">
        <f>+T130/payroll!F130</f>
        <v>1.3321186706671129E-4</v>
      </c>
      <c r="X130" s="5">
        <f>IF(V130&lt;$X$2,T130, +payroll!F130 * $X$2)</f>
        <v>1324.0009226543846</v>
      </c>
      <c r="Z130" s="5">
        <f>+T130-X130</f>
        <v>0</v>
      </c>
      <c r="AB130">
        <f>+X130/T130</f>
        <v>1</v>
      </c>
    </row>
    <row r="131" spans="1:28">
      <c r="A131" t="s">
        <v>196</v>
      </c>
      <c r="B131" t="s">
        <v>197</v>
      </c>
      <c r="D131" s="168">
        <v>2</v>
      </c>
      <c r="E131" s="168">
        <v>1</v>
      </c>
      <c r="F131" s="168">
        <v>0</v>
      </c>
      <c r="G131">
        <f t="shared" si="28"/>
        <v>3</v>
      </c>
      <c r="I131" s="22">
        <f t="shared" si="29"/>
        <v>1</v>
      </c>
      <c r="J131" s="6">
        <f>+IFR!AD131</f>
        <v>2.5761917630608673E-3</v>
      </c>
      <c r="K131" s="14">
        <f t="shared" si="27"/>
        <v>0.95</v>
      </c>
      <c r="L131" s="22">
        <f t="shared" si="30"/>
        <v>0.95</v>
      </c>
      <c r="M131" s="14">
        <v>1</v>
      </c>
      <c r="N131" s="14">
        <v>1</v>
      </c>
      <c r="P131" s="22">
        <f t="shared" si="31"/>
        <v>0.95</v>
      </c>
      <c r="R131" s="3">
        <f t="shared" si="34"/>
        <v>1.3589483170497956E-4</v>
      </c>
      <c r="T131" s="5">
        <f>+R131*(assessment!$J$274*assessment!$E$3)</f>
        <v>993.00069199078837</v>
      </c>
      <c r="V131" s="6">
        <f>+T131/payroll!F131</f>
        <v>6.5135194977224286E-5</v>
      </c>
      <c r="X131" s="5">
        <f>IF(V131&lt;$X$2,T131, +payroll!F131 * $X$2)</f>
        <v>993.00069199078837</v>
      </c>
      <c r="Z131" s="5">
        <f t="shared" si="32"/>
        <v>0</v>
      </c>
      <c r="AB131">
        <f t="shared" si="33"/>
        <v>1</v>
      </c>
    </row>
    <row r="132" spans="1:28">
      <c r="A132" t="s">
        <v>198</v>
      </c>
      <c r="B132" t="s">
        <v>549</v>
      </c>
      <c r="D132" s="168">
        <v>2</v>
      </c>
      <c r="E132" s="168">
        <v>0</v>
      </c>
      <c r="F132" s="168">
        <v>0</v>
      </c>
      <c r="G132">
        <f t="shared" si="28"/>
        <v>2</v>
      </c>
      <c r="I132" s="22">
        <f t="shared" si="29"/>
        <v>0.66666666666666663</v>
      </c>
      <c r="J132" s="6">
        <f>+IFR!AD132</f>
        <v>3.3333333333333335E-3</v>
      </c>
      <c r="K132" s="14">
        <f t="shared" si="27"/>
        <v>0.95</v>
      </c>
      <c r="L132" s="22">
        <f t="shared" si="30"/>
        <v>0.6333333333333333</v>
      </c>
      <c r="M132" s="14">
        <v>1</v>
      </c>
      <c r="N132" s="14">
        <v>1</v>
      </c>
      <c r="P132" s="22">
        <f t="shared" si="31"/>
        <v>0.6333333333333333</v>
      </c>
      <c r="R132" s="3">
        <f t="shared" si="34"/>
        <v>9.0596554469986375E-5</v>
      </c>
      <c r="T132" s="5">
        <f>+R132*(assessment!$J$274*assessment!$E$3)</f>
        <v>662.00046132719228</v>
      </c>
      <c r="V132" s="6">
        <f>+T132/payroll!F132</f>
        <v>8.8274943965227127E-5</v>
      </c>
      <c r="X132" s="5">
        <f>IF(V132&lt;$X$2,T132, +payroll!F132 * $X$2)</f>
        <v>662.00046132719228</v>
      </c>
      <c r="Z132" s="5">
        <f t="shared" si="32"/>
        <v>0</v>
      </c>
      <c r="AB132">
        <f t="shared" si="33"/>
        <v>1</v>
      </c>
    </row>
    <row r="133" spans="1:28">
      <c r="A133" t="s">
        <v>199</v>
      </c>
      <c r="B133" t="s">
        <v>200</v>
      </c>
      <c r="D133" s="168">
        <v>12</v>
      </c>
      <c r="E133" s="168">
        <v>15</v>
      </c>
      <c r="F133" s="168">
        <v>14</v>
      </c>
      <c r="G133">
        <f t="shared" si="28"/>
        <v>41</v>
      </c>
      <c r="I133" s="22">
        <f t="shared" si="29"/>
        <v>13.666666666666666</v>
      </c>
      <c r="J133" s="6">
        <f>+IFR!AD133</f>
        <v>1.3877405479896543E-2</v>
      </c>
      <c r="K133" s="14">
        <f t="shared" ref="K133:K164" si="35">IF(+J133&lt;$E$269,$I$269,IF(J133&gt;$E$271,$I$271,$I$270))</f>
        <v>0.95</v>
      </c>
      <c r="L133" s="22">
        <f t="shared" si="30"/>
        <v>12.983333333333333</v>
      </c>
      <c r="M133" s="14">
        <v>1</v>
      </c>
      <c r="N133" s="14">
        <v>1</v>
      </c>
      <c r="P133" s="22">
        <f t="shared" si="31"/>
        <v>12.983333333333333</v>
      </c>
      <c r="R133" s="3">
        <f t="shared" si="34"/>
        <v>1.8572293666347206E-3</v>
      </c>
      <c r="T133" s="5">
        <f>+R133*(assessment!$J$274*assessment!$E$3)</f>
        <v>13571.009457207441</v>
      </c>
      <c r="V133" s="6">
        <f>+T133/payroll!F133</f>
        <v>2.3433739753417088E-4</v>
      </c>
      <c r="X133" s="5">
        <f>IF(V133&lt;$X$2,T133, +payroll!F133 * $X$2)</f>
        <v>13571.009457207441</v>
      </c>
      <c r="Z133" s="5">
        <f t="shared" si="32"/>
        <v>0</v>
      </c>
      <c r="AB133">
        <f t="shared" si="33"/>
        <v>1</v>
      </c>
    </row>
    <row r="134" spans="1:28">
      <c r="A134" t="s">
        <v>201</v>
      </c>
      <c r="B134" t="s">
        <v>550</v>
      </c>
      <c r="D134" s="168">
        <v>1</v>
      </c>
      <c r="E134" s="168">
        <v>4</v>
      </c>
      <c r="F134" s="168">
        <v>1</v>
      </c>
      <c r="G134">
        <f t="shared" si="28"/>
        <v>6</v>
      </c>
      <c r="I134" s="22">
        <f t="shared" si="29"/>
        <v>2</v>
      </c>
      <c r="J134" s="6">
        <f>+IFR!AD134</f>
        <v>1.137374851356888E-2</v>
      </c>
      <c r="K134" s="14">
        <f t="shared" si="35"/>
        <v>0.95</v>
      </c>
      <c r="L134" s="22">
        <f t="shared" si="30"/>
        <v>1.9</v>
      </c>
      <c r="M134" s="14">
        <v>1</v>
      </c>
      <c r="N134" s="14">
        <v>1</v>
      </c>
      <c r="P134" s="22">
        <f t="shared" si="31"/>
        <v>1.9</v>
      </c>
      <c r="R134" s="3">
        <f t="shared" si="34"/>
        <v>2.7178966340995911E-4</v>
      </c>
      <c r="T134" s="5">
        <f>+R134*(assessment!$J$274*assessment!$E$3)</f>
        <v>1986.0013839815767</v>
      </c>
      <c r="V134" s="6">
        <f>+T134/payroll!F134</f>
        <v>2.4183181677156081E-4</v>
      </c>
      <c r="X134" s="5">
        <f>IF(V134&lt;$X$2,T134, +payroll!F134 * $X$2)</f>
        <v>1986.0013839815767</v>
      </c>
      <c r="Z134" s="5">
        <f t="shared" si="32"/>
        <v>0</v>
      </c>
      <c r="AB134">
        <f t="shared" si="33"/>
        <v>1</v>
      </c>
    </row>
    <row r="135" spans="1:28">
      <c r="A135" t="s">
        <v>202</v>
      </c>
      <c r="B135" t="s">
        <v>551</v>
      </c>
      <c r="D135" s="168">
        <v>2</v>
      </c>
      <c r="E135" s="168">
        <v>4</v>
      </c>
      <c r="F135" s="168">
        <v>3</v>
      </c>
      <c r="G135">
        <f t="shared" si="28"/>
        <v>9</v>
      </c>
      <c r="I135" s="22">
        <f t="shared" si="29"/>
        <v>3</v>
      </c>
      <c r="J135" s="6">
        <f>+IFR!AD135</f>
        <v>1.4095578831959221E-2</v>
      </c>
      <c r="K135" s="14">
        <f t="shared" si="35"/>
        <v>0.95</v>
      </c>
      <c r="L135" s="22">
        <f t="shared" si="30"/>
        <v>2.8499999999999996</v>
      </c>
      <c r="M135" s="14">
        <v>1</v>
      </c>
      <c r="N135" s="14">
        <v>1</v>
      </c>
      <c r="P135" s="22">
        <f t="shared" si="31"/>
        <v>2.8499999999999996</v>
      </c>
      <c r="R135" s="3">
        <f t="shared" si="34"/>
        <v>4.0768449511493864E-4</v>
      </c>
      <c r="T135" s="5">
        <f>+R135*(assessment!$J$274*assessment!$E$3)</f>
        <v>2979.0020759723648</v>
      </c>
      <c r="V135" s="6">
        <f>+T135/payroll!F135</f>
        <v>2.9347871330805841E-4</v>
      </c>
      <c r="X135" s="5">
        <f>IF(V135&lt;$X$2,T135, +payroll!F135 * $X$2)</f>
        <v>2979.0020759723648</v>
      </c>
      <c r="Z135" s="5">
        <f t="shared" si="32"/>
        <v>0</v>
      </c>
      <c r="AB135">
        <f t="shared" si="33"/>
        <v>1</v>
      </c>
    </row>
    <row r="136" spans="1:28">
      <c r="A136" t="s">
        <v>203</v>
      </c>
      <c r="B136" t="s">
        <v>508</v>
      </c>
      <c r="D136" s="168">
        <v>3</v>
      </c>
      <c r="E136" s="168">
        <v>2</v>
      </c>
      <c r="F136" s="168">
        <v>4</v>
      </c>
      <c r="G136">
        <f t="shared" si="28"/>
        <v>9</v>
      </c>
      <c r="I136" s="22">
        <f t="shared" si="29"/>
        <v>3</v>
      </c>
      <c r="J136" s="6">
        <f>+IFR!AD136</f>
        <v>1.4680614880672913E-2</v>
      </c>
      <c r="K136" s="14">
        <f t="shared" si="35"/>
        <v>0.95</v>
      </c>
      <c r="L136" s="22">
        <f t="shared" si="30"/>
        <v>2.8499999999999996</v>
      </c>
      <c r="M136" s="14">
        <v>1</v>
      </c>
      <c r="N136" s="14">
        <v>1</v>
      </c>
      <c r="P136" s="22">
        <f t="shared" si="31"/>
        <v>2.8499999999999996</v>
      </c>
      <c r="R136" s="3">
        <f t="shared" si="34"/>
        <v>4.0768449511493864E-4</v>
      </c>
      <c r="T136" s="5">
        <f>+R136*(assessment!$J$274*assessment!$E$3)</f>
        <v>2979.0020759723648</v>
      </c>
      <c r="V136" s="6">
        <f>+T136/payroll!F136</f>
        <v>2.9115456097862424E-4</v>
      </c>
      <c r="X136" s="5">
        <f>IF(V136&lt;$X$2,T136, +payroll!F136 * $X$2)</f>
        <v>2979.0020759723648</v>
      </c>
      <c r="Z136" s="5">
        <f t="shared" si="32"/>
        <v>0</v>
      </c>
      <c r="AB136">
        <f t="shared" si="33"/>
        <v>1</v>
      </c>
    </row>
    <row r="137" spans="1:28">
      <c r="A137" t="s">
        <v>204</v>
      </c>
      <c r="B137" t="s">
        <v>552</v>
      </c>
      <c r="D137" s="168">
        <v>101</v>
      </c>
      <c r="E137" s="168">
        <v>112</v>
      </c>
      <c r="F137" s="168">
        <v>98</v>
      </c>
      <c r="G137">
        <f t="shared" si="28"/>
        <v>311</v>
      </c>
      <c r="I137" s="22">
        <f t="shared" si="29"/>
        <v>103.66666666666667</v>
      </c>
      <c r="J137" s="6">
        <f>+IFR!AD137</f>
        <v>3.5125757194791128E-2</v>
      </c>
      <c r="K137" s="14">
        <f t="shared" si="35"/>
        <v>1</v>
      </c>
      <c r="L137" s="22">
        <f t="shared" si="30"/>
        <v>103.66666666666667</v>
      </c>
      <c r="M137" s="14">
        <v>1</v>
      </c>
      <c r="N137" s="14">
        <v>1</v>
      </c>
      <c r="P137" s="22">
        <f t="shared" si="31"/>
        <v>103.66666666666667</v>
      </c>
      <c r="R137" s="3">
        <f t="shared" si="34"/>
        <v>1.4829225494824086E-2</v>
      </c>
      <c r="T137" s="5">
        <f>+R137*(assessment!$J$274*assessment!$E$3)</f>
        <v>108359.02288039832</v>
      </c>
      <c r="V137" s="6">
        <f>+T137/payroll!F137</f>
        <v>7.9673213120104187E-4</v>
      </c>
      <c r="X137" s="5">
        <f>IF(V137&lt;$X$2,T137, +payroll!F137 * $X$2)</f>
        <v>108359.02288039832</v>
      </c>
      <c r="Z137" s="5">
        <f t="shared" si="32"/>
        <v>0</v>
      </c>
      <c r="AB137">
        <f t="shared" si="33"/>
        <v>1</v>
      </c>
    </row>
    <row r="138" spans="1:28">
      <c r="A138" t="s">
        <v>205</v>
      </c>
      <c r="B138" t="s">
        <v>206</v>
      </c>
      <c r="D138" s="168">
        <v>2</v>
      </c>
      <c r="E138" s="168">
        <v>3</v>
      </c>
      <c r="F138" s="168">
        <v>3</v>
      </c>
      <c r="G138">
        <f t="shared" si="28"/>
        <v>8</v>
      </c>
      <c r="I138" s="22">
        <f t="shared" si="29"/>
        <v>2.6666666666666665</v>
      </c>
      <c r="J138" s="6">
        <f>+IFR!AD138</f>
        <v>1.6218796135760057E-2</v>
      </c>
      <c r="K138" s="14">
        <f t="shared" si="35"/>
        <v>0.95</v>
      </c>
      <c r="L138" s="22">
        <f t="shared" si="30"/>
        <v>2.5333333333333332</v>
      </c>
      <c r="M138" s="14">
        <v>1</v>
      </c>
      <c r="N138" s="14">
        <v>1</v>
      </c>
      <c r="P138" s="22">
        <f t="shared" si="31"/>
        <v>2.5333333333333332</v>
      </c>
      <c r="R138" s="3">
        <f t="shared" si="34"/>
        <v>3.623862178799455E-4</v>
      </c>
      <c r="T138" s="5">
        <f>+R138*(assessment!$J$274*assessment!$E$3)</f>
        <v>2648.0018453087691</v>
      </c>
      <c r="V138" s="6">
        <f>+T138/payroll!F138</f>
        <v>3.2503011808340489E-4</v>
      </c>
      <c r="X138" s="5">
        <f>IF(V138&lt;$X$2,T138, +payroll!F138 * $X$2)</f>
        <v>2648.0018453087691</v>
      </c>
      <c r="Z138" s="5">
        <f t="shared" si="32"/>
        <v>0</v>
      </c>
      <c r="AB138">
        <f t="shared" si="33"/>
        <v>1</v>
      </c>
    </row>
    <row r="139" spans="1:28">
      <c r="A139" t="s">
        <v>207</v>
      </c>
      <c r="B139" t="s">
        <v>208</v>
      </c>
      <c r="D139" s="168">
        <v>8</v>
      </c>
      <c r="E139" s="168">
        <v>4</v>
      </c>
      <c r="F139" s="168">
        <v>12</v>
      </c>
      <c r="G139">
        <f t="shared" si="28"/>
        <v>24</v>
      </c>
      <c r="I139" s="22">
        <f t="shared" si="29"/>
        <v>8</v>
      </c>
      <c r="J139" s="6">
        <f>+IFR!AD139</f>
        <v>4.8194277084638276E-2</v>
      </c>
      <c r="K139" s="14">
        <f t="shared" si="35"/>
        <v>1</v>
      </c>
      <c r="L139" s="22">
        <f t="shared" si="30"/>
        <v>8</v>
      </c>
      <c r="M139" s="14">
        <v>1</v>
      </c>
      <c r="N139" s="14">
        <v>1</v>
      </c>
      <c r="P139" s="22">
        <f t="shared" si="31"/>
        <v>8</v>
      </c>
      <c r="R139" s="3">
        <f t="shared" si="34"/>
        <v>1.1443775301471963E-3</v>
      </c>
      <c r="T139" s="5">
        <f>+R139*(assessment!$J$274*assessment!$E$3)</f>
        <v>8362.111090448745</v>
      </c>
      <c r="V139" s="6">
        <f>+T139/payroll!F139</f>
        <v>1.0995727617984555E-3</v>
      </c>
      <c r="X139" s="5">
        <f>IF(V139&lt;$X$2,T139, +payroll!F139 * $X$2)</f>
        <v>8362.111090448745</v>
      </c>
      <c r="Z139" s="5">
        <f t="shared" si="32"/>
        <v>0</v>
      </c>
      <c r="AB139">
        <f t="shared" si="33"/>
        <v>1</v>
      </c>
    </row>
    <row r="140" spans="1:28">
      <c r="A140" t="s">
        <v>209</v>
      </c>
      <c r="B140" t="s">
        <v>210</v>
      </c>
      <c r="D140" s="168">
        <v>0</v>
      </c>
      <c r="E140" s="168">
        <v>0</v>
      </c>
      <c r="F140" s="168">
        <v>0</v>
      </c>
      <c r="G140">
        <f t="shared" si="28"/>
        <v>0</v>
      </c>
      <c r="I140" s="22">
        <f t="shared" si="29"/>
        <v>0</v>
      </c>
      <c r="J140" s="6">
        <f>+IFR!AD140</f>
        <v>0</v>
      </c>
      <c r="K140" s="14">
        <f t="shared" si="35"/>
        <v>0.95</v>
      </c>
      <c r="L140" s="22">
        <f t="shared" si="30"/>
        <v>0</v>
      </c>
      <c r="M140" s="14">
        <v>1</v>
      </c>
      <c r="N140" s="14">
        <v>1</v>
      </c>
      <c r="P140" s="22">
        <f t="shared" si="31"/>
        <v>0</v>
      </c>
      <c r="R140" s="3">
        <f t="shared" si="34"/>
        <v>0</v>
      </c>
      <c r="T140" s="5">
        <f>+R140*(assessment!$J$274*assessment!$E$3)</f>
        <v>0</v>
      </c>
      <c r="V140" s="6">
        <f>+T140/payroll!F140</f>
        <v>0</v>
      </c>
      <c r="X140" s="5">
        <f>IF(V140&lt;$X$2,T140, +payroll!F140 * $X$2)</f>
        <v>0</v>
      </c>
      <c r="Z140" s="5">
        <f t="shared" si="32"/>
        <v>0</v>
      </c>
      <c r="AB140" t="e">
        <f t="shared" si="33"/>
        <v>#DIV/0!</v>
      </c>
    </row>
    <row r="141" spans="1:28">
      <c r="A141" t="s">
        <v>211</v>
      </c>
      <c r="B141" t="s">
        <v>464</v>
      </c>
      <c r="D141" s="168">
        <v>0</v>
      </c>
      <c r="E141" s="168">
        <v>0</v>
      </c>
      <c r="F141" s="168">
        <v>0</v>
      </c>
      <c r="G141">
        <f t="shared" si="28"/>
        <v>0</v>
      </c>
      <c r="I141" s="22">
        <f t="shared" si="29"/>
        <v>0</v>
      </c>
      <c r="J141" s="6">
        <f>+IFR!AD141</f>
        <v>0</v>
      </c>
      <c r="K141" s="14">
        <f t="shared" si="35"/>
        <v>0.95</v>
      </c>
      <c r="L141" s="22">
        <f t="shared" si="30"/>
        <v>0</v>
      </c>
      <c r="M141" s="14">
        <v>1</v>
      </c>
      <c r="N141" s="14">
        <v>1</v>
      </c>
      <c r="P141" s="22">
        <f t="shared" si="31"/>
        <v>0</v>
      </c>
      <c r="R141" s="3">
        <f t="shared" si="34"/>
        <v>0</v>
      </c>
      <c r="T141" s="5">
        <f>+R141*(assessment!$J$274*assessment!$E$3)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32"/>
        <v>0</v>
      </c>
      <c r="AB141" t="e">
        <f t="shared" si="33"/>
        <v>#DIV/0!</v>
      </c>
    </row>
    <row r="142" spans="1:28" outlineLevel="1">
      <c r="A142" t="s">
        <v>212</v>
      </c>
      <c r="B142" t="s">
        <v>213</v>
      </c>
      <c r="D142" s="168">
        <v>1</v>
      </c>
      <c r="E142" s="168">
        <v>0</v>
      </c>
      <c r="F142" s="168">
        <v>0</v>
      </c>
      <c r="G142">
        <f t="shared" si="28"/>
        <v>1</v>
      </c>
      <c r="I142" s="22">
        <f t="shared" si="29"/>
        <v>0.33333333333333331</v>
      </c>
      <c r="J142" s="6">
        <f>+IFR!AD142</f>
        <v>1.6666666666666668E-3</v>
      </c>
      <c r="K142" s="14">
        <f t="shared" si="35"/>
        <v>0.95</v>
      </c>
      <c r="L142" s="22">
        <f t="shared" si="30"/>
        <v>0.31666666666666665</v>
      </c>
      <c r="M142" s="14">
        <v>1</v>
      </c>
      <c r="N142" s="14">
        <v>1</v>
      </c>
      <c r="P142" s="22">
        <f t="shared" si="31"/>
        <v>0.31666666666666665</v>
      </c>
      <c r="R142" s="3">
        <f t="shared" si="34"/>
        <v>4.5298277234993187E-5</v>
      </c>
      <c r="T142" s="5">
        <f>+R142*(assessment!$J$274*assessment!$E$3)</f>
        <v>331.00023066359614</v>
      </c>
      <c r="V142" s="6">
        <f>+T142/payroll!F142</f>
        <v>3.8757964148902768E-4</v>
      </c>
      <c r="X142" s="5">
        <f>IF(V142&lt;$X$2,T142, +payroll!F142 * $X$2)</f>
        <v>331.00023066359614</v>
      </c>
      <c r="Z142" s="5">
        <f t="shared" si="32"/>
        <v>0</v>
      </c>
      <c r="AB142">
        <f t="shared" si="33"/>
        <v>1</v>
      </c>
    </row>
    <row r="143" spans="1:28" outlineLevel="1">
      <c r="A143" t="s">
        <v>214</v>
      </c>
      <c r="B143" t="s">
        <v>215</v>
      </c>
      <c r="D143" s="168">
        <v>0</v>
      </c>
      <c r="E143" s="168">
        <v>0</v>
      </c>
      <c r="F143" s="168">
        <v>0</v>
      </c>
      <c r="G143">
        <f t="shared" si="28"/>
        <v>0</v>
      </c>
      <c r="I143" s="22">
        <f t="shared" si="29"/>
        <v>0</v>
      </c>
      <c r="J143" s="6">
        <f>+IFR!AD143</f>
        <v>0</v>
      </c>
      <c r="K143" s="14">
        <f t="shared" si="35"/>
        <v>0.95</v>
      </c>
      <c r="L143" s="22">
        <f t="shared" si="30"/>
        <v>0</v>
      </c>
      <c r="M143" s="14">
        <v>1</v>
      </c>
      <c r="N143" s="14">
        <v>1</v>
      </c>
      <c r="P143" s="22">
        <f t="shared" si="31"/>
        <v>0</v>
      </c>
      <c r="R143" s="3">
        <f t="shared" si="34"/>
        <v>0</v>
      </c>
      <c r="T143" s="5">
        <f>+R143*(assessment!$J$274*assessment!$E$3)</f>
        <v>0</v>
      </c>
      <c r="V143" s="6">
        <f>+T143/payroll!F143</f>
        <v>0</v>
      </c>
      <c r="X143" s="5">
        <f>IF(V143&lt;$X$2,T143, +payroll!F143 * $X$2)</f>
        <v>0</v>
      </c>
      <c r="Z143" s="5">
        <f t="shared" si="32"/>
        <v>0</v>
      </c>
      <c r="AB143" t="e">
        <f t="shared" si="33"/>
        <v>#DIV/0!</v>
      </c>
    </row>
    <row r="144" spans="1:28" outlineLevel="1">
      <c r="A144" t="s">
        <v>216</v>
      </c>
      <c r="B144" t="s">
        <v>217</v>
      </c>
      <c r="D144" s="168">
        <v>0</v>
      </c>
      <c r="E144" s="168">
        <v>0</v>
      </c>
      <c r="F144" s="168">
        <v>1</v>
      </c>
      <c r="G144">
        <f t="shared" si="28"/>
        <v>1</v>
      </c>
      <c r="I144" s="22">
        <f t="shared" si="29"/>
        <v>0.33333333333333331</v>
      </c>
      <c r="J144" s="6">
        <f>+IFR!AD144</f>
        <v>5.0000000000000001E-3</v>
      </c>
      <c r="K144" s="14">
        <f t="shared" si="35"/>
        <v>0.95</v>
      </c>
      <c r="L144" s="22">
        <f t="shared" si="30"/>
        <v>0.31666666666666665</v>
      </c>
      <c r="M144" s="14">
        <v>1</v>
      </c>
      <c r="N144" s="14">
        <v>1</v>
      </c>
      <c r="P144" s="22">
        <f t="shared" si="31"/>
        <v>0.31666666666666665</v>
      </c>
      <c r="R144" s="3">
        <f t="shared" si="34"/>
        <v>4.5298277234993187E-5</v>
      </c>
      <c r="T144" s="5">
        <f>+R144*(assessment!$J$274*assessment!$E$3)</f>
        <v>331.00023066359614</v>
      </c>
      <c r="V144" s="6">
        <f>+T144/payroll!F144</f>
        <v>2.5916024498229067E-4</v>
      </c>
      <c r="X144" s="5">
        <f>IF(V144&lt;$X$2,T144, +payroll!F144 * $X$2)</f>
        <v>331.00023066359614</v>
      </c>
      <c r="Z144" s="5">
        <f t="shared" si="32"/>
        <v>0</v>
      </c>
      <c r="AB144">
        <f t="shared" si="33"/>
        <v>1</v>
      </c>
    </row>
    <row r="145" spans="1:28" outlineLevel="1">
      <c r="A145" t="s">
        <v>511</v>
      </c>
      <c r="B145" t="s">
        <v>509</v>
      </c>
      <c r="D145" s="168">
        <v>1</v>
      </c>
      <c r="E145" s="168">
        <v>0</v>
      </c>
      <c r="F145" s="168">
        <v>0</v>
      </c>
      <c r="G145">
        <f>SUM(D145:F145)</f>
        <v>1</v>
      </c>
      <c r="I145" s="22">
        <f>AVERAGE(D145:F145)</f>
        <v>0.33333333333333331</v>
      </c>
      <c r="J145" s="6">
        <f>+IFR!AD145</f>
        <v>1.6666666666666668E-3</v>
      </c>
      <c r="K145" s="14">
        <f t="shared" si="35"/>
        <v>0.95</v>
      </c>
      <c r="L145" s="22">
        <f>+I145*K145</f>
        <v>0.31666666666666665</v>
      </c>
      <c r="M145" s="14">
        <v>1</v>
      </c>
      <c r="N145" s="14">
        <v>1</v>
      </c>
      <c r="P145" s="22">
        <f>+L145*M145*N145</f>
        <v>0.31666666666666665</v>
      </c>
      <c r="R145" s="3">
        <f t="shared" si="34"/>
        <v>4.5298277234993187E-5</v>
      </c>
      <c r="T145" s="5">
        <f>+R145*(assessment!$J$274*assessment!$E$3)</f>
        <v>331.00023066359614</v>
      </c>
      <c r="V145" s="6">
        <f>+T145/payroll!F145</f>
        <v>3.2952460790869141E-4</v>
      </c>
      <c r="X145" s="5">
        <f>IF(V145&lt;$X$2,T145, +payroll!F145 * $X$2)</f>
        <v>331.00023066359614</v>
      </c>
      <c r="Z145" s="5">
        <f>+T145-X145</f>
        <v>0</v>
      </c>
      <c r="AB145">
        <f>+X145/T145</f>
        <v>1</v>
      </c>
    </row>
    <row r="146" spans="1:28" outlineLevel="1">
      <c r="A146" t="s">
        <v>218</v>
      </c>
      <c r="B146" t="s">
        <v>219</v>
      </c>
      <c r="D146" s="168">
        <v>2</v>
      </c>
      <c r="E146" s="168">
        <v>0</v>
      </c>
      <c r="F146" s="168">
        <v>1</v>
      </c>
      <c r="G146">
        <f t="shared" si="28"/>
        <v>3</v>
      </c>
      <c r="I146" s="22">
        <f t="shared" si="29"/>
        <v>1</v>
      </c>
      <c r="J146" s="6">
        <f>+IFR!AD146</f>
        <v>8.3333333333333332E-3</v>
      </c>
      <c r="K146" s="14">
        <f t="shared" si="35"/>
        <v>0.95</v>
      </c>
      <c r="L146" s="22">
        <f t="shared" si="30"/>
        <v>0.95</v>
      </c>
      <c r="M146" s="14">
        <v>1</v>
      </c>
      <c r="N146" s="14">
        <v>1</v>
      </c>
      <c r="P146" s="22">
        <f t="shared" si="31"/>
        <v>0.95</v>
      </c>
      <c r="R146" s="3">
        <f t="shared" si="34"/>
        <v>1.3589483170497956E-4</v>
      </c>
      <c r="T146" s="5">
        <f>+R146*(assessment!$J$274*assessment!$E$3)</f>
        <v>993.00069199078837</v>
      </c>
      <c r="V146" s="6">
        <f>+T146/payroll!F146</f>
        <v>6.6973642195640492E-4</v>
      </c>
      <c r="X146" s="5">
        <f>IF(V146&lt;$X$2,T146, +payroll!F146 * $X$2)</f>
        <v>993.00069199078837</v>
      </c>
      <c r="Z146" s="5">
        <f t="shared" si="32"/>
        <v>0</v>
      </c>
      <c r="AB146">
        <f t="shared" si="33"/>
        <v>1</v>
      </c>
    </row>
    <row r="147" spans="1:28" outlineLevel="1">
      <c r="A147" t="s">
        <v>220</v>
      </c>
      <c r="B147" t="s">
        <v>221</v>
      </c>
      <c r="D147" s="168">
        <v>0</v>
      </c>
      <c r="E147" s="168">
        <v>0</v>
      </c>
      <c r="F147" s="168">
        <v>0</v>
      </c>
      <c r="G147">
        <f t="shared" si="28"/>
        <v>0</v>
      </c>
      <c r="I147" s="22">
        <f t="shared" si="29"/>
        <v>0</v>
      </c>
      <c r="J147" s="6">
        <f>+IFR!AD147</f>
        <v>0</v>
      </c>
      <c r="K147" s="14">
        <f t="shared" si="35"/>
        <v>0.95</v>
      </c>
      <c r="L147" s="22">
        <f t="shared" si="30"/>
        <v>0</v>
      </c>
      <c r="M147" s="14">
        <v>1</v>
      </c>
      <c r="N147" s="14">
        <v>1</v>
      </c>
      <c r="P147" s="22">
        <f t="shared" si="31"/>
        <v>0</v>
      </c>
      <c r="R147" s="3">
        <f t="shared" si="34"/>
        <v>0</v>
      </c>
      <c r="T147" s="5">
        <f>+R147*(assessment!$J$274*assessment!$E$3)</f>
        <v>0</v>
      </c>
      <c r="V147" s="6">
        <f>+T147/payroll!F147</f>
        <v>0</v>
      </c>
      <c r="X147" s="5">
        <f>IF(V147&lt;$X$2,T147, +payroll!F147 * $X$2)</f>
        <v>0</v>
      </c>
      <c r="Z147" s="5">
        <f t="shared" si="32"/>
        <v>0</v>
      </c>
      <c r="AB147" t="e">
        <f t="shared" si="33"/>
        <v>#DIV/0!</v>
      </c>
    </row>
    <row r="148" spans="1:28" outlineLevel="1">
      <c r="A148" t="s">
        <v>222</v>
      </c>
      <c r="B148" t="s">
        <v>223</v>
      </c>
      <c r="D148" s="168">
        <v>1</v>
      </c>
      <c r="E148" s="168">
        <v>1</v>
      </c>
      <c r="F148" s="168">
        <v>1</v>
      </c>
      <c r="G148">
        <f t="shared" si="28"/>
        <v>3</v>
      </c>
      <c r="I148" s="22">
        <f t="shared" si="29"/>
        <v>1</v>
      </c>
      <c r="J148" s="6">
        <f>+IFR!AD148</f>
        <v>0.01</v>
      </c>
      <c r="K148" s="14">
        <f t="shared" si="35"/>
        <v>0.95</v>
      </c>
      <c r="L148" s="22">
        <f t="shared" si="30"/>
        <v>0.95</v>
      </c>
      <c r="M148" s="14">
        <v>1</v>
      </c>
      <c r="N148" s="14">
        <v>1</v>
      </c>
      <c r="P148" s="22">
        <f t="shared" si="31"/>
        <v>0.95</v>
      </c>
      <c r="R148" s="3">
        <f t="shared" si="34"/>
        <v>1.3589483170497956E-4</v>
      </c>
      <c r="T148" s="5">
        <f>+R148*(assessment!$J$274*assessment!$E$3)</f>
        <v>993.00069199078837</v>
      </c>
      <c r="V148" s="6">
        <f>+T148/payroll!F148</f>
        <v>3.3046453736819799E-4</v>
      </c>
      <c r="X148" s="5">
        <f>IF(V148&lt;$X$2,T148, +payroll!F148 * $X$2)</f>
        <v>993.00069199078837</v>
      </c>
      <c r="Z148" s="5">
        <f t="shared" si="32"/>
        <v>0</v>
      </c>
      <c r="AB148">
        <f t="shared" si="33"/>
        <v>1</v>
      </c>
    </row>
    <row r="149" spans="1:28" outlineLevel="1">
      <c r="A149" t="s">
        <v>224</v>
      </c>
      <c r="B149" t="s">
        <v>225</v>
      </c>
      <c r="D149" s="168">
        <v>12</v>
      </c>
      <c r="E149" s="168">
        <v>6</v>
      </c>
      <c r="F149" s="168">
        <v>12</v>
      </c>
      <c r="G149">
        <f t="shared" si="28"/>
        <v>30</v>
      </c>
      <c r="I149" s="22">
        <f t="shared" si="29"/>
        <v>10</v>
      </c>
      <c r="J149" s="6">
        <f>+IFR!AD149</f>
        <v>2.191401846520771E-2</v>
      </c>
      <c r="K149" s="14">
        <f t="shared" si="35"/>
        <v>0.95</v>
      </c>
      <c r="L149" s="22">
        <f t="shared" si="30"/>
        <v>9.5</v>
      </c>
      <c r="M149" s="14">
        <v>1</v>
      </c>
      <c r="N149" s="14">
        <v>1</v>
      </c>
      <c r="P149" s="22">
        <f t="shared" si="31"/>
        <v>9.5</v>
      </c>
      <c r="R149" s="3">
        <f t="shared" si="34"/>
        <v>1.3589483170497957E-3</v>
      </c>
      <c r="T149" s="5">
        <f>+R149*(assessment!$J$274*assessment!$E$3)</f>
        <v>9930.0069199078844</v>
      </c>
      <c r="V149" s="6">
        <f>+T149/payroll!F149</f>
        <v>5.8119568585795578E-4</v>
      </c>
      <c r="X149" s="5">
        <f>IF(V149&lt;$X$2,T149, +payroll!F149 * $X$2)</f>
        <v>9930.0069199078844</v>
      </c>
      <c r="Z149" s="5">
        <f t="shared" si="32"/>
        <v>0</v>
      </c>
      <c r="AB149">
        <f t="shared" si="33"/>
        <v>1</v>
      </c>
    </row>
    <row r="150" spans="1:28" outlineLevel="1">
      <c r="A150" t="s">
        <v>226</v>
      </c>
      <c r="B150" t="s">
        <v>227</v>
      </c>
      <c r="D150" s="168">
        <v>2</v>
      </c>
      <c r="E150" s="168">
        <v>2</v>
      </c>
      <c r="F150" s="168">
        <v>4</v>
      </c>
      <c r="G150">
        <f t="shared" si="28"/>
        <v>8</v>
      </c>
      <c r="I150" s="22">
        <f t="shared" si="29"/>
        <v>2.6666666666666665</v>
      </c>
      <c r="J150" s="6">
        <f>+IFR!AD150</f>
        <v>0.03</v>
      </c>
      <c r="K150" s="14">
        <f t="shared" si="35"/>
        <v>0.95</v>
      </c>
      <c r="L150" s="22">
        <f t="shared" si="30"/>
        <v>2.5333333333333332</v>
      </c>
      <c r="M150" s="14">
        <v>1</v>
      </c>
      <c r="N150" s="14">
        <v>1</v>
      </c>
      <c r="P150" s="22">
        <f t="shared" si="31"/>
        <v>2.5333333333333332</v>
      </c>
      <c r="R150" s="3">
        <f t="shared" si="34"/>
        <v>3.623862178799455E-4</v>
      </c>
      <c r="T150" s="5">
        <f>+R150*(assessment!$J$274*assessment!$E$3)</f>
        <v>2648.0018453087691</v>
      </c>
      <c r="V150" s="6">
        <f>+T150/payroll!F150</f>
        <v>9.4776231851737968E-4</v>
      </c>
      <c r="X150" s="5">
        <f>IF(V150&lt;$X$2,T150, +payroll!F150 * $X$2)</f>
        <v>2648.0018453087691</v>
      </c>
      <c r="Z150" s="5">
        <f t="shared" si="32"/>
        <v>0</v>
      </c>
      <c r="AB150">
        <f t="shared" si="33"/>
        <v>1</v>
      </c>
    </row>
    <row r="151" spans="1:28" outlineLevel="1">
      <c r="A151" t="s">
        <v>228</v>
      </c>
      <c r="B151" t="s">
        <v>229</v>
      </c>
      <c r="D151" s="168">
        <v>3</v>
      </c>
      <c r="E151" s="168">
        <v>0</v>
      </c>
      <c r="F151" s="168">
        <v>1</v>
      </c>
      <c r="G151">
        <f t="shared" si="28"/>
        <v>4</v>
      </c>
      <c r="I151" s="22">
        <f t="shared" si="29"/>
        <v>1.3333333333333333</v>
      </c>
      <c r="J151" s="6">
        <f>+IFR!AD151</f>
        <v>0.01</v>
      </c>
      <c r="K151" s="14">
        <f t="shared" si="35"/>
        <v>0.95</v>
      </c>
      <c r="L151" s="22">
        <f t="shared" si="30"/>
        <v>1.2666666666666666</v>
      </c>
      <c r="M151" s="14">
        <v>1</v>
      </c>
      <c r="N151" s="14">
        <v>1</v>
      </c>
      <c r="P151" s="22">
        <f t="shared" si="31"/>
        <v>1.2666666666666666</v>
      </c>
      <c r="R151" s="3">
        <f t="shared" si="34"/>
        <v>1.8119310893997275E-4</v>
      </c>
      <c r="T151" s="5">
        <f>+R151*(assessment!$J$274*assessment!$E$3)</f>
        <v>1324.0009226543846</v>
      </c>
      <c r="V151" s="6">
        <f>+T151/payroll!F151</f>
        <v>4.6967166026306103E-4</v>
      </c>
      <c r="X151" s="5">
        <f>IF(V151&lt;$X$2,T151, +payroll!F151 * $X$2)</f>
        <v>1324.0009226543846</v>
      </c>
      <c r="Z151" s="5">
        <f t="shared" si="32"/>
        <v>0</v>
      </c>
      <c r="AB151">
        <f t="shared" si="33"/>
        <v>1</v>
      </c>
    </row>
    <row r="152" spans="1:28" outlineLevel="1">
      <c r="A152" t="s">
        <v>230</v>
      </c>
      <c r="B152" t="s">
        <v>231</v>
      </c>
      <c r="D152" s="168">
        <v>0</v>
      </c>
      <c r="E152" s="168">
        <v>0</v>
      </c>
      <c r="F152" s="168">
        <v>0</v>
      </c>
      <c r="G152">
        <f t="shared" si="28"/>
        <v>0</v>
      </c>
      <c r="I152" s="22">
        <f t="shared" si="29"/>
        <v>0</v>
      </c>
      <c r="J152" s="6">
        <f>+IFR!AD152</f>
        <v>0</v>
      </c>
      <c r="K152" s="14">
        <f t="shared" si="35"/>
        <v>0.95</v>
      </c>
      <c r="L152" s="22">
        <f t="shared" si="30"/>
        <v>0</v>
      </c>
      <c r="M152" s="14">
        <v>1</v>
      </c>
      <c r="N152" s="14">
        <v>1</v>
      </c>
      <c r="P152" s="22">
        <f t="shared" si="31"/>
        <v>0</v>
      </c>
      <c r="R152" s="3">
        <f t="shared" si="34"/>
        <v>0</v>
      </c>
      <c r="T152" s="5">
        <f>+R152*(assessment!$J$274*assessment!$E$3)</f>
        <v>0</v>
      </c>
      <c r="V152" s="6">
        <f>+T152/payroll!F152</f>
        <v>0</v>
      </c>
      <c r="X152" s="5">
        <f>IF(V152&lt;$X$2,T152, +payroll!F152 * $X$2)</f>
        <v>0</v>
      </c>
      <c r="Z152" s="5">
        <f t="shared" si="32"/>
        <v>0</v>
      </c>
      <c r="AB152" t="e">
        <f t="shared" si="33"/>
        <v>#DIV/0!</v>
      </c>
    </row>
    <row r="153" spans="1:28" outlineLevel="1">
      <c r="A153" t="s">
        <v>232</v>
      </c>
      <c r="B153" t="s">
        <v>233</v>
      </c>
      <c r="D153" s="168">
        <v>0</v>
      </c>
      <c r="E153" s="168">
        <v>0</v>
      </c>
      <c r="F153" s="168">
        <v>1</v>
      </c>
      <c r="G153">
        <f t="shared" si="28"/>
        <v>1</v>
      </c>
      <c r="I153" s="22">
        <f t="shared" si="29"/>
        <v>0.33333333333333331</v>
      </c>
      <c r="J153" s="6">
        <f>+IFR!AD153</f>
        <v>5.0000000000000001E-3</v>
      </c>
      <c r="K153" s="14">
        <f t="shared" si="35"/>
        <v>0.95</v>
      </c>
      <c r="L153" s="22">
        <f t="shared" si="30"/>
        <v>0.31666666666666665</v>
      </c>
      <c r="M153" s="14">
        <v>1</v>
      </c>
      <c r="N153" s="14">
        <v>1</v>
      </c>
      <c r="P153" s="22">
        <f t="shared" si="31"/>
        <v>0.31666666666666665</v>
      </c>
      <c r="R153" s="3">
        <f t="shared" si="34"/>
        <v>4.5298277234993187E-5</v>
      </c>
      <c r="T153" s="5">
        <f>+R153*(assessment!$J$274*assessment!$E$3)</f>
        <v>331.00023066359614</v>
      </c>
      <c r="V153" s="6">
        <f>+T153/payroll!F153</f>
        <v>5.9046783334052583E-4</v>
      </c>
      <c r="X153" s="5">
        <f>IF(V153&lt;$X$2,T153, +payroll!F153 * $X$2)</f>
        <v>331.00023066359614</v>
      </c>
      <c r="Z153" s="5">
        <f t="shared" si="32"/>
        <v>0</v>
      </c>
      <c r="AB153">
        <f t="shared" si="33"/>
        <v>1</v>
      </c>
    </row>
    <row r="154" spans="1:28" outlineLevel="1">
      <c r="A154" t="s">
        <v>234</v>
      </c>
      <c r="B154" t="s">
        <v>235</v>
      </c>
      <c r="D154" s="168">
        <v>0</v>
      </c>
      <c r="E154" s="168">
        <v>0</v>
      </c>
      <c r="F154" s="168">
        <v>0</v>
      </c>
      <c r="G154">
        <f t="shared" si="28"/>
        <v>0</v>
      </c>
      <c r="I154" s="22">
        <f t="shared" si="29"/>
        <v>0</v>
      </c>
      <c r="J154" s="6">
        <f>+IFR!AD154</f>
        <v>0</v>
      </c>
      <c r="K154" s="14">
        <f t="shared" si="35"/>
        <v>0.95</v>
      </c>
      <c r="L154" s="22">
        <f t="shared" si="30"/>
        <v>0</v>
      </c>
      <c r="M154" s="14">
        <v>1</v>
      </c>
      <c r="N154" s="14">
        <v>1</v>
      </c>
      <c r="P154" s="22">
        <f t="shared" si="31"/>
        <v>0</v>
      </c>
      <c r="R154" s="3">
        <f t="shared" si="34"/>
        <v>0</v>
      </c>
      <c r="T154" s="5">
        <f>+R154*(assessment!$J$274*assessment!$E$3)</f>
        <v>0</v>
      </c>
      <c r="V154" s="6">
        <f>+T154/payroll!F154</f>
        <v>0</v>
      </c>
      <c r="X154" s="5">
        <f>IF(V154&lt;$X$2,T154, +payroll!F154 * $X$2)</f>
        <v>0</v>
      </c>
      <c r="Z154" s="5">
        <f t="shared" si="32"/>
        <v>0</v>
      </c>
      <c r="AB154" t="e">
        <f t="shared" si="33"/>
        <v>#DIV/0!</v>
      </c>
    </row>
    <row r="155" spans="1:28" outlineLevel="1">
      <c r="A155" t="s">
        <v>236</v>
      </c>
      <c r="B155" t="s">
        <v>237</v>
      </c>
      <c r="D155" s="168">
        <v>1</v>
      </c>
      <c r="E155" s="168">
        <v>1</v>
      </c>
      <c r="F155" s="168">
        <v>0</v>
      </c>
      <c r="G155">
        <f t="shared" si="28"/>
        <v>2</v>
      </c>
      <c r="I155" s="22">
        <f t="shared" si="29"/>
        <v>0.66666666666666663</v>
      </c>
      <c r="J155" s="6">
        <f>+IFR!AD155</f>
        <v>5.0000000000000001E-3</v>
      </c>
      <c r="K155" s="14">
        <f t="shared" si="35"/>
        <v>0.95</v>
      </c>
      <c r="L155" s="22">
        <f t="shared" si="30"/>
        <v>0.6333333333333333</v>
      </c>
      <c r="M155" s="14">
        <v>1</v>
      </c>
      <c r="N155" s="14">
        <v>1</v>
      </c>
      <c r="P155" s="22">
        <f t="shared" si="31"/>
        <v>0.6333333333333333</v>
      </c>
      <c r="R155" s="3">
        <f t="shared" si="34"/>
        <v>9.0596554469986375E-5</v>
      </c>
      <c r="T155" s="5">
        <f>+R155*(assessment!$J$274*assessment!$E$3)</f>
        <v>662.00046132719228</v>
      </c>
      <c r="V155" s="6">
        <f>+T155/payroll!F155</f>
        <v>1.7199874623155276E-4</v>
      </c>
      <c r="X155" s="5">
        <f>IF(V155&lt;$X$2,T155, +payroll!F155 * $X$2)</f>
        <v>662.00046132719228</v>
      </c>
      <c r="Z155" s="5">
        <f t="shared" si="32"/>
        <v>0</v>
      </c>
      <c r="AB155">
        <f t="shared" si="33"/>
        <v>1</v>
      </c>
    </row>
    <row r="156" spans="1:28" outlineLevel="1">
      <c r="A156" t="s">
        <v>238</v>
      </c>
      <c r="B156" t="s">
        <v>239</v>
      </c>
      <c r="D156" s="168">
        <v>1</v>
      </c>
      <c r="E156" s="168">
        <v>4</v>
      </c>
      <c r="F156" s="168">
        <v>0</v>
      </c>
      <c r="G156">
        <f t="shared" si="28"/>
        <v>5</v>
      </c>
      <c r="I156" s="22">
        <f t="shared" si="29"/>
        <v>1.6666666666666667</v>
      </c>
      <c r="J156" s="6">
        <f>+IFR!AD156</f>
        <v>1.1093088222041995E-2</v>
      </c>
      <c r="K156" s="14">
        <f t="shared" si="35"/>
        <v>0.95</v>
      </c>
      <c r="L156" s="22">
        <f t="shared" si="30"/>
        <v>1.5833333333333333</v>
      </c>
      <c r="M156" s="14">
        <v>1</v>
      </c>
      <c r="N156" s="14">
        <v>1</v>
      </c>
      <c r="P156" s="22">
        <f t="shared" si="31"/>
        <v>1.5833333333333333</v>
      </c>
      <c r="R156" s="3">
        <f t="shared" si="34"/>
        <v>2.2649138617496592E-4</v>
      </c>
      <c r="T156" s="5">
        <f>+R156*(assessment!$J$274*assessment!$E$3)</f>
        <v>1655.0011533179807</v>
      </c>
      <c r="V156" s="6">
        <f>+T156/payroll!F156</f>
        <v>2.8955789692573384E-4</v>
      </c>
      <c r="X156" s="5">
        <f>IF(V156&lt;$X$2,T156, +payroll!F156 * $X$2)</f>
        <v>1655.0011533179807</v>
      </c>
      <c r="Z156" s="5">
        <f t="shared" si="32"/>
        <v>0</v>
      </c>
      <c r="AB156">
        <f t="shared" si="33"/>
        <v>1</v>
      </c>
    </row>
    <row r="157" spans="1:28" outlineLevel="1">
      <c r="A157" t="s">
        <v>240</v>
      </c>
      <c r="B157" t="s">
        <v>241</v>
      </c>
      <c r="D157" s="168">
        <v>2</v>
      </c>
      <c r="E157" s="168">
        <v>1</v>
      </c>
      <c r="F157" s="168">
        <v>0</v>
      </c>
      <c r="G157">
        <f t="shared" si="28"/>
        <v>3</v>
      </c>
      <c r="I157" s="22">
        <f t="shared" si="29"/>
        <v>1</v>
      </c>
      <c r="J157" s="6">
        <f>+IFR!AD157</f>
        <v>6.6666666666666671E-3</v>
      </c>
      <c r="K157" s="14">
        <f t="shared" si="35"/>
        <v>0.95</v>
      </c>
      <c r="L157" s="22">
        <f t="shared" si="30"/>
        <v>0.95</v>
      </c>
      <c r="M157" s="14">
        <v>1</v>
      </c>
      <c r="N157" s="14">
        <v>1</v>
      </c>
      <c r="P157" s="22">
        <f t="shared" si="31"/>
        <v>0.95</v>
      </c>
      <c r="R157" s="3">
        <f t="shared" si="34"/>
        <v>1.3589483170497956E-4</v>
      </c>
      <c r="T157" s="5">
        <f>+R157*(assessment!$J$274*assessment!$E$3)</f>
        <v>993.00069199078837</v>
      </c>
      <c r="V157" s="6">
        <f>+T157/payroll!F157</f>
        <v>1.6759319983058324E-3</v>
      </c>
      <c r="X157" s="5">
        <f>IF(V157&lt;$X$2,T157, +payroll!F157 * $X$2)</f>
        <v>993.00069199078837</v>
      </c>
      <c r="Z157" s="5">
        <f t="shared" si="32"/>
        <v>0</v>
      </c>
      <c r="AB157">
        <f t="shared" si="33"/>
        <v>1</v>
      </c>
    </row>
    <row r="158" spans="1:28" outlineLevel="1">
      <c r="A158" t="s">
        <v>242</v>
      </c>
      <c r="B158" t="s">
        <v>243</v>
      </c>
      <c r="D158" s="168">
        <v>0</v>
      </c>
      <c r="E158" s="168">
        <v>0</v>
      </c>
      <c r="F158" s="168">
        <v>0</v>
      </c>
      <c r="G158">
        <f t="shared" si="28"/>
        <v>0</v>
      </c>
      <c r="I158" s="22">
        <f t="shared" si="29"/>
        <v>0</v>
      </c>
      <c r="J158" s="6">
        <f>+IFR!AD158</f>
        <v>0</v>
      </c>
      <c r="K158" s="14">
        <f t="shared" si="35"/>
        <v>0.95</v>
      </c>
      <c r="L158" s="22">
        <f t="shared" si="30"/>
        <v>0</v>
      </c>
      <c r="M158" s="14">
        <v>1</v>
      </c>
      <c r="N158" s="14">
        <v>1</v>
      </c>
      <c r="P158" s="22">
        <f t="shared" si="31"/>
        <v>0</v>
      </c>
      <c r="R158" s="3">
        <f t="shared" si="34"/>
        <v>0</v>
      </c>
      <c r="T158" s="5">
        <f>+R158*(assessment!$J$274*assessment!$E$3)</f>
        <v>0</v>
      </c>
      <c r="V158" s="6">
        <f>+T158/payroll!F158</f>
        <v>0</v>
      </c>
      <c r="X158" s="5">
        <f>IF(V158&lt;$X$2,T158, +payroll!F158 * $X$2)</f>
        <v>0</v>
      </c>
      <c r="Z158" s="5">
        <f t="shared" si="32"/>
        <v>0</v>
      </c>
      <c r="AB158" t="e">
        <f t="shared" si="33"/>
        <v>#DIV/0!</v>
      </c>
    </row>
    <row r="159" spans="1:28" outlineLevel="1">
      <c r="A159" t="s">
        <v>244</v>
      </c>
      <c r="B159" t="s">
        <v>245</v>
      </c>
      <c r="D159" s="168">
        <v>0</v>
      </c>
      <c r="E159" s="168">
        <v>0</v>
      </c>
      <c r="F159" s="168">
        <v>0</v>
      </c>
      <c r="G159">
        <f t="shared" si="28"/>
        <v>0</v>
      </c>
      <c r="I159" s="22">
        <f t="shared" si="29"/>
        <v>0</v>
      </c>
      <c r="J159" s="6">
        <f>+IFR!AD159</f>
        <v>0</v>
      </c>
      <c r="K159" s="14">
        <f t="shared" si="35"/>
        <v>0.95</v>
      </c>
      <c r="L159" s="22">
        <f t="shared" si="30"/>
        <v>0</v>
      </c>
      <c r="M159" s="14">
        <v>1</v>
      </c>
      <c r="N159" s="14">
        <v>1</v>
      </c>
      <c r="P159" s="22">
        <f t="shared" si="31"/>
        <v>0</v>
      </c>
      <c r="R159" s="3">
        <f t="shared" si="34"/>
        <v>0</v>
      </c>
      <c r="T159" s="5">
        <f>+R159*(assessment!$J$274*assessment!$E$3)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32"/>
        <v>0</v>
      </c>
      <c r="AB159" t="e">
        <f t="shared" si="33"/>
        <v>#DIV/0!</v>
      </c>
    </row>
    <row r="160" spans="1:28" outlineLevel="1">
      <c r="A160" t="s">
        <v>246</v>
      </c>
      <c r="B160" t="s">
        <v>247</v>
      </c>
      <c r="D160" s="168">
        <v>0</v>
      </c>
      <c r="E160" s="168">
        <v>0</v>
      </c>
      <c r="F160" s="168">
        <v>1</v>
      </c>
      <c r="G160">
        <f t="shared" si="28"/>
        <v>1</v>
      </c>
      <c r="I160" s="22">
        <f t="shared" si="29"/>
        <v>0.33333333333333331</v>
      </c>
      <c r="J160" s="6">
        <f>+IFR!AD160</f>
        <v>5.0000000000000001E-3</v>
      </c>
      <c r="K160" s="14">
        <f t="shared" si="35"/>
        <v>0.95</v>
      </c>
      <c r="L160" s="22">
        <f t="shared" si="30"/>
        <v>0.31666666666666665</v>
      </c>
      <c r="M160" s="14">
        <v>1</v>
      </c>
      <c r="N160" s="14">
        <v>1</v>
      </c>
      <c r="P160" s="22">
        <f t="shared" si="31"/>
        <v>0.31666666666666665</v>
      </c>
      <c r="R160" s="3">
        <f t="shared" si="34"/>
        <v>4.5298277234993187E-5</v>
      </c>
      <c r="T160" s="5">
        <f>+R160*(assessment!$J$274*assessment!$E$3)</f>
        <v>331.00023066359614</v>
      </c>
      <c r="V160" s="6">
        <f>+T160/payroll!F160</f>
        <v>7.5741721722528101E-5</v>
      </c>
      <c r="X160" s="5">
        <f>IF(V160&lt;$X$2,T160, +payroll!F160 * $X$2)</f>
        <v>331.00023066359614</v>
      </c>
      <c r="Z160" s="5">
        <f t="shared" si="32"/>
        <v>0</v>
      </c>
      <c r="AB160">
        <f t="shared" si="33"/>
        <v>1</v>
      </c>
    </row>
    <row r="161" spans="1:28" outlineLevel="1">
      <c r="A161" t="s">
        <v>248</v>
      </c>
      <c r="B161" t="s">
        <v>249</v>
      </c>
      <c r="D161" s="168">
        <v>0</v>
      </c>
      <c r="E161" s="168">
        <v>0</v>
      </c>
      <c r="F161" s="168">
        <v>0</v>
      </c>
      <c r="G161">
        <f t="shared" si="28"/>
        <v>0</v>
      </c>
      <c r="I161" s="22">
        <f t="shared" si="29"/>
        <v>0</v>
      </c>
      <c r="J161" s="6">
        <f>+IFR!AD161</f>
        <v>0</v>
      </c>
      <c r="K161" s="14">
        <f t="shared" si="35"/>
        <v>0.95</v>
      </c>
      <c r="L161" s="22">
        <f t="shared" si="30"/>
        <v>0</v>
      </c>
      <c r="M161" s="14">
        <v>1</v>
      </c>
      <c r="N161" s="14">
        <v>1</v>
      </c>
      <c r="P161" s="22">
        <f t="shared" si="31"/>
        <v>0</v>
      </c>
      <c r="R161" s="3">
        <f t="shared" ref="R161:R166" si="36">+P161/$P$266</f>
        <v>0</v>
      </c>
      <c r="T161" s="5">
        <f>+R161*(assessment!$J$274*assessment!$E$3)</f>
        <v>0</v>
      </c>
      <c r="V161" s="6">
        <f>+T161/payroll!F161</f>
        <v>0</v>
      </c>
      <c r="X161" s="5">
        <f>IF(V161&lt;$X$2,T161, +payroll!F161 * $X$2)</f>
        <v>0</v>
      </c>
      <c r="Z161" s="5">
        <f t="shared" si="32"/>
        <v>0</v>
      </c>
      <c r="AB161" t="e">
        <f t="shared" si="33"/>
        <v>#DIV/0!</v>
      </c>
    </row>
    <row r="162" spans="1:28" outlineLevel="1">
      <c r="A162" t="s">
        <v>250</v>
      </c>
      <c r="B162" t="s">
        <v>251</v>
      </c>
      <c r="D162" s="168">
        <v>0</v>
      </c>
      <c r="E162" s="168">
        <v>0</v>
      </c>
      <c r="F162" s="168">
        <v>0</v>
      </c>
      <c r="G162">
        <f t="shared" si="28"/>
        <v>0</v>
      </c>
      <c r="I162" s="22">
        <f t="shared" si="29"/>
        <v>0</v>
      </c>
      <c r="J162" s="6">
        <f>+IFR!AD162</f>
        <v>0</v>
      </c>
      <c r="K162" s="14">
        <f t="shared" si="35"/>
        <v>0.95</v>
      </c>
      <c r="L162" s="22">
        <f t="shared" si="30"/>
        <v>0</v>
      </c>
      <c r="M162" s="14">
        <v>1</v>
      </c>
      <c r="N162" s="14">
        <v>1</v>
      </c>
      <c r="P162" s="22">
        <f t="shared" si="31"/>
        <v>0</v>
      </c>
      <c r="R162" s="3">
        <f t="shared" si="36"/>
        <v>0</v>
      </c>
      <c r="T162" s="5">
        <f>+R162*(assessment!$J$274*assessment!$E$3)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 t="shared" si="32"/>
        <v>0</v>
      </c>
      <c r="AB162" t="e">
        <f t="shared" si="33"/>
        <v>#DIV/0!</v>
      </c>
    </row>
    <row r="163" spans="1:28" outlineLevel="1">
      <c r="A163" t="s">
        <v>252</v>
      </c>
      <c r="B163" t="s">
        <v>253</v>
      </c>
      <c r="D163" s="168">
        <v>0</v>
      </c>
      <c r="E163" s="168">
        <v>0</v>
      </c>
      <c r="F163" s="168">
        <v>0</v>
      </c>
      <c r="G163">
        <f t="shared" si="28"/>
        <v>0</v>
      </c>
      <c r="I163" s="22">
        <f t="shared" si="29"/>
        <v>0</v>
      </c>
      <c r="J163" s="6">
        <f>+IFR!AD163</f>
        <v>0</v>
      </c>
      <c r="K163" s="14">
        <f t="shared" si="35"/>
        <v>0.95</v>
      </c>
      <c r="L163" s="22">
        <f t="shared" si="30"/>
        <v>0</v>
      </c>
      <c r="M163" s="14">
        <v>1</v>
      </c>
      <c r="N163" s="14">
        <v>1</v>
      </c>
      <c r="P163" s="22">
        <f t="shared" si="31"/>
        <v>0</v>
      </c>
      <c r="R163" s="3">
        <f t="shared" si="36"/>
        <v>0</v>
      </c>
      <c r="T163" s="5">
        <f>+R163*(assessment!$J$274*assessment!$E$3)</f>
        <v>0</v>
      </c>
      <c r="V163" s="6">
        <f>+T163/payroll!F163</f>
        <v>0</v>
      </c>
      <c r="X163" s="5">
        <f>IF(V163&lt;$X$2,T163, +payroll!F163 * $X$2)</f>
        <v>0</v>
      </c>
      <c r="Z163" s="5">
        <f t="shared" si="32"/>
        <v>0</v>
      </c>
      <c r="AB163" t="e">
        <f t="shared" si="33"/>
        <v>#DIV/0!</v>
      </c>
    </row>
    <row r="164" spans="1:28" outlineLevel="1">
      <c r="A164" t="s">
        <v>502</v>
      </c>
      <c r="B164" t="s">
        <v>503</v>
      </c>
      <c r="D164" s="168">
        <v>0</v>
      </c>
      <c r="E164" s="168">
        <v>0</v>
      </c>
      <c r="F164" s="168">
        <v>0</v>
      </c>
      <c r="G164">
        <f>SUM(D164:F164)</f>
        <v>0</v>
      </c>
      <c r="I164" s="22">
        <f>AVERAGE(D164:F164)</f>
        <v>0</v>
      </c>
      <c r="J164" s="6">
        <f>+IFR!AD164</f>
        <v>0</v>
      </c>
      <c r="K164" s="14">
        <f t="shared" si="35"/>
        <v>0.95</v>
      </c>
      <c r="L164" s="22">
        <f>+I164*K164</f>
        <v>0</v>
      </c>
      <c r="M164" s="14">
        <v>1</v>
      </c>
      <c r="N164" s="14">
        <v>1</v>
      </c>
      <c r="P164" s="22">
        <f>+L164*M164*N164</f>
        <v>0</v>
      </c>
      <c r="R164" s="3">
        <f t="shared" si="36"/>
        <v>0</v>
      </c>
      <c r="T164" s="5">
        <f>+R164*(assessment!$J$274*assessment!$E$3)</f>
        <v>0</v>
      </c>
      <c r="V164" s="6">
        <f>+T164/payroll!F164</f>
        <v>0</v>
      </c>
      <c r="X164" s="5">
        <f>IF(V164&lt;$X$2,T164, +payroll!F164 * $X$2)</f>
        <v>0</v>
      </c>
      <c r="Z164" s="5">
        <f>+T164-X164</f>
        <v>0</v>
      </c>
      <c r="AB164" t="e">
        <f t="shared" si="33"/>
        <v>#DIV/0!</v>
      </c>
    </row>
    <row r="165" spans="1:28" outlineLevel="1">
      <c r="A165" t="s">
        <v>254</v>
      </c>
      <c r="B165" t="s">
        <v>255</v>
      </c>
      <c r="D165" s="168">
        <v>6</v>
      </c>
      <c r="E165" s="168">
        <v>3</v>
      </c>
      <c r="F165" s="168">
        <v>8</v>
      </c>
      <c r="G165">
        <f t="shared" si="28"/>
        <v>17</v>
      </c>
      <c r="I165" s="22">
        <f t="shared" si="29"/>
        <v>5.666666666666667</v>
      </c>
      <c r="J165" s="6">
        <f>+IFR!AD165</f>
        <v>9.9092360921030284E-3</v>
      </c>
      <c r="K165" s="14">
        <f t="shared" ref="K165:K192" si="37">IF(+J165&lt;$E$269,$I$269,IF(J165&gt;$E$271,$I$271,$I$270))</f>
        <v>0.95</v>
      </c>
      <c r="L165" s="22">
        <f t="shared" si="30"/>
        <v>5.3833333333333337</v>
      </c>
      <c r="M165" s="14">
        <v>1</v>
      </c>
      <c r="N165" s="14">
        <v>1</v>
      </c>
      <c r="P165" s="22">
        <f t="shared" si="31"/>
        <v>5.3833333333333337</v>
      </c>
      <c r="R165" s="3">
        <f t="shared" si="36"/>
        <v>7.7007071299488425E-4</v>
      </c>
      <c r="T165" s="5">
        <f>+R165*(assessment!$J$274*assessment!$E$3)</f>
        <v>5627.0039212811344</v>
      </c>
      <c r="V165" s="6">
        <f>+T165/payroll!F165</f>
        <v>2.0112252016352586E-4</v>
      </c>
      <c r="X165" s="5">
        <f>IF(V165&lt;$X$2,T165, +payroll!F165 * $X$2)</f>
        <v>5627.0039212811344</v>
      </c>
      <c r="Z165" s="5">
        <f t="shared" si="32"/>
        <v>0</v>
      </c>
      <c r="AB165">
        <f t="shared" si="33"/>
        <v>1</v>
      </c>
    </row>
    <row r="166" spans="1:28" outlineLevel="1">
      <c r="A166" t="s">
        <v>256</v>
      </c>
      <c r="B166" t="s">
        <v>257</v>
      </c>
      <c r="D166" s="168">
        <v>0</v>
      </c>
      <c r="E166" s="168">
        <v>0</v>
      </c>
      <c r="F166" s="168">
        <v>0</v>
      </c>
      <c r="G166">
        <f t="shared" si="28"/>
        <v>0</v>
      </c>
      <c r="I166" s="22">
        <f t="shared" si="29"/>
        <v>0</v>
      </c>
      <c r="J166" s="6">
        <f>+IFR!AD166</f>
        <v>0</v>
      </c>
      <c r="K166" s="14">
        <f t="shared" si="37"/>
        <v>0.95</v>
      </c>
      <c r="L166" s="22">
        <f t="shared" si="30"/>
        <v>0</v>
      </c>
      <c r="M166" s="14">
        <v>1</v>
      </c>
      <c r="N166" s="14">
        <v>1</v>
      </c>
      <c r="P166" s="22">
        <f t="shared" si="31"/>
        <v>0</v>
      </c>
      <c r="R166" s="3">
        <f t="shared" si="36"/>
        <v>0</v>
      </c>
      <c r="T166" s="5">
        <f>+R166*(assessment!$J$274*assessment!$E$3)</f>
        <v>0</v>
      </c>
      <c r="V166" s="6">
        <f>+T166/payroll!F166</f>
        <v>0</v>
      </c>
      <c r="X166" s="5">
        <f>IF(V166&lt;$X$2,T166, +payroll!F166 * $X$2)</f>
        <v>0</v>
      </c>
      <c r="Z166" s="5">
        <f t="shared" si="32"/>
        <v>0</v>
      </c>
      <c r="AB166" t="e">
        <f t="shared" si="33"/>
        <v>#DIV/0!</v>
      </c>
    </row>
    <row r="167" spans="1:28" outlineLevel="1">
      <c r="A167" t="s">
        <v>258</v>
      </c>
      <c r="B167" t="s">
        <v>259</v>
      </c>
      <c r="D167" s="168">
        <v>0</v>
      </c>
      <c r="E167" s="168">
        <v>0</v>
      </c>
      <c r="F167" s="168">
        <v>0</v>
      </c>
      <c r="G167">
        <f t="shared" ref="G167:G230" si="38">SUM(D167:F167)</f>
        <v>0</v>
      </c>
      <c r="I167" s="22">
        <f t="shared" si="29"/>
        <v>0</v>
      </c>
      <c r="J167" s="6">
        <f>+IFR!AD167</f>
        <v>0</v>
      </c>
      <c r="K167" s="14">
        <f t="shared" si="37"/>
        <v>0.95</v>
      </c>
      <c r="L167" s="22">
        <f t="shared" si="30"/>
        <v>0</v>
      </c>
      <c r="M167" s="14">
        <v>1</v>
      </c>
      <c r="N167" s="14">
        <v>1</v>
      </c>
      <c r="P167" s="22">
        <f t="shared" ref="P167:P230" si="39">+L167*M167*N167</f>
        <v>0</v>
      </c>
      <c r="R167" s="3">
        <f t="shared" ref="R167:R198" si="40">+P167/$P$266</f>
        <v>0</v>
      </c>
      <c r="T167" s="5">
        <f>+R167*(assessment!$J$274*assessment!$E$3)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ref="Z167:Z230" si="41">+T167-X167</f>
        <v>0</v>
      </c>
      <c r="AB167" t="e">
        <f t="shared" ref="AB167:AB230" si="42">+X167/T167</f>
        <v>#DIV/0!</v>
      </c>
    </row>
    <row r="168" spans="1:28" outlineLevel="1">
      <c r="A168" t="s">
        <v>260</v>
      </c>
      <c r="B168" t="s">
        <v>261</v>
      </c>
      <c r="D168" s="168">
        <v>1</v>
      </c>
      <c r="E168" s="168">
        <v>1</v>
      </c>
      <c r="F168" s="168">
        <v>0</v>
      </c>
      <c r="G168">
        <f t="shared" si="38"/>
        <v>2</v>
      </c>
      <c r="I168" s="22">
        <f t="shared" ref="I168:I231" si="43">AVERAGE(D168:F168)</f>
        <v>0.66666666666666663</v>
      </c>
      <c r="J168" s="6">
        <f>+IFR!AD168</f>
        <v>5.0000000000000001E-3</v>
      </c>
      <c r="K168" s="14">
        <f t="shared" si="37"/>
        <v>0.95</v>
      </c>
      <c r="L168" s="22">
        <f t="shared" ref="L168:L231" si="44">+I168*K168</f>
        <v>0.6333333333333333</v>
      </c>
      <c r="M168" s="14">
        <v>1</v>
      </c>
      <c r="N168" s="14">
        <v>1</v>
      </c>
      <c r="P168" s="22">
        <f t="shared" si="39"/>
        <v>0.6333333333333333</v>
      </c>
      <c r="R168" s="3">
        <f t="shared" si="40"/>
        <v>9.0596554469986375E-5</v>
      </c>
      <c r="T168" s="5">
        <f>+R168*(assessment!$J$274*assessment!$E$3)</f>
        <v>662.00046132719228</v>
      </c>
      <c r="V168" s="6">
        <f>+T168/payroll!F168</f>
        <v>1.9007506628052992E-4</v>
      </c>
      <c r="X168" s="5">
        <f>IF(V168&lt;$X$2,T168, +payroll!F168 * $X$2)</f>
        <v>662.00046132719228</v>
      </c>
      <c r="Z168" s="5">
        <f t="shared" si="41"/>
        <v>0</v>
      </c>
      <c r="AB168">
        <f t="shared" si="42"/>
        <v>1</v>
      </c>
    </row>
    <row r="169" spans="1:28" outlineLevel="1">
      <c r="A169" t="s">
        <v>262</v>
      </c>
      <c r="B169" t="s">
        <v>263</v>
      </c>
      <c r="D169" s="168">
        <v>0</v>
      </c>
      <c r="E169" s="168">
        <v>0</v>
      </c>
      <c r="F169" s="168">
        <v>0</v>
      </c>
      <c r="G169">
        <f t="shared" si="38"/>
        <v>0</v>
      </c>
      <c r="I169" s="22">
        <f t="shared" si="43"/>
        <v>0</v>
      </c>
      <c r="J169" s="6">
        <f>+IFR!AD169</f>
        <v>0</v>
      </c>
      <c r="K169" s="14">
        <f t="shared" si="37"/>
        <v>0.95</v>
      </c>
      <c r="L169" s="22">
        <f t="shared" si="44"/>
        <v>0</v>
      </c>
      <c r="M169" s="14">
        <v>1</v>
      </c>
      <c r="N169" s="14">
        <v>1</v>
      </c>
      <c r="P169" s="22">
        <f t="shared" si="39"/>
        <v>0</v>
      </c>
      <c r="R169" s="3">
        <f t="shared" si="40"/>
        <v>0</v>
      </c>
      <c r="T169" s="5">
        <f>+R169*(assessment!$J$274*assessment!$E$3)</f>
        <v>0</v>
      </c>
      <c r="V169" s="6">
        <f>+T169/payroll!F169</f>
        <v>0</v>
      </c>
      <c r="X169" s="5">
        <f>IF(V169&lt;$X$2,T169, +payroll!F169 * $X$2)</f>
        <v>0</v>
      </c>
      <c r="Z169" s="5">
        <f t="shared" si="41"/>
        <v>0</v>
      </c>
      <c r="AB169" t="e">
        <f t="shared" si="42"/>
        <v>#DIV/0!</v>
      </c>
    </row>
    <row r="170" spans="1:28" outlineLevel="1">
      <c r="A170" t="s">
        <v>264</v>
      </c>
      <c r="B170" t="s">
        <v>265</v>
      </c>
      <c r="D170" s="168">
        <v>0</v>
      </c>
      <c r="E170" s="168">
        <v>0</v>
      </c>
      <c r="F170" s="168">
        <v>2</v>
      </c>
      <c r="G170">
        <f t="shared" si="38"/>
        <v>2</v>
      </c>
      <c r="I170" s="22">
        <f t="shared" si="43"/>
        <v>0.66666666666666663</v>
      </c>
      <c r="J170" s="6">
        <f>+IFR!AD170</f>
        <v>0.01</v>
      </c>
      <c r="K170" s="14">
        <f t="shared" si="37"/>
        <v>0.95</v>
      </c>
      <c r="L170" s="22">
        <f t="shared" si="44"/>
        <v>0.6333333333333333</v>
      </c>
      <c r="M170" s="14">
        <v>1</v>
      </c>
      <c r="N170" s="14">
        <v>1</v>
      </c>
      <c r="P170" s="22">
        <f t="shared" si="39"/>
        <v>0.6333333333333333</v>
      </c>
      <c r="R170" s="3">
        <f t="shared" si="40"/>
        <v>9.0596554469986375E-5</v>
      </c>
      <c r="T170" s="5">
        <f>+R170*(assessment!$J$274*assessment!$E$3)</f>
        <v>662.00046132719228</v>
      </c>
      <c r="V170" s="6">
        <f>+T170/payroll!F170</f>
        <v>5.1391322947165518E-4</v>
      </c>
      <c r="X170" s="5">
        <f>IF(V170&lt;$X$2,T170, +payroll!F170 * $X$2)</f>
        <v>662.00046132719228</v>
      </c>
      <c r="Z170" s="5">
        <f t="shared" si="41"/>
        <v>0</v>
      </c>
      <c r="AB170">
        <f t="shared" si="42"/>
        <v>1</v>
      </c>
    </row>
    <row r="171" spans="1:28" outlineLevel="1">
      <c r="A171" t="s">
        <v>266</v>
      </c>
      <c r="B171" t="s">
        <v>267</v>
      </c>
      <c r="D171" s="168">
        <v>1</v>
      </c>
      <c r="E171" s="168">
        <v>0</v>
      </c>
      <c r="F171" s="168">
        <v>0</v>
      </c>
      <c r="G171">
        <f t="shared" si="38"/>
        <v>1</v>
      </c>
      <c r="I171" s="22">
        <f t="shared" si="43"/>
        <v>0.33333333333333331</v>
      </c>
      <c r="J171" s="6">
        <f>+IFR!AD171</f>
        <v>1.6666666666666668E-3</v>
      </c>
      <c r="K171" s="14">
        <f t="shared" si="37"/>
        <v>0.95</v>
      </c>
      <c r="L171" s="22">
        <f t="shared" si="44"/>
        <v>0.31666666666666665</v>
      </c>
      <c r="M171" s="14">
        <v>1</v>
      </c>
      <c r="N171" s="14">
        <v>1</v>
      </c>
      <c r="P171" s="22">
        <f t="shared" si="39"/>
        <v>0.31666666666666665</v>
      </c>
      <c r="R171" s="3">
        <f t="shared" si="40"/>
        <v>4.5298277234993187E-5</v>
      </c>
      <c r="T171" s="5">
        <f>+R171*(assessment!$J$274*assessment!$E$3)</f>
        <v>331.00023066359614</v>
      </c>
      <c r="V171" s="6">
        <f>+T171/payroll!F171</f>
        <v>2.5343569105232375E-4</v>
      </c>
      <c r="X171" s="5">
        <f>IF(V171&lt;$X$2,T171, +payroll!F171 * $X$2)</f>
        <v>331.00023066359614</v>
      </c>
      <c r="Z171" s="5">
        <f t="shared" si="41"/>
        <v>0</v>
      </c>
      <c r="AB171">
        <f t="shared" si="42"/>
        <v>1</v>
      </c>
    </row>
    <row r="172" spans="1:28" outlineLevel="1">
      <c r="A172" t="s">
        <v>268</v>
      </c>
      <c r="B172" t="s">
        <v>269</v>
      </c>
      <c r="D172" s="168">
        <v>9</v>
      </c>
      <c r="E172" s="168">
        <v>9</v>
      </c>
      <c r="F172" s="168">
        <v>10</v>
      </c>
      <c r="G172">
        <f t="shared" si="38"/>
        <v>28</v>
      </c>
      <c r="I172" s="22">
        <f t="shared" si="43"/>
        <v>9.3333333333333339</v>
      </c>
      <c r="J172" s="6">
        <f>+IFR!AD172</f>
        <v>4.2457577099011358E-2</v>
      </c>
      <c r="K172" s="14">
        <f t="shared" si="37"/>
        <v>1</v>
      </c>
      <c r="L172" s="22">
        <f t="shared" si="44"/>
        <v>9.3333333333333339</v>
      </c>
      <c r="M172" s="14">
        <v>1</v>
      </c>
      <c r="N172" s="14">
        <v>1</v>
      </c>
      <c r="P172" s="22">
        <f t="shared" si="39"/>
        <v>9.3333333333333339</v>
      </c>
      <c r="R172" s="3">
        <f t="shared" si="40"/>
        <v>1.3351071185050624E-3</v>
      </c>
      <c r="T172" s="5">
        <f>+R172*(assessment!$J$274*assessment!$E$3)</f>
        <v>9755.7962721902022</v>
      </c>
      <c r="V172" s="6">
        <f>+T172/payroll!F172</f>
        <v>1.1865198457295945E-3</v>
      </c>
      <c r="X172" s="5">
        <f>IF(V172&lt;$X$2,T172, +payroll!F172 * $X$2)</f>
        <v>9755.7962721902022</v>
      </c>
      <c r="Z172" s="5">
        <f t="shared" si="41"/>
        <v>0</v>
      </c>
      <c r="AB172">
        <f t="shared" si="42"/>
        <v>1</v>
      </c>
    </row>
    <row r="173" spans="1:28" outlineLevel="1">
      <c r="A173" t="s">
        <v>270</v>
      </c>
      <c r="B173" t="s">
        <v>271</v>
      </c>
      <c r="D173" s="168">
        <v>0</v>
      </c>
      <c r="E173" s="168">
        <v>0</v>
      </c>
      <c r="F173" s="168">
        <v>0</v>
      </c>
      <c r="G173">
        <f t="shared" si="38"/>
        <v>0</v>
      </c>
      <c r="I173" s="22">
        <f t="shared" si="43"/>
        <v>0</v>
      </c>
      <c r="J173" s="6">
        <f>+IFR!AD173</f>
        <v>0</v>
      </c>
      <c r="K173" s="14">
        <f t="shared" si="37"/>
        <v>0.95</v>
      </c>
      <c r="L173" s="22">
        <f t="shared" si="44"/>
        <v>0</v>
      </c>
      <c r="M173" s="14">
        <v>1</v>
      </c>
      <c r="N173" s="14">
        <v>1</v>
      </c>
      <c r="P173" s="22">
        <f t="shared" si="39"/>
        <v>0</v>
      </c>
      <c r="R173" s="3">
        <f t="shared" si="40"/>
        <v>0</v>
      </c>
      <c r="T173" s="5">
        <f>+R173*(assessment!$J$274*assessment!$E$3)</f>
        <v>0</v>
      </c>
      <c r="V173" s="6">
        <f>+T173/payroll!F173</f>
        <v>0</v>
      </c>
      <c r="X173" s="5">
        <f>IF(V173&lt;$X$2,T173, +payroll!F173 * $X$2)</f>
        <v>0</v>
      </c>
      <c r="Z173" s="5">
        <f t="shared" si="41"/>
        <v>0</v>
      </c>
      <c r="AB173" t="e">
        <f t="shared" si="42"/>
        <v>#DIV/0!</v>
      </c>
    </row>
    <row r="174" spans="1:28" outlineLevel="1">
      <c r="A174" t="s">
        <v>272</v>
      </c>
      <c r="B174" t="s">
        <v>273</v>
      </c>
      <c r="D174" s="168">
        <v>0</v>
      </c>
      <c r="E174" s="168">
        <v>0</v>
      </c>
      <c r="F174" s="168">
        <v>0</v>
      </c>
      <c r="G174">
        <f t="shared" si="38"/>
        <v>0</v>
      </c>
      <c r="I174" s="22">
        <f t="shared" si="43"/>
        <v>0</v>
      </c>
      <c r="J174" s="6">
        <f>+IFR!AD174</f>
        <v>0</v>
      </c>
      <c r="K174" s="14">
        <f t="shared" si="37"/>
        <v>0.95</v>
      </c>
      <c r="L174" s="22">
        <f t="shared" si="44"/>
        <v>0</v>
      </c>
      <c r="M174" s="14">
        <v>1</v>
      </c>
      <c r="N174" s="14">
        <v>1</v>
      </c>
      <c r="P174" s="22">
        <f t="shared" si="39"/>
        <v>0</v>
      </c>
      <c r="R174" s="3">
        <f t="shared" si="40"/>
        <v>0</v>
      </c>
      <c r="T174" s="5">
        <f>+R174*(assessment!$J$274*assessment!$E$3)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41"/>
        <v>0</v>
      </c>
      <c r="AB174" t="e">
        <f t="shared" si="42"/>
        <v>#DIV/0!</v>
      </c>
    </row>
    <row r="175" spans="1:28" outlineLevel="1">
      <c r="A175" t="s">
        <v>274</v>
      </c>
      <c r="B175" t="s">
        <v>275</v>
      </c>
      <c r="D175" s="168">
        <v>0</v>
      </c>
      <c r="E175" s="168">
        <v>0</v>
      </c>
      <c r="F175" s="168">
        <v>0</v>
      </c>
      <c r="G175">
        <f t="shared" si="38"/>
        <v>0</v>
      </c>
      <c r="I175" s="22">
        <f t="shared" si="43"/>
        <v>0</v>
      </c>
      <c r="J175" s="6">
        <f>+IFR!AD175</f>
        <v>0</v>
      </c>
      <c r="K175" s="14">
        <f t="shared" si="37"/>
        <v>0.95</v>
      </c>
      <c r="L175" s="22">
        <f t="shared" si="44"/>
        <v>0</v>
      </c>
      <c r="M175" s="14">
        <v>1</v>
      </c>
      <c r="N175" s="14">
        <v>1</v>
      </c>
      <c r="P175" s="22">
        <f t="shared" si="39"/>
        <v>0</v>
      </c>
      <c r="R175" s="3">
        <f t="shared" si="40"/>
        <v>0</v>
      </c>
      <c r="T175" s="5">
        <f>+R175*(assessment!$J$274*assessment!$E$3)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41"/>
        <v>0</v>
      </c>
      <c r="AB175" t="e">
        <f t="shared" si="42"/>
        <v>#DIV/0!</v>
      </c>
    </row>
    <row r="176" spans="1:28" outlineLevel="1">
      <c r="A176" t="s">
        <v>276</v>
      </c>
      <c r="B176" t="s">
        <v>277</v>
      </c>
      <c r="D176" s="168">
        <v>0</v>
      </c>
      <c r="E176" s="168">
        <v>0</v>
      </c>
      <c r="F176" s="168">
        <v>0</v>
      </c>
      <c r="G176">
        <f t="shared" si="38"/>
        <v>0</v>
      </c>
      <c r="I176" s="22">
        <f t="shared" si="43"/>
        <v>0</v>
      </c>
      <c r="J176" s="6">
        <f>+IFR!AD176</f>
        <v>0</v>
      </c>
      <c r="K176" s="14">
        <f t="shared" si="37"/>
        <v>0.95</v>
      </c>
      <c r="L176" s="22">
        <f t="shared" si="44"/>
        <v>0</v>
      </c>
      <c r="M176" s="14">
        <v>1</v>
      </c>
      <c r="N176" s="14">
        <v>1</v>
      </c>
      <c r="P176" s="22">
        <f t="shared" si="39"/>
        <v>0</v>
      </c>
      <c r="R176" s="3">
        <f t="shared" si="40"/>
        <v>0</v>
      </c>
      <c r="T176" s="5">
        <f>+R176*(assessment!$J$274*assessment!$E$3)</f>
        <v>0</v>
      </c>
      <c r="V176" s="6">
        <f>+T176/payroll!F176</f>
        <v>0</v>
      </c>
      <c r="X176" s="5">
        <f>IF(V176&lt;$X$2,T176, +payroll!F176 * $X$2)</f>
        <v>0</v>
      </c>
      <c r="Z176" s="5">
        <f t="shared" si="41"/>
        <v>0</v>
      </c>
      <c r="AB176" t="e">
        <f t="shared" si="42"/>
        <v>#DIV/0!</v>
      </c>
    </row>
    <row r="177" spans="1:28" outlineLevel="1">
      <c r="A177" t="s">
        <v>278</v>
      </c>
      <c r="B177" t="s">
        <v>279</v>
      </c>
      <c r="D177" s="168">
        <v>0</v>
      </c>
      <c r="E177" s="168">
        <v>0</v>
      </c>
      <c r="F177" s="168">
        <v>0</v>
      </c>
      <c r="G177">
        <f t="shared" si="38"/>
        <v>0</v>
      </c>
      <c r="I177" s="22">
        <f t="shared" si="43"/>
        <v>0</v>
      </c>
      <c r="J177" s="6">
        <f>+IFR!AD177</f>
        <v>0</v>
      </c>
      <c r="K177" s="14">
        <f t="shared" si="37"/>
        <v>0.95</v>
      </c>
      <c r="L177" s="22">
        <f t="shared" si="44"/>
        <v>0</v>
      </c>
      <c r="M177" s="14">
        <v>1</v>
      </c>
      <c r="N177" s="14">
        <v>1</v>
      </c>
      <c r="P177" s="22">
        <f t="shared" si="39"/>
        <v>0</v>
      </c>
      <c r="R177" s="3">
        <f t="shared" si="40"/>
        <v>0</v>
      </c>
      <c r="T177" s="5">
        <f>+R177*(assessment!$J$274*assessment!$E$3)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41"/>
        <v>0</v>
      </c>
      <c r="AB177" t="e">
        <f t="shared" si="42"/>
        <v>#DIV/0!</v>
      </c>
    </row>
    <row r="178" spans="1:28" outlineLevel="1">
      <c r="A178" t="s">
        <v>280</v>
      </c>
      <c r="B178" t="s">
        <v>281</v>
      </c>
      <c r="D178" s="168">
        <v>3</v>
      </c>
      <c r="E178" s="168">
        <v>1</v>
      </c>
      <c r="F178" s="168">
        <v>3</v>
      </c>
      <c r="G178">
        <f t="shared" si="38"/>
        <v>7</v>
      </c>
      <c r="I178" s="22">
        <f t="shared" si="43"/>
        <v>2.3333333333333335</v>
      </c>
      <c r="J178" s="6">
        <f>+IFR!AD178</f>
        <v>2.3333333333333334E-2</v>
      </c>
      <c r="K178" s="14">
        <f t="shared" si="37"/>
        <v>0.95</v>
      </c>
      <c r="L178" s="22">
        <f t="shared" si="44"/>
        <v>2.2166666666666668</v>
      </c>
      <c r="M178" s="14">
        <v>1</v>
      </c>
      <c r="N178" s="14">
        <v>1</v>
      </c>
      <c r="P178" s="22">
        <f t="shared" si="39"/>
        <v>2.2166666666666668</v>
      </c>
      <c r="R178" s="3">
        <f t="shared" si="40"/>
        <v>3.1708794064495236E-4</v>
      </c>
      <c r="T178" s="5">
        <f>+R178*(assessment!$J$274*assessment!$E$3)</f>
        <v>2317.0016146451735</v>
      </c>
      <c r="V178" s="6">
        <f>+T178/payroll!F178</f>
        <v>6.5653852381993222E-4</v>
      </c>
      <c r="X178" s="5">
        <f>IF(V178&lt;$X$2,T178, +payroll!F178 * $X$2)</f>
        <v>2317.0016146451735</v>
      </c>
      <c r="Z178" s="5">
        <f t="shared" si="41"/>
        <v>0</v>
      </c>
      <c r="AB178">
        <f t="shared" si="42"/>
        <v>1</v>
      </c>
    </row>
    <row r="179" spans="1:28" outlineLevel="1">
      <c r="A179" t="s">
        <v>282</v>
      </c>
      <c r="B179" t="s">
        <v>283</v>
      </c>
      <c r="D179" s="168">
        <v>1</v>
      </c>
      <c r="E179" s="168">
        <v>0</v>
      </c>
      <c r="F179" s="168">
        <v>2</v>
      </c>
      <c r="G179">
        <f t="shared" si="38"/>
        <v>3</v>
      </c>
      <c r="I179" s="22">
        <f t="shared" si="43"/>
        <v>1</v>
      </c>
      <c r="J179" s="6">
        <f>+IFR!AD179</f>
        <v>1.1666666666666665E-2</v>
      </c>
      <c r="K179" s="14">
        <f t="shared" si="37"/>
        <v>0.95</v>
      </c>
      <c r="L179" s="22">
        <f t="shared" si="44"/>
        <v>0.95</v>
      </c>
      <c r="M179" s="14">
        <v>1</v>
      </c>
      <c r="N179" s="14">
        <v>1</v>
      </c>
      <c r="P179" s="22">
        <f t="shared" si="39"/>
        <v>0.95</v>
      </c>
      <c r="R179" s="3">
        <f t="shared" si="40"/>
        <v>1.3589483170497956E-4</v>
      </c>
      <c r="T179" s="5">
        <f>+R179*(assessment!$J$274*assessment!$E$3)</f>
        <v>993.00069199078837</v>
      </c>
      <c r="V179" s="6">
        <f>+T179/payroll!F179</f>
        <v>5.3277415297611286E-4</v>
      </c>
      <c r="X179" s="5">
        <f>IF(V179&lt;$X$2,T179, +payroll!F179 * $X$2)</f>
        <v>993.00069199078837</v>
      </c>
      <c r="Z179" s="5">
        <f t="shared" si="41"/>
        <v>0</v>
      </c>
      <c r="AB179">
        <f t="shared" si="42"/>
        <v>1</v>
      </c>
    </row>
    <row r="180" spans="1:28" outlineLevel="1">
      <c r="A180" t="s">
        <v>284</v>
      </c>
      <c r="B180" t="s">
        <v>285</v>
      </c>
      <c r="D180" s="168">
        <v>0</v>
      </c>
      <c r="E180" s="168">
        <v>0</v>
      </c>
      <c r="F180" s="168">
        <v>0</v>
      </c>
      <c r="G180">
        <f t="shared" si="38"/>
        <v>0</v>
      </c>
      <c r="I180" s="22">
        <f t="shared" si="43"/>
        <v>0</v>
      </c>
      <c r="J180" s="6">
        <f>+IFR!AD180</f>
        <v>0</v>
      </c>
      <c r="K180" s="14">
        <f t="shared" si="37"/>
        <v>0.95</v>
      </c>
      <c r="L180" s="22">
        <f t="shared" si="44"/>
        <v>0</v>
      </c>
      <c r="M180" s="14">
        <v>1</v>
      </c>
      <c r="N180" s="14">
        <v>1</v>
      </c>
      <c r="P180" s="22">
        <f t="shared" si="39"/>
        <v>0</v>
      </c>
      <c r="R180" s="3">
        <f t="shared" si="40"/>
        <v>0</v>
      </c>
      <c r="T180" s="5">
        <f>+R180*(assessment!$J$274*assessment!$E$3)</f>
        <v>0</v>
      </c>
      <c r="V180" s="6">
        <f>+T180/payroll!F180</f>
        <v>0</v>
      </c>
      <c r="X180" s="5">
        <f>IF(V180&lt;$X$2,T180, +payroll!F180 * $X$2)</f>
        <v>0</v>
      </c>
      <c r="Z180" s="5">
        <f t="shared" si="41"/>
        <v>0</v>
      </c>
      <c r="AB180" t="e">
        <f t="shared" si="42"/>
        <v>#DIV/0!</v>
      </c>
    </row>
    <row r="181" spans="1:28" outlineLevel="1">
      <c r="A181" t="s">
        <v>286</v>
      </c>
      <c r="B181" t="s">
        <v>287</v>
      </c>
      <c r="D181" s="168">
        <v>3</v>
      </c>
      <c r="E181" s="168">
        <v>1</v>
      </c>
      <c r="F181" s="168">
        <v>1</v>
      </c>
      <c r="G181">
        <f t="shared" si="38"/>
        <v>5</v>
      </c>
      <c r="I181" s="22">
        <f t="shared" si="43"/>
        <v>1.6666666666666667</v>
      </c>
      <c r="J181" s="6">
        <f>+IFR!AD181</f>
        <v>1.3333333333333334E-2</v>
      </c>
      <c r="K181" s="14">
        <f t="shared" si="37"/>
        <v>0.95</v>
      </c>
      <c r="L181" s="22">
        <f t="shared" si="44"/>
        <v>1.5833333333333333</v>
      </c>
      <c r="M181" s="14">
        <v>1</v>
      </c>
      <c r="N181" s="14">
        <v>1</v>
      </c>
      <c r="P181" s="22">
        <f t="shared" si="39"/>
        <v>1.5833333333333333</v>
      </c>
      <c r="R181" s="3">
        <f t="shared" si="40"/>
        <v>2.2649138617496592E-4</v>
      </c>
      <c r="T181" s="5">
        <f>+R181*(assessment!$J$274*assessment!$E$3)</f>
        <v>1655.0011533179807</v>
      </c>
      <c r="V181" s="6">
        <f>+T181/payroll!F181</f>
        <v>1.294622383137031E-3</v>
      </c>
      <c r="X181" s="5">
        <f>IF(V181&lt;$X$2,T181, +payroll!F181 * $X$2)</f>
        <v>1655.0011533179807</v>
      </c>
      <c r="Z181" s="5">
        <f t="shared" si="41"/>
        <v>0</v>
      </c>
      <c r="AB181">
        <f t="shared" si="42"/>
        <v>1</v>
      </c>
    </row>
    <row r="182" spans="1:28" outlineLevel="1">
      <c r="A182" t="s">
        <v>288</v>
      </c>
      <c r="B182" t="s">
        <v>289</v>
      </c>
      <c r="D182" s="168">
        <v>2</v>
      </c>
      <c r="E182" s="168">
        <v>0</v>
      </c>
      <c r="F182" s="168">
        <v>0</v>
      </c>
      <c r="G182">
        <f t="shared" si="38"/>
        <v>2</v>
      </c>
      <c r="I182" s="22">
        <f t="shared" si="43"/>
        <v>0.66666666666666663</v>
      </c>
      <c r="J182" s="6">
        <f>+IFR!AD182</f>
        <v>3.3333333333333335E-3</v>
      </c>
      <c r="K182" s="14">
        <f t="shared" si="37"/>
        <v>0.95</v>
      </c>
      <c r="L182" s="22">
        <f t="shared" si="44"/>
        <v>0.6333333333333333</v>
      </c>
      <c r="M182" s="14">
        <v>1</v>
      </c>
      <c r="N182" s="14">
        <v>1</v>
      </c>
      <c r="P182" s="22">
        <f t="shared" si="39"/>
        <v>0.6333333333333333</v>
      </c>
      <c r="R182" s="3">
        <f t="shared" si="40"/>
        <v>9.0596554469986375E-5</v>
      </c>
      <c r="T182" s="5">
        <f>+R182*(assessment!$J$274*assessment!$E$3)</f>
        <v>662.00046132719228</v>
      </c>
      <c r="V182" s="6">
        <f>+T182/payroll!F182</f>
        <v>4.7704422440122973E-4</v>
      </c>
      <c r="X182" s="5">
        <f>IF(V182&lt;$X$2,T182, +payroll!F182 * $X$2)</f>
        <v>662.00046132719228</v>
      </c>
      <c r="Z182" s="5">
        <f t="shared" si="41"/>
        <v>0</v>
      </c>
      <c r="AB182">
        <f t="shared" si="42"/>
        <v>1</v>
      </c>
    </row>
    <row r="183" spans="1:28" outlineLevel="1">
      <c r="A183" t="s">
        <v>290</v>
      </c>
      <c r="B183" t="s">
        <v>291</v>
      </c>
      <c r="D183" s="168">
        <v>1</v>
      </c>
      <c r="E183" s="168">
        <v>0</v>
      </c>
      <c r="F183" s="168">
        <v>1</v>
      </c>
      <c r="G183">
        <f t="shared" si="38"/>
        <v>2</v>
      </c>
      <c r="I183" s="22">
        <f t="shared" si="43"/>
        <v>0.66666666666666663</v>
      </c>
      <c r="J183" s="6">
        <f>+IFR!AD183</f>
        <v>6.6666666666666671E-3</v>
      </c>
      <c r="K183" s="14">
        <f t="shared" si="37"/>
        <v>0.95</v>
      </c>
      <c r="L183" s="22">
        <f t="shared" si="44"/>
        <v>0.6333333333333333</v>
      </c>
      <c r="M183" s="14">
        <v>1</v>
      </c>
      <c r="N183" s="14">
        <v>1</v>
      </c>
      <c r="P183" s="22">
        <f t="shared" si="39"/>
        <v>0.6333333333333333</v>
      </c>
      <c r="R183" s="3">
        <f t="shared" si="40"/>
        <v>9.0596554469986375E-5</v>
      </c>
      <c r="T183" s="5">
        <f>+R183*(assessment!$J$274*assessment!$E$3)</f>
        <v>662.00046132719228</v>
      </c>
      <c r="V183" s="6">
        <f>+T183/payroll!F183</f>
        <v>6.7868854646919356E-4</v>
      </c>
      <c r="X183" s="5">
        <f>IF(V183&lt;$X$2,T183, +payroll!F183 * $X$2)</f>
        <v>662.00046132719228</v>
      </c>
      <c r="Z183" s="5">
        <f t="shared" si="41"/>
        <v>0</v>
      </c>
      <c r="AB183">
        <f t="shared" si="42"/>
        <v>1</v>
      </c>
    </row>
    <row r="184" spans="1:28" outlineLevel="1">
      <c r="A184" t="s">
        <v>292</v>
      </c>
      <c r="B184" t="s">
        <v>293</v>
      </c>
      <c r="D184" s="168">
        <v>0</v>
      </c>
      <c r="E184" s="168">
        <v>0</v>
      </c>
      <c r="F184" s="168">
        <v>0</v>
      </c>
      <c r="G184">
        <f t="shared" si="38"/>
        <v>0</v>
      </c>
      <c r="I184" s="22">
        <f t="shared" si="43"/>
        <v>0</v>
      </c>
      <c r="J184" s="6">
        <f>+IFR!AD184</f>
        <v>0</v>
      </c>
      <c r="K184" s="14">
        <f t="shared" si="37"/>
        <v>0.95</v>
      </c>
      <c r="L184" s="22">
        <f t="shared" si="44"/>
        <v>0</v>
      </c>
      <c r="M184" s="14">
        <v>1</v>
      </c>
      <c r="N184" s="14">
        <v>1</v>
      </c>
      <c r="P184" s="22">
        <f t="shared" si="39"/>
        <v>0</v>
      </c>
      <c r="R184" s="3">
        <f t="shared" si="40"/>
        <v>0</v>
      </c>
      <c r="T184" s="5">
        <f>+R184*(assessment!$J$274*assessment!$E$3)</f>
        <v>0</v>
      </c>
      <c r="V184" s="6">
        <f>+T184/payroll!F184</f>
        <v>0</v>
      </c>
      <c r="X184" s="5">
        <f>IF(V184&lt;$X$2,T184, +payroll!F184 * $X$2)</f>
        <v>0</v>
      </c>
      <c r="Z184" s="5">
        <f t="shared" si="41"/>
        <v>0</v>
      </c>
      <c r="AB184" t="e">
        <f t="shared" si="42"/>
        <v>#DIV/0!</v>
      </c>
    </row>
    <row r="185" spans="1:28" outlineLevel="1">
      <c r="A185" t="s">
        <v>294</v>
      </c>
      <c r="B185" t="s">
        <v>295</v>
      </c>
      <c r="D185" s="168">
        <v>0</v>
      </c>
      <c r="E185" s="168">
        <v>0</v>
      </c>
      <c r="F185" s="168">
        <v>0</v>
      </c>
      <c r="G185">
        <f t="shared" si="38"/>
        <v>0</v>
      </c>
      <c r="I185" s="22">
        <f t="shared" si="43"/>
        <v>0</v>
      </c>
      <c r="J185" s="6">
        <f>+IFR!AD185</f>
        <v>0</v>
      </c>
      <c r="K185" s="14">
        <f t="shared" si="37"/>
        <v>0.95</v>
      </c>
      <c r="L185" s="22">
        <f t="shared" si="44"/>
        <v>0</v>
      </c>
      <c r="M185" s="14">
        <v>1</v>
      </c>
      <c r="N185" s="14">
        <v>1</v>
      </c>
      <c r="P185" s="22">
        <f t="shared" si="39"/>
        <v>0</v>
      </c>
      <c r="R185" s="3">
        <f t="shared" si="40"/>
        <v>0</v>
      </c>
      <c r="T185" s="5">
        <f>+R185*(assessment!$J$274*assessment!$E$3)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41"/>
        <v>0</v>
      </c>
      <c r="AB185" t="e">
        <f t="shared" si="42"/>
        <v>#DIV/0!</v>
      </c>
    </row>
    <row r="186" spans="1:28" outlineLevel="1">
      <c r="A186" t="s">
        <v>296</v>
      </c>
      <c r="B186" t="s">
        <v>297</v>
      </c>
      <c r="D186" s="168">
        <v>3</v>
      </c>
      <c r="E186" s="168">
        <v>11</v>
      </c>
      <c r="F186" s="168">
        <v>11</v>
      </c>
      <c r="G186">
        <f t="shared" si="38"/>
        <v>25</v>
      </c>
      <c r="I186" s="22">
        <f t="shared" si="43"/>
        <v>8.3333333333333339</v>
      </c>
      <c r="J186" s="6">
        <f>+IFR!AD186</f>
        <v>1.173547147234219E-2</v>
      </c>
      <c r="K186" s="14">
        <f t="shared" si="37"/>
        <v>0.95</v>
      </c>
      <c r="L186" s="22">
        <f t="shared" si="44"/>
        <v>7.916666666666667</v>
      </c>
      <c r="M186" s="14">
        <v>1</v>
      </c>
      <c r="N186" s="14">
        <v>1</v>
      </c>
      <c r="P186" s="22">
        <f t="shared" si="39"/>
        <v>7.916666666666667</v>
      </c>
      <c r="R186" s="3">
        <f t="shared" si="40"/>
        <v>1.1324569308748297E-3</v>
      </c>
      <c r="T186" s="5">
        <f>+R186*(assessment!$J$274*assessment!$E$3)</f>
        <v>8275.0057665899039</v>
      </c>
      <c r="V186" s="6">
        <f>+T186/payroll!F186</f>
        <v>2.4826510813317235E-4</v>
      </c>
      <c r="X186" s="5">
        <f>IF(V186&lt;$X$2,T186, +payroll!F186 * $X$2)</f>
        <v>8275.0057665899039</v>
      </c>
      <c r="Z186" s="5">
        <f t="shared" si="41"/>
        <v>0</v>
      </c>
      <c r="AB186">
        <f t="shared" si="42"/>
        <v>1</v>
      </c>
    </row>
    <row r="187" spans="1:28" outlineLevel="1">
      <c r="A187" t="s">
        <v>298</v>
      </c>
      <c r="B187" t="s">
        <v>299</v>
      </c>
      <c r="D187" s="168">
        <v>1</v>
      </c>
      <c r="E187" s="168">
        <v>0</v>
      </c>
      <c r="F187" s="168">
        <v>0</v>
      </c>
      <c r="G187">
        <f t="shared" si="38"/>
        <v>1</v>
      </c>
      <c r="I187" s="22">
        <f t="shared" si="43"/>
        <v>0.33333333333333331</v>
      </c>
      <c r="J187" s="6">
        <f>+IFR!AD187</f>
        <v>1.6666666666666668E-3</v>
      </c>
      <c r="K187" s="14">
        <f t="shared" si="37"/>
        <v>0.95</v>
      </c>
      <c r="L187" s="22">
        <f t="shared" si="44"/>
        <v>0.31666666666666665</v>
      </c>
      <c r="M187" s="14">
        <v>1</v>
      </c>
      <c r="N187" s="14">
        <v>1</v>
      </c>
      <c r="P187" s="22">
        <f t="shared" si="39"/>
        <v>0.31666666666666665</v>
      </c>
      <c r="R187" s="3">
        <f t="shared" si="40"/>
        <v>4.5298277234993187E-5</v>
      </c>
      <c r="T187" s="5">
        <f>+R187*(assessment!$J$274*assessment!$E$3)</f>
        <v>331.00023066359614</v>
      </c>
      <c r="V187" s="6">
        <f>+T187/payroll!F187</f>
        <v>6.6203799095079265E-4</v>
      </c>
      <c r="X187" s="5">
        <f>IF(V187&lt;$X$2,T187, +payroll!F187 * $X$2)</f>
        <v>331.00023066359614</v>
      </c>
      <c r="Z187" s="5">
        <f t="shared" si="41"/>
        <v>0</v>
      </c>
      <c r="AB187">
        <f t="shared" si="42"/>
        <v>1</v>
      </c>
    </row>
    <row r="188" spans="1:28" outlineLevel="1">
      <c r="A188" t="s">
        <v>300</v>
      </c>
      <c r="B188" t="s">
        <v>301</v>
      </c>
      <c r="D188" s="168">
        <v>0</v>
      </c>
      <c r="E188" s="168">
        <v>0</v>
      </c>
      <c r="F188" s="168">
        <v>0</v>
      </c>
      <c r="G188">
        <f t="shared" si="38"/>
        <v>0</v>
      </c>
      <c r="I188" s="22">
        <f t="shared" si="43"/>
        <v>0</v>
      </c>
      <c r="J188" s="6">
        <f>+IFR!AD188</f>
        <v>0</v>
      </c>
      <c r="K188" s="14">
        <f t="shared" si="37"/>
        <v>0.95</v>
      </c>
      <c r="L188" s="22">
        <f t="shared" si="44"/>
        <v>0</v>
      </c>
      <c r="M188" s="14">
        <v>1</v>
      </c>
      <c r="N188" s="14">
        <v>1</v>
      </c>
      <c r="P188" s="22">
        <f t="shared" si="39"/>
        <v>0</v>
      </c>
      <c r="R188" s="3">
        <f t="shared" si="40"/>
        <v>0</v>
      </c>
      <c r="T188" s="5">
        <f>+R188*(assessment!$J$274*assessment!$E$3)</f>
        <v>0</v>
      </c>
      <c r="V188" s="6">
        <f>+T188/payroll!F188</f>
        <v>0</v>
      </c>
      <c r="X188" s="5">
        <f>IF(V188&lt;$X$2,T188, +payroll!F188 * $X$2)</f>
        <v>0</v>
      </c>
      <c r="Z188" s="5">
        <f t="shared" si="41"/>
        <v>0</v>
      </c>
      <c r="AB188" t="e">
        <f t="shared" si="42"/>
        <v>#DIV/0!</v>
      </c>
    </row>
    <row r="189" spans="1:28" outlineLevel="1">
      <c r="A189" t="s">
        <v>302</v>
      </c>
      <c r="B189" t="s">
        <v>303</v>
      </c>
      <c r="D189" s="168">
        <v>0</v>
      </c>
      <c r="E189" s="168">
        <v>0</v>
      </c>
      <c r="F189" s="168">
        <v>0</v>
      </c>
      <c r="G189">
        <f t="shared" si="38"/>
        <v>0</v>
      </c>
      <c r="I189" s="22">
        <f t="shared" si="43"/>
        <v>0</v>
      </c>
      <c r="J189" s="6">
        <f>+IFR!AD189</f>
        <v>0</v>
      </c>
      <c r="K189" s="14">
        <f t="shared" si="37"/>
        <v>0.95</v>
      </c>
      <c r="L189" s="22">
        <f t="shared" si="44"/>
        <v>0</v>
      </c>
      <c r="M189" s="14">
        <v>1</v>
      </c>
      <c r="N189" s="14">
        <v>1</v>
      </c>
      <c r="P189" s="22">
        <f t="shared" si="39"/>
        <v>0</v>
      </c>
      <c r="R189" s="3">
        <f t="shared" si="40"/>
        <v>0</v>
      </c>
      <c r="T189" s="5">
        <f>+R189*(assessment!$J$274*assessment!$E$3)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41"/>
        <v>0</v>
      </c>
      <c r="AB189" t="e">
        <f t="shared" si="42"/>
        <v>#DIV/0!</v>
      </c>
    </row>
    <row r="190" spans="1:28" outlineLevel="1">
      <c r="A190" t="s">
        <v>304</v>
      </c>
      <c r="B190" t="s">
        <v>305</v>
      </c>
      <c r="D190" s="168">
        <v>2</v>
      </c>
      <c r="E190" s="168">
        <v>5</v>
      </c>
      <c r="F190" s="168">
        <v>2</v>
      </c>
      <c r="G190">
        <f t="shared" si="38"/>
        <v>9</v>
      </c>
      <c r="I190" s="22">
        <f t="shared" si="43"/>
        <v>3</v>
      </c>
      <c r="J190" s="6">
        <f>+IFR!AD190</f>
        <v>1.4037424408308822E-2</v>
      </c>
      <c r="K190" s="14">
        <f t="shared" si="37"/>
        <v>0.95</v>
      </c>
      <c r="L190" s="22">
        <f t="shared" si="44"/>
        <v>2.8499999999999996</v>
      </c>
      <c r="M190" s="14">
        <v>1</v>
      </c>
      <c r="N190" s="14">
        <v>1</v>
      </c>
      <c r="P190" s="22">
        <f t="shared" si="39"/>
        <v>2.8499999999999996</v>
      </c>
      <c r="R190" s="3">
        <f t="shared" si="40"/>
        <v>4.0768449511493864E-4</v>
      </c>
      <c r="T190" s="5">
        <f>+R190*(assessment!$J$274*assessment!$E$3)</f>
        <v>2979.0020759723648</v>
      </c>
      <c r="V190" s="6">
        <f>+T190/payroll!F190</f>
        <v>3.3627515025167636E-4</v>
      </c>
      <c r="X190" s="5">
        <f>IF(V190&lt;$X$2,T190, +payroll!F190 * $X$2)</f>
        <v>2979.0020759723648</v>
      </c>
      <c r="Z190" s="5">
        <f t="shared" si="41"/>
        <v>0</v>
      </c>
      <c r="AB190">
        <f t="shared" si="42"/>
        <v>1</v>
      </c>
    </row>
    <row r="191" spans="1:28" outlineLevel="1">
      <c r="A191" t="s">
        <v>306</v>
      </c>
      <c r="B191" t="s">
        <v>307</v>
      </c>
      <c r="D191" s="168">
        <v>0</v>
      </c>
      <c r="E191" s="168">
        <v>0</v>
      </c>
      <c r="F191" s="168">
        <v>0</v>
      </c>
      <c r="G191">
        <f t="shared" si="38"/>
        <v>0</v>
      </c>
      <c r="I191" s="22">
        <f t="shared" si="43"/>
        <v>0</v>
      </c>
      <c r="J191" s="6">
        <f>+IFR!AD191</f>
        <v>0</v>
      </c>
      <c r="K191" s="14">
        <f t="shared" si="37"/>
        <v>0.95</v>
      </c>
      <c r="L191" s="22">
        <f t="shared" si="44"/>
        <v>0</v>
      </c>
      <c r="M191" s="14">
        <v>1</v>
      </c>
      <c r="N191" s="14">
        <v>1</v>
      </c>
      <c r="P191" s="22">
        <f t="shared" si="39"/>
        <v>0</v>
      </c>
      <c r="R191" s="3">
        <f t="shared" si="40"/>
        <v>0</v>
      </c>
      <c r="T191" s="5">
        <f>+R191*(assessment!$J$274*assessment!$E$3)</f>
        <v>0</v>
      </c>
      <c r="V191" s="6">
        <f>+T191/payroll!F191</f>
        <v>0</v>
      </c>
      <c r="X191" s="5">
        <f>IF(V191&lt;$X$2,T191, +payroll!F191 * $X$2)</f>
        <v>0</v>
      </c>
      <c r="Z191" s="5">
        <f t="shared" si="41"/>
        <v>0</v>
      </c>
      <c r="AB191" t="e">
        <f t="shared" si="42"/>
        <v>#DIV/0!</v>
      </c>
    </row>
    <row r="192" spans="1:28" outlineLevel="1">
      <c r="A192" t="s">
        <v>308</v>
      </c>
      <c r="B192" t="s">
        <v>309</v>
      </c>
      <c r="D192" s="168">
        <v>0</v>
      </c>
      <c r="E192" s="168">
        <v>0</v>
      </c>
      <c r="F192" s="168">
        <v>0</v>
      </c>
      <c r="G192">
        <f t="shared" si="38"/>
        <v>0</v>
      </c>
      <c r="I192" s="22">
        <f t="shared" si="43"/>
        <v>0</v>
      </c>
      <c r="J192" s="6">
        <f>+IFR!AD192</f>
        <v>0</v>
      </c>
      <c r="K192" s="14">
        <f t="shared" si="37"/>
        <v>0.95</v>
      </c>
      <c r="L192" s="22">
        <f t="shared" si="44"/>
        <v>0</v>
      </c>
      <c r="M192" s="14">
        <v>1</v>
      </c>
      <c r="N192" s="14">
        <v>1</v>
      </c>
      <c r="P192" s="22">
        <f t="shared" si="39"/>
        <v>0</v>
      </c>
      <c r="R192" s="3">
        <f t="shared" si="40"/>
        <v>0</v>
      </c>
      <c r="T192" s="5">
        <f>+R192*(assessment!$J$274*assessment!$E$3)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41"/>
        <v>0</v>
      </c>
      <c r="AB192" t="e">
        <f t="shared" si="42"/>
        <v>#DIV/0!</v>
      </c>
    </row>
    <row r="193" spans="1:28" outlineLevel="1">
      <c r="A193" t="s">
        <v>310</v>
      </c>
      <c r="B193" t="s">
        <v>311</v>
      </c>
      <c r="D193" s="168">
        <v>1</v>
      </c>
      <c r="E193" s="168">
        <v>0</v>
      </c>
      <c r="F193" s="168">
        <v>0</v>
      </c>
      <c r="G193">
        <f t="shared" si="38"/>
        <v>1</v>
      </c>
      <c r="I193" s="22">
        <f t="shared" si="43"/>
        <v>0.33333333333333331</v>
      </c>
      <c r="J193" s="6">
        <f>+IFR!AD193</f>
        <v>1.6666666666666668E-3</v>
      </c>
      <c r="K193" s="14">
        <f t="shared" ref="K193:K257" si="45">IF(+J193&lt;$E$269,$I$269,IF(J193&gt;$E$271,$I$271,$I$270))</f>
        <v>0.95</v>
      </c>
      <c r="L193" s="22">
        <f t="shared" si="44"/>
        <v>0.31666666666666665</v>
      </c>
      <c r="M193" s="14">
        <v>1</v>
      </c>
      <c r="N193" s="14">
        <v>1</v>
      </c>
      <c r="P193" s="22">
        <f t="shared" si="39"/>
        <v>0.31666666666666665</v>
      </c>
      <c r="R193" s="3">
        <f t="shared" si="40"/>
        <v>4.5298277234993187E-5</v>
      </c>
      <c r="T193" s="5">
        <f>+R193*(assessment!$J$274*assessment!$E$3)</f>
        <v>331.00023066359614</v>
      </c>
      <c r="V193" s="6">
        <f>+T193/payroll!F193</f>
        <v>4.3599512426211747E-4</v>
      </c>
      <c r="X193" s="5">
        <f>IF(V193&lt;$X$2,T193, +payroll!F193 * $X$2)</f>
        <v>331.00023066359614</v>
      </c>
      <c r="Z193" s="5">
        <f t="shared" si="41"/>
        <v>0</v>
      </c>
      <c r="AB193">
        <f t="shared" si="42"/>
        <v>1</v>
      </c>
    </row>
    <row r="194" spans="1:28" outlineLevel="1">
      <c r="A194" t="s">
        <v>312</v>
      </c>
      <c r="B194" t="s">
        <v>313</v>
      </c>
      <c r="D194" s="168">
        <v>0</v>
      </c>
      <c r="E194" s="168">
        <v>0</v>
      </c>
      <c r="F194" s="168">
        <v>0</v>
      </c>
      <c r="G194">
        <f t="shared" si="38"/>
        <v>0</v>
      </c>
      <c r="I194" s="22">
        <f t="shared" si="43"/>
        <v>0</v>
      </c>
      <c r="J194" s="6">
        <f>+IFR!AD194</f>
        <v>0</v>
      </c>
      <c r="K194" s="14">
        <f t="shared" si="45"/>
        <v>0.95</v>
      </c>
      <c r="L194" s="22">
        <f t="shared" si="44"/>
        <v>0</v>
      </c>
      <c r="M194" s="14">
        <v>1</v>
      </c>
      <c r="N194" s="14">
        <v>1</v>
      </c>
      <c r="P194" s="22">
        <f t="shared" si="39"/>
        <v>0</v>
      </c>
      <c r="R194" s="3">
        <f t="shared" si="40"/>
        <v>0</v>
      </c>
      <c r="T194" s="5">
        <f>+R194*(assessment!$J$274*assessment!$E$3)</f>
        <v>0</v>
      </c>
      <c r="V194" s="6">
        <f>+T194/payroll!F194</f>
        <v>0</v>
      </c>
      <c r="X194" s="5">
        <f>IF(V194&lt;$X$2,T194, +payroll!F194 * $X$2)</f>
        <v>0</v>
      </c>
      <c r="Z194" s="5">
        <f t="shared" si="41"/>
        <v>0</v>
      </c>
      <c r="AB194" t="e">
        <f t="shared" si="42"/>
        <v>#DIV/0!</v>
      </c>
    </row>
    <row r="195" spans="1:28" outlineLevel="1">
      <c r="A195" t="s">
        <v>314</v>
      </c>
      <c r="B195" t="s">
        <v>315</v>
      </c>
      <c r="D195" s="168">
        <v>2</v>
      </c>
      <c r="E195" s="168">
        <v>0</v>
      </c>
      <c r="F195" s="168">
        <v>0</v>
      </c>
      <c r="G195">
        <f t="shared" si="38"/>
        <v>2</v>
      </c>
      <c r="I195" s="22">
        <f t="shared" si="43"/>
        <v>0.66666666666666663</v>
      </c>
      <c r="J195" s="6">
        <f>+IFR!AD195</f>
        <v>3.3333333333333335E-3</v>
      </c>
      <c r="K195" s="14">
        <f t="shared" si="45"/>
        <v>0.95</v>
      </c>
      <c r="L195" s="22">
        <f t="shared" si="44"/>
        <v>0.6333333333333333</v>
      </c>
      <c r="M195" s="14">
        <v>1</v>
      </c>
      <c r="N195" s="14">
        <v>1</v>
      </c>
      <c r="P195" s="22">
        <f t="shared" si="39"/>
        <v>0.6333333333333333</v>
      </c>
      <c r="R195" s="3">
        <f t="shared" si="40"/>
        <v>9.0596554469986375E-5</v>
      </c>
      <c r="T195" s="5">
        <f>+R195*(assessment!$J$274*assessment!$E$3)</f>
        <v>662.00046132719228</v>
      </c>
      <c r="V195" s="6">
        <f>+T195/payroll!F195</f>
        <v>1.6958580369377664E-3</v>
      </c>
      <c r="X195" s="5">
        <f>IF(V195&lt;$X$2,T195, +payroll!F195 * $X$2)</f>
        <v>662.00046132719228</v>
      </c>
      <c r="Z195" s="5">
        <f t="shared" si="41"/>
        <v>0</v>
      </c>
      <c r="AB195">
        <f t="shared" si="42"/>
        <v>1</v>
      </c>
    </row>
    <row r="196" spans="1:28" outlineLevel="1">
      <c r="A196" t="s">
        <v>316</v>
      </c>
      <c r="B196" t="s">
        <v>317</v>
      </c>
      <c r="D196" s="168">
        <v>0</v>
      </c>
      <c r="E196" s="168">
        <v>0</v>
      </c>
      <c r="F196" s="168">
        <v>0</v>
      </c>
      <c r="G196">
        <f t="shared" si="38"/>
        <v>0</v>
      </c>
      <c r="I196" s="22">
        <f t="shared" si="43"/>
        <v>0</v>
      </c>
      <c r="J196" s="6">
        <f>+IFR!AD196</f>
        <v>0</v>
      </c>
      <c r="K196" s="14">
        <f t="shared" si="45"/>
        <v>0.95</v>
      </c>
      <c r="L196" s="22">
        <f t="shared" si="44"/>
        <v>0</v>
      </c>
      <c r="M196" s="14">
        <v>1</v>
      </c>
      <c r="N196" s="14">
        <v>1</v>
      </c>
      <c r="P196" s="22">
        <f t="shared" si="39"/>
        <v>0</v>
      </c>
      <c r="R196" s="3">
        <f t="shared" si="40"/>
        <v>0</v>
      </c>
      <c r="T196" s="5">
        <f>+R196*(assessment!$J$274*assessment!$E$3)</f>
        <v>0</v>
      </c>
      <c r="V196" s="6">
        <f>+T196/payroll!F196</f>
        <v>0</v>
      </c>
      <c r="X196" s="5">
        <f>IF(V196&lt;$X$2,T196, +payroll!F196 * $X$2)</f>
        <v>0</v>
      </c>
      <c r="Z196" s="5">
        <f t="shared" si="41"/>
        <v>0</v>
      </c>
      <c r="AB196" t="e">
        <f t="shared" si="42"/>
        <v>#DIV/0!</v>
      </c>
    </row>
    <row r="197" spans="1:28" outlineLevel="1">
      <c r="A197" t="s">
        <v>318</v>
      </c>
      <c r="B197" t="s">
        <v>319</v>
      </c>
      <c r="D197" s="168">
        <v>0</v>
      </c>
      <c r="E197" s="168">
        <v>0</v>
      </c>
      <c r="F197" s="168">
        <v>0</v>
      </c>
      <c r="G197">
        <f t="shared" si="38"/>
        <v>0</v>
      </c>
      <c r="I197" s="22">
        <f t="shared" si="43"/>
        <v>0</v>
      </c>
      <c r="J197" s="6">
        <f>+IFR!AD197</f>
        <v>0</v>
      </c>
      <c r="K197" s="14">
        <f t="shared" si="45"/>
        <v>0.95</v>
      </c>
      <c r="L197" s="22">
        <f t="shared" si="44"/>
        <v>0</v>
      </c>
      <c r="M197" s="14">
        <v>1</v>
      </c>
      <c r="N197" s="14">
        <v>1</v>
      </c>
      <c r="P197" s="22">
        <f t="shared" si="39"/>
        <v>0</v>
      </c>
      <c r="R197" s="3">
        <f t="shared" si="40"/>
        <v>0</v>
      </c>
      <c r="T197" s="5">
        <f>+R197*(assessment!$J$274*assessment!$E$3)</f>
        <v>0</v>
      </c>
      <c r="V197" s="6">
        <f>+T197/payroll!F197</f>
        <v>0</v>
      </c>
      <c r="X197" s="5">
        <f>IF(V197&lt;$X$2,T197, +payroll!F197 * $X$2)</f>
        <v>0</v>
      </c>
      <c r="Z197" s="5">
        <f t="shared" si="41"/>
        <v>0</v>
      </c>
      <c r="AB197" t="e">
        <f t="shared" si="42"/>
        <v>#DIV/0!</v>
      </c>
    </row>
    <row r="198" spans="1:28" outlineLevel="1">
      <c r="A198" t="s">
        <v>320</v>
      </c>
      <c r="B198" t="s">
        <v>321</v>
      </c>
      <c r="D198" s="168">
        <v>0</v>
      </c>
      <c r="E198" s="168">
        <v>0</v>
      </c>
      <c r="F198" s="168">
        <v>0</v>
      </c>
      <c r="G198">
        <f t="shared" si="38"/>
        <v>0</v>
      </c>
      <c r="I198" s="22">
        <f t="shared" si="43"/>
        <v>0</v>
      </c>
      <c r="J198" s="6">
        <f>+IFR!AD198</f>
        <v>0</v>
      </c>
      <c r="K198" s="14">
        <f t="shared" si="45"/>
        <v>0.95</v>
      </c>
      <c r="L198" s="22">
        <f t="shared" si="44"/>
        <v>0</v>
      </c>
      <c r="M198" s="14">
        <v>1</v>
      </c>
      <c r="N198" s="14">
        <v>1</v>
      </c>
      <c r="P198" s="22">
        <f t="shared" si="39"/>
        <v>0</v>
      </c>
      <c r="R198" s="3">
        <f t="shared" si="40"/>
        <v>0</v>
      </c>
      <c r="T198" s="5">
        <f>+R198*(assessment!$J$274*assessment!$E$3)</f>
        <v>0</v>
      </c>
      <c r="V198" s="6">
        <f>+T198/payroll!F198</f>
        <v>0</v>
      </c>
      <c r="X198" s="5">
        <f>IF(V198&lt;$X$2,T198, +payroll!F198 * $X$2)</f>
        <v>0</v>
      </c>
      <c r="Z198" s="5">
        <f t="shared" si="41"/>
        <v>0</v>
      </c>
      <c r="AB198" t="e">
        <f t="shared" si="42"/>
        <v>#DIV/0!</v>
      </c>
    </row>
    <row r="199" spans="1:28" outlineLevel="1">
      <c r="A199" t="s">
        <v>322</v>
      </c>
      <c r="B199" t="s">
        <v>323</v>
      </c>
      <c r="D199" s="168">
        <v>0</v>
      </c>
      <c r="E199" s="168">
        <v>0</v>
      </c>
      <c r="F199" s="168">
        <v>0</v>
      </c>
      <c r="G199">
        <f t="shared" si="38"/>
        <v>0</v>
      </c>
      <c r="I199" s="22">
        <f t="shared" si="43"/>
        <v>0</v>
      </c>
      <c r="J199" s="6">
        <f>+IFR!AD199</f>
        <v>0</v>
      </c>
      <c r="K199" s="14">
        <f t="shared" si="45"/>
        <v>0.95</v>
      </c>
      <c r="L199" s="22">
        <f t="shared" si="44"/>
        <v>0</v>
      </c>
      <c r="M199" s="14">
        <v>1</v>
      </c>
      <c r="N199" s="14">
        <v>1</v>
      </c>
      <c r="P199" s="22">
        <f t="shared" si="39"/>
        <v>0</v>
      </c>
      <c r="R199" s="3">
        <f t="shared" ref="R199:R230" si="46">+P199/$P$266</f>
        <v>0</v>
      </c>
      <c r="T199" s="5">
        <f>+R199*(assessment!$J$274*assessment!$E$3)</f>
        <v>0</v>
      </c>
      <c r="V199" s="6">
        <f>+T199/payroll!F199</f>
        <v>0</v>
      </c>
      <c r="X199" s="5">
        <f>IF(V199&lt;$X$2,T199, +payroll!F199 * $X$2)</f>
        <v>0</v>
      </c>
      <c r="Z199" s="5">
        <f t="shared" si="41"/>
        <v>0</v>
      </c>
      <c r="AB199" t="e">
        <f t="shared" si="42"/>
        <v>#DIV/0!</v>
      </c>
    </row>
    <row r="200" spans="1:28" outlineLevel="1">
      <c r="A200" t="s">
        <v>324</v>
      </c>
      <c r="B200" t="s">
        <v>325</v>
      </c>
      <c r="D200" s="168">
        <v>0</v>
      </c>
      <c r="E200" s="168">
        <v>0</v>
      </c>
      <c r="F200" s="168">
        <v>0</v>
      </c>
      <c r="G200">
        <f t="shared" si="38"/>
        <v>0</v>
      </c>
      <c r="I200" s="22">
        <f t="shared" si="43"/>
        <v>0</v>
      </c>
      <c r="J200" s="6">
        <f>+IFR!AD200</f>
        <v>0</v>
      </c>
      <c r="K200" s="14">
        <f t="shared" si="45"/>
        <v>0.95</v>
      </c>
      <c r="L200" s="22">
        <f t="shared" si="44"/>
        <v>0</v>
      </c>
      <c r="M200" s="14">
        <v>1</v>
      </c>
      <c r="N200" s="14">
        <v>1</v>
      </c>
      <c r="P200" s="22">
        <f t="shared" si="39"/>
        <v>0</v>
      </c>
      <c r="R200" s="3">
        <f t="shared" si="46"/>
        <v>0</v>
      </c>
      <c r="T200" s="5">
        <f>+R200*(assessment!$J$274*assessment!$E$3)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41"/>
        <v>0</v>
      </c>
      <c r="AB200" t="e">
        <f t="shared" si="42"/>
        <v>#DIV/0!</v>
      </c>
    </row>
    <row r="201" spans="1:28" outlineLevel="1">
      <c r="A201" t="s">
        <v>326</v>
      </c>
      <c r="B201" t="s">
        <v>327</v>
      </c>
      <c r="D201" s="168">
        <v>2</v>
      </c>
      <c r="E201" s="168">
        <v>0</v>
      </c>
      <c r="F201" s="168">
        <v>0</v>
      </c>
      <c r="G201">
        <f t="shared" si="38"/>
        <v>2</v>
      </c>
      <c r="I201" s="22">
        <f t="shared" si="43"/>
        <v>0.66666666666666663</v>
      </c>
      <c r="J201" s="6">
        <f>+IFR!AD201</f>
        <v>3.3333333333333335E-3</v>
      </c>
      <c r="K201" s="14">
        <f t="shared" si="45"/>
        <v>0.95</v>
      </c>
      <c r="L201" s="22">
        <f t="shared" si="44"/>
        <v>0.6333333333333333</v>
      </c>
      <c r="M201" s="14">
        <v>1</v>
      </c>
      <c r="N201" s="14">
        <v>1</v>
      </c>
      <c r="P201" s="22">
        <f t="shared" si="39"/>
        <v>0.6333333333333333</v>
      </c>
      <c r="R201" s="3">
        <f t="shared" si="46"/>
        <v>9.0596554469986375E-5</v>
      </c>
      <c r="T201" s="5">
        <f>+R201*(assessment!$J$274*assessment!$E$3)</f>
        <v>662.00046132719228</v>
      </c>
      <c r="V201" s="6">
        <f>+T201/payroll!F201</f>
        <v>9.0405653668800706E-4</v>
      </c>
      <c r="X201" s="5">
        <f>IF(V201&lt;$X$2,T201, +payroll!F201 * $X$2)</f>
        <v>662.00046132719228</v>
      </c>
      <c r="Z201" s="5">
        <f t="shared" si="41"/>
        <v>0</v>
      </c>
      <c r="AB201">
        <f t="shared" si="42"/>
        <v>1</v>
      </c>
    </row>
    <row r="202" spans="1:28" outlineLevel="1">
      <c r="A202" t="s">
        <v>328</v>
      </c>
      <c r="B202" t="s">
        <v>329</v>
      </c>
      <c r="D202" s="168">
        <v>1</v>
      </c>
      <c r="E202" s="168">
        <v>0</v>
      </c>
      <c r="F202" s="168">
        <v>1</v>
      </c>
      <c r="G202">
        <f t="shared" si="38"/>
        <v>2</v>
      </c>
      <c r="I202" s="22">
        <f t="shared" si="43"/>
        <v>0.66666666666666663</v>
      </c>
      <c r="J202" s="6">
        <f>+IFR!AD202</f>
        <v>6.6666666666666671E-3</v>
      </c>
      <c r="K202" s="14">
        <f t="shared" si="45"/>
        <v>0.95</v>
      </c>
      <c r="L202" s="22">
        <f t="shared" si="44"/>
        <v>0.6333333333333333</v>
      </c>
      <c r="M202" s="14">
        <v>1</v>
      </c>
      <c r="N202" s="14">
        <v>1</v>
      </c>
      <c r="P202" s="22">
        <f t="shared" si="39"/>
        <v>0.6333333333333333</v>
      </c>
      <c r="R202" s="3">
        <f t="shared" si="46"/>
        <v>9.0596554469986375E-5</v>
      </c>
      <c r="T202" s="5">
        <f>+R202*(assessment!$J$274*assessment!$E$3)</f>
        <v>662.00046132719228</v>
      </c>
      <c r="V202" s="6">
        <f>+T202/payroll!F202</f>
        <v>2.5724554587642118E-4</v>
      </c>
      <c r="X202" s="5">
        <f>IF(V202&lt;$X$2,T202, +payroll!F202 * $X$2)</f>
        <v>662.00046132719228</v>
      </c>
      <c r="Z202" s="5">
        <f t="shared" si="41"/>
        <v>0</v>
      </c>
      <c r="AB202">
        <f t="shared" si="42"/>
        <v>1</v>
      </c>
    </row>
    <row r="203" spans="1:28" outlineLevel="1">
      <c r="A203" t="s">
        <v>330</v>
      </c>
      <c r="B203" t="s">
        <v>331</v>
      </c>
      <c r="D203" s="168">
        <v>0</v>
      </c>
      <c r="E203" s="168">
        <v>0</v>
      </c>
      <c r="F203" s="168">
        <v>0</v>
      </c>
      <c r="G203">
        <f t="shared" si="38"/>
        <v>0</v>
      </c>
      <c r="I203" s="22">
        <f t="shared" si="43"/>
        <v>0</v>
      </c>
      <c r="J203" s="6">
        <f>+IFR!AD203</f>
        <v>0</v>
      </c>
      <c r="K203" s="14">
        <f t="shared" si="45"/>
        <v>0.95</v>
      </c>
      <c r="L203" s="22">
        <f t="shared" si="44"/>
        <v>0</v>
      </c>
      <c r="M203" s="14">
        <v>1</v>
      </c>
      <c r="N203" s="14">
        <v>1</v>
      </c>
      <c r="P203" s="22">
        <f t="shared" si="39"/>
        <v>0</v>
      </c>
      <c r="R203" s="3">
        <f t="shared" si="46"/>
        <v>0</v>
      </c>
      <c r="T203" s="5">
        <f>+R203*(assessment!$J$274*assessment!$E$3)</f>
        <v>0</v>
      </c>
      <c r="V203" s="6">
        <f>+T203/payroll!F203</f>
        <v>0</v>
      </c>
      <c r="X203" s="5">
        <f>IF(V203&lt;$X$2,T203, +payroll!F203 * $X$2)</f>
        <v>0</v>
      </c>
      <c r="Z203" s="5">
        <f t="shared" si="41"/>
        <v>0</v>
      </c>
      <c r="AB203" t="e">
        <f t="shared" si="42"/>
        <v>#DIV/0!</v>
      </c>
    </row>
    <row r="204" spans="1:28" outlineLevel="1">
      <c r="A204" t="s">
        <v>332</v>
      </c>
      <c r="B204" t="s">
        <v>333</v>
      </c>
      <c r="D204" s="168">
        <v>0</v>
      </c>
      <c r="E204" s="168">
        <v>0</v>
      </c>
      <c r="F204" s="168">
        <v>1</v>
      </c>
      <c r="G204">
        <f t="shared" si="38"/>
        <v>1</v>
      </c>
      <c r="I204" s="22">
        <f t="shared" si="43"/>
        <v>0.33333333333333331</v>
      </c>
      <c r="J204" s="6">
        <f>+IFR!AD204</f>
        <v>5.0000000000000001E-3</v>
      </c>
      <c r="K204" s="14">
        <f t="shared" si="45"/>
        <v>0.95</v>
      </c>
      <c r="L204" s="22">
        <f t="shared" si="44"/>
        <v>0.31666666666666665</v>
      </c>
      <c r="M204" s="14">
        <v>1</v>
      </c>
      <c r="N204" s="14">
        <v>1</v>
      </c>
      <c r="P204" s="22">
        <f t="shared" si="39"/>
        <v>0.31666666666666665</v>
      </c>
      <c r="R204" s="3">
        <f t="shared" si="46"/>
        <v>4.5298277234993187E-5</v>
      </c>
      <c r="T204" s="5">
        <f>+R204*(assessment!$J$274*assessment!$E$3)</f>
        <v>331.00023066359614</v>
      </c>
      <c r="V204" s="6">
        <f>+T204/payroll!F204</f>
        <v>3.8449425531339904E-4</v>
      </c>
      <c r="X204" s="5">
        <f>IF(V204&lt;$X$2,T204, +payroll!F204 * $X$2)</f>
        <v>331.00023066359614</v>
      </c>
      <c r="Z204" s="5">
        <f t="shared" si="41"/>
        <v>0</v>
      </c>
      <c r="AB204">
        <f t="shared" si="42"/>
        <v>1</v>
      </c>
    </row>
    <row r="205" spans="1:28" outlineLevel="1">
      <c r="A205" t="s">
        <v>512</v>
      </c>
      <c r="B205" t="s">
        <v>510</v>
      </c>
      <c r="D205" s="168">
        <v>0</v>
      </c>
      <c r="E205" s="168">
        <v>0</v>
      </c>
      <c r="F205" s="168">
        <v>0</v>
      </c>
      <c r="G205">
        <f>SUM(D205:F205)</f>
        <v>0</v>
      </c>
      <c r="I205" s="22">
        <f>AVERAGE(D205:F205)</f>
        <v>0</v>
      </c>
      <c r="J205" s="6">
        <f>+IFR!AD205</f>
        <v>0</v>
      </c>
      <c r="K205" s="14">
        <f t="shared" si="45"/>
        <v>0.95</v>
      </c>
      <c r="L205" s="22">
        <f>+I205*K205</f>
        <v>0</v>
      </c>
      <c r="M205" s="14">
        <v>1</v>
      </c>
      <c r="N205" s="14">
        <v>1</v>
      </c>
      <c r="P205" s="22">
        <f>+L205*M205*N205</f>
        <v>0</v>
      </c>
      <c r="R205" s="3">
        <f t="shared" si="46"/>
        <v>0</v>
      </c>
      <c r="T205" s="5">
        <f>+R205*(assessment!$J$274*assessment!$E$3)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>+T205-X205</f>
        <v>0</v>
      </c>
      <c r="AB205" t="e">
        <f>+X205/T205</f>
        <v>#DIV/0!</v>
      </c>
    </row>
    <row r="206" spans="1:28" outlineLevel="1">
      <c r="A206" t="s">
        <v>334</v>
      </c>
      <c r="B206" t="s">
        <v>335</v>
      </c>
      <c r="D206" s="168">
        <v>0</v>
      </c>
      <c r="E206" s="168">
        <v>1</v>
      </c>
      <c r="F206" s="168">
        <v>0</v>
      </c>
      <c r="G206">
        <f t="shared" si="38"/>
        <v>1</v>
      </c>
      <c r="I206" s="22">
        <f t="shared" si="43"/>
        <v>0.33333333333333331</v>
      </c>
      <c r="J206" s="6">
        <f>+IFR!AD206</f>
        <v>3.3333333333333335E-3</v>
      </c>
      <c r="K206" s="14">
        <f t="shared" si="45"/>
        <v>0.95</v>
      </c>
      <c r="L206" s="22">
        <f t="shared" si="44"/>
        <v>0.31666666666666665</v>
      </c>
      <c r="M206" s="14">
        <v>1</v>
      </c>
      <c r="N206" s="14">
        <v>1</v>
      </c>
      <c r="P206" s="22">
        <f t="shared" si="39"/>
        <v>0.31666666666666665</v>
      </c>
      <c r="R206" s="3">
        <f t="shared" si="46"/>
        <v>4.5298277234993187E-5</v>
      </c>
      <c r="T206" s="5">
        <f>+R206*(assessment!$J$274*assessment!$E$3)</f>
        <v>331.00023066359614</v>
      </c>
      <c r="V206" s="6">
        <f>+T206/payroll!F206</f>
        <v>3.2615096391769603E-4</v>
      </c>
      <c r="X206" s="5">
        <f>IF(V206&lt;$X$2,T206, +payroll!F206 * $X$2)</f>
        <v>331.00023066359614</v>
      </c>
      <c r="Z206" s="5">
        <f t="shared" si="41"/>
        <v>0</v>
      </c>
      <c r="AB206">
        <f t="shared" si="42"/>
        <v>1</v>
      </c>
    </row>
    <row r="207" spans="1:28" outlineLevel="1">
      <c r="A207" t="s">
        <v>336</v>
      </c>
      <c r="B207" t="s">
        <v>337</v>
      </c>
      <c r="D207" s="168">
        <v>0</v>
      </c>
      <c r="E207" s="168">
        <v>1</v>
      </c>
      <c r="F207" s="168">
        <v>0</v>
      </c>
      <c r="G207">
        <f t="shared" si="38"/>
        <v>1</v>
      </c>
      <c r="I207" s="22">
        <f t="shared" si="43"/>
        <v>0.33333333333333331</v>
      </c>
      <c r="J207" s="6">
        <f>+IFR!AD207</f>
        <v>3.3333333333333335E-3</v>
      </c>
      <c r="K207" s="14">
        <f t="shared" si="45"/>
        <v>0.95</v>
      </c>
      <c r="L207" s="22">
        <f t="shared" si="44"/>
        <v>0.31666666666666665</v>
      </c>
      <c r="M207" s="14">
        <v>1</v>
      </c>
      <c r="N207" s="14">
        <v>1</v>
      </c>
      <c r="P207" s="22">
        <f t="shared" si="39"/>
        <v>0.31666666666666665</v>
      </c>
      <c r="R207" s="3">
        <f t="shared" si="46"/>
        <v>4.5298277234993187E-5</v>
      </c>
      <c r="T207" s="5">
        <f>+R207*(assessment!$J$274*assessment!$E$3)</f>
        <v>331.00023066359614</v>
      </c>
      <c r="V207" s="6">
        <f>+T207/payroll!F207</f>
        <v>4.2288154913682239E-4</v>
      </c>
      <c r="X207" s="5">
        <f>IF(V207&lt;$X$2,T207, +payroll!F207 * $X$2)</f>
        <v>331.00023066359614</v>
      </c>
      <c r="Z207" s="5">
        <f t="shared" si="41"/>
        <v>0</v>
      </c>
      <c r="AB207">
        <f t="shared" si="42"/>
        <v>1</v>
      </c>
    </row>
    <row r="208" spans="1:28" outlineLevel="1">
      <c r="A208" t="s">
        <v>338</v>
      </c>
      <c r="B208" t="s">
        <v>339</v>
      </c>
      <c r="D208" s="168">
        <v>0</v>
      </c>
      <c r="E208" s="168">
        <v>0</v>
      </c>
      <c r="F208" s="168">
        <v>0</v>
      </c>
      <c r="G208">
        <f t="shared" si="38"/>
        <v>0</v>
      </c>
      <c r="I208" s="22">
        <f t="shared" si="43"/>
        <v>0</v>
      </c>
      <c r="J208" s="6">
        <f>+IFR!AD208</f>
        <v>0</v>
      </c>
      <c r="K208" s="14">
        <f t="shared" si="45"/>
        <v>0.95</v>
      </c>
      <c r="L208" s="22">
        <f t="shared" si="44"/>
        <v>0</v>
      </c>
      <c r="M208" s="14">
        <v>1</v>
      </c>
      <c r="N208" s="14">
        <v>1</v>
      </c>
      <c r="P208" s="22">
        <f t="shared" si="39"/>
        <v>0</v>
      </c>
      <c r="R208" s="3">
        <f t="shared" si="46"/>
        <v>0</v>
      </c>
      <c r="T208" s="5">
        <f>+R208*(assessment!$J$274*assessment!$E$3)</f>
        <v>0</v>
      </c>
      <c r="V208" s="6">
        <f>+T208/payroll!F208</f>
        <v>0</v>
      </c>
      <c r="X208" s="5">
        <f>IF(V208&lt;$X$2,T208, +payroll!F208 * $X$2)</f>
        <v>0</v>
      </c>
      <c r="Z208" s="5">
        <f t="shared" si="41"/>
        <v>0</v>
      </c>
      <c r="AB208" t="e">
        <f t="shared" si="42"/>
        <v>#DIV/0!</v>
      </c>
    </row>
    <row r="209" spans="1:28" outlineLevel="1">
      <c r="A209" t="s">
        <v>340</v>
      </c>
      <c r="B209" t="s">
        <v>341</v>
      </c>
      <c r="D209" s="168">
        <v>0</v>
      </c>
      <c r="E209" s="168">
        <v>0</v>
      </c>
      <c r="F209" s="168">
        <v>0</v>
      </c>
      <c r="G209">
        <f t="shared" si="38"/>
        <v>0</v>
      </c>
      <c r="I209" s="22">
        <f t="shared" si="43"/>
        <v>0</v>
      </c>
      <c r="J209" s="6">
        <f>+IFR!AD209</f>
        <v>0</v>
      </c>
      <c r="K209" s="14">
        <f t="shared" si="45"/>
        <v>0.95</v>
      </c>
      <c r="L209" s="22">
        <f t="shared" si="44"/>
        <v>0</v>
      </c>
      <c r="M209" s="14">
        <v>1</v>
      </c>
      <c r="N209" s="14">
        <v>1</v>
      </c>
      <c r="P209" s="22">
        <f t="shared" si="39"/>
        <v>0</v>
      </c>
      <c r="R209" s="3">
        <f t="shared" si="46"/>
        <v>0</v>
      </c>
      <c r="T209" s="5">
        <f>+R209*(assessment!$J$274*assessment!$E$3)</f>
        <v>0</v>
      </c>
      <c r="V209" s="6">
        <f>+T209/payroll!F209</f>
        <v>0</v>
      </c>
      <c r="X209" s="5">
        <f>IF(V209&lt;$X$2,T209, +payroll!F209 * $X$2)</f>
        <v>0</v>
      </c>
      <c r="Z209" s="5">
        <f t="shared" si="41"/>
        <v>0</v>
      </c>
      <c r="AB209" t="e">
        <f t="shared" si="42"/>
        <v>#DIV/0!</v>
      </c>
    </row>
    <row r="210" spans="1:28" outlineLevel="1">
      <c r="A210" t="s">
        <v>342</v>
      </c>
      <c r="B210" t="s">
        <v>343</v>
      </c>
      <c r="D210" s="168">
        <v>0</v>
      </c>
      <c r="E210" s="168">
        <v>0</v>
      </c>
      <c r="F210" s="168">
        <v>1</v>
      </c>
      <c r="G210">
        <f t="shared" si="38"/>
        <v>1</v>
      </c>
      <c r="I210" s="22">
        <f t="shared" si="43"/>
        <v>0.33333333333333331</v>
      </c>
      <c r="J210" s="6">
        <f>+IFR!AD210</f>
        <v>5.0000000000000001E-3</v>
      </c>
      <c r="K210" s="14">
        <f t="shared" si="45"/>
        <v>0.95</v>
      </c>
      <c r="L210" s="22">
        <f t="shared" si="44"/>
        <v>0.31666666666666665</v>
      </c>
      <c r="M210" s="14">
        <v>1</v>
      </c>
      <c r="N210" s="14">
        <v>1</v>
      </c>
      <c r="P210" s="22">
        <f t="shared" si="39"/>
        <v>0.31666666666666665</v>
      </c>
      <c r="R210" s="3">
        <f t="shared" si="46"/>
        <v>4.5298277234993187E-5</v>
      </c>
      <c r="T210" s="5">
        <f>+R210*(assessment!$J$274*assessment!$E$3)</f>
        <v>331.00023066359614</v>
      </c>
      <c r="V210" s="6">
        <f>+T210/payroll!F210</f>
        <v>1.9946091070031219E-4</v>
      </c>
      <c r="X210" s="5">
        <f>IF(V210&lt;$X$2,T210, +payroll!F210 * $X$2)</f>
        <v>331.00023066359614</v>
      </c>
      <c r="Z210" s="5">
        <f t="shared" si="41"/>
        <v>0</v>
      </c>
      <c r="AB210">
        <f t="shared" si="42"/>
        <v>1</v>
      </c>
    </row>
    <row r="211" spans="1:28" outlineLevel="1">
      <c r="A211" t="s">
        <v>344</v>
      </c>
      <c r="B211" t="s">
        <v>345</v>
      </c>
      <c r="D211" s="168">
        <v>1</v>
      </c>
      <c r="E211" s="168">
        <v>1</v>
      </c>
      <c r="F211" s="168">
        <v>0</v>
      </c>
      <c r="G211">
        <f t="shared" si="38"/>
        <v>2</v>
      </c>
      <c r="I211" s="22">
        <f t="shared" si="43"/>
        <v>0.66666666666666663</v>
      </c>
      <c r="J211" s="6">
        <f>+IFR!AD211</f>
        <v>5.0000000000000001E-3</v>
      </c>
      <c r="K211" s="14">
        <f t="shared" si="45"/>
        <v>0.95</v>
      </c>
      <c r="L211" s="22">
        <f t="shared" si="44"/>
        <v>0.6333333333333333</v>
      </c>
      <c r="M211" s="14">
        <v>1</v>
      </c>
      <c r="N211" s="14">
        <v>1</v>
      </c>
      <c r="P211" s="22">
        <f t="shared" si="39"/>
        <v>0.6333333333333333</v>
      </c>
      <c r="R211" s="3">
        <f t="shared" si="46"/>
        <v>9.0596554469986375E-5</v>
      </c>
      <c r="T211" s="5">
        <f>+R211*(assessment!$J$274*assessment!$E$3)</f>
        <v>662.00046132719228</v>
      </c>
      <c r="V211" s="6">
        <f>+T211/payroll!F211</f>
        <v>4.9672595066346196E-4</v>
      </c>
      <c r="X211" s="5">
        <f>IF(V211&lt;$X$2,T211, +payroll!F211 * $X$2)</f>
        <v>662.00046132719228</v>
      </c>
      <c r="Z211" s="5">
        <f t="shared" si="41"/>
        <v>0</v>
      </c>
      <c r="AB211">
        <f t="shared" si="42"/>
        <v>1</v>
      </c>
    </row>
    <row r="212" spans="1:28" outlineLevel="1">
      <c r="A212" t="s">
        <v>346</v>
      </c>
      <c r="B212" t="s">
        <v>347</v>
      </c>
      <c r="D212" s="168">
        <v>0</v>
      </c>
      <c r="E212" s="168">
        <v>2</v>
      </c>
      <c r="F212" s="168">
        <v>0</v>
      </c>
      <c r="G212">
        <f t="shared" si="38"/>
        <v>2</v>
      </c>
      <c r="I212" s="22">
        <f t="shared" si="43"/>
        <v>0.66666666666666663</v>
      </c>
      <c r="J212" s="6">
        <f>+IFR!AD212</f>
        <v>6.6666666666666671E-3</v>
      </c>
      <c r="K212" s="14">
        <f t="shared" si="45"/>
        <v>0.95</v>
      </c>
      <c r="L212" s="22">
        <f t="shared" si="44"/>
        <v>0.6333333333333333</v>
      </c>
      <c r="M212" s="14">
        <v>1</v>
      </c>
      <c r="N212" s="14">
        <v>1</v>
      </c>
      <c r="P212" s="22">
        <f t="shared" si="39"/>
        <v>0.6333333333333333</v>
      </c>
      <c r="R212" s="3">
        <f t="shared" si="46"/>
        <v>9.0596554469986375E-5</v>
      </c>
      <c r="T212" s="5">
        <f>+R212*(assessment!$J$274*assessment!$E$3)</f>
        <v>662.00046132719228</v>
      </c>
      <c r="V212" s="6">
        <f>+T212/payroll!F212</f>
        <v>1.2098617900157024E-3</v>
      </c>
      <c r="X212" s="5">
        <f>IF(V212&lt;$X$2,T212, +payroll!F212 * $X$2)</f>
        <v>662.00046132719228</v>
      </c>
      <c r="Z212" s="5">
        <f t="shared" si="41"/>
        <v>0</v>
      </c>
      <c r="AB212">
        <f t="shared" si="42"/>
        <v>1</v>
      </c>
    </row>
    <row r="213" spans="1:28" outlineLevel="1">
      <c r="A213" t="s">
        <v>348</v>
      </c>
      <c r="B213" t="s">
        <v>349</v>
      </c>
      <c r="D213" s="168">
        <v>4</v>
      </c>
      <c r="E213" s="168">
        <v>3</v>
      </c>
      <c r="F213" s="168">
        <v>8</v>
      </c>
      <c r="G213">
        <f t="shared" si="38"/>
        <v>15</v>
      </c>
      <c r="I213" s="22">
        <f t="shared" si="43"/>
        <v>5</v>
      </c>
      <c r="J213" s="6">
        <f>+IFR!AD213</f>
        <v>3.4989147882852088E-2</v>
      </c>
      <c r="K213" s="14">
        <f t="shared" si="45"/>
        <v>0.95</v>
      </c>
      <c r="L213" s="22">
        <f t="shared" si="44"/>
        <v>4.75</v>
      </c>
      <c r="M213" s="14">
        <v>1</v>
      </c>
      <c r="N213" s="14">
        <v>1</v>
      </c>
      <c r="P213" s="22">
        <f t="shared" si="39"/>
        <v>4.75</v>
      </c>
      <c r="R213" s="3">
        <f t="shared" si="46"/>
        <v>6.7947415852489786E-4</v>
      </c>
      <c r="T213" s="5">
        <f>+R213*(assessment!$J$274*assessment!$E$3)</f>
        <v>4965.0034599539422</v>
      </c>
      <c r="V213" s="6">
        <f>+T213/payroll!F213</f>
        <v>8.3249829256907637E-4</v>
      </c>
      <c r="X213" s="5">
        <f>IF(V213&lt;$X$2,T213, +payroll!F213 * $X$2)</f>
        <v>4965.0034599539422</v>
      </c>
      <c r="Z213" s="5">
        <f t="shared" si="41"/>
        <v>0</v>
      </c>
      <c r="AB213">
        <f t="shared" si="42"/>
        <v>1</v>
      </c>
    </row>
    <row r="214" spans="1:28" outlineLevel="1">
      <c r="A214" t="s">
        <v>491</v>
      </c>
      <c r="B214" t="s">
        <v>353</v>
      </c>
      <c r="D214" s="168">
        <v>0</v>
      </c>
      <c r="E214" s="168">
        <v>0</v>
      </c>
      <c r="F214" s="168">
        <v>0</v>
      </c>
      <c r="G214">
        <f>SUM(D214:F214)</f>
        <v>0</v>
      </c>
      <c r="I214" s="22">
        <f>AVERAGE(D214:F214)</f>
        <v>0</v>
      </c>
      <c r="J214" s="6">
        <f>+IFR!AD214</f>
        <v>0</v>
      </c>
      <c r="K214" s="14">
        <f t="shared" si="45"/>
        <v>0.95</v>
      </c>
      <c r="L214" s="22">
        <f>+I214*K214</f>
        <v>0</v>
      </c>
      <c r="M214" s="14">
        <v>1</v>
      </c>
      <c r="N214" s="14">
        <v>1</v>
      </c>
      <c r="P214" s="22">
        <f>+L214*M214*N214</f>
        <v>0</v>
      </c>
      <c r="R214" s="3">
        <f t="shared" si="46"/>
        <v>0</v>
      </c>
      <c r="T214" s="5">
        <f>+R214*(assessment!$J$274*assessment!$E$3)</f>
        <v>0</v>
      </c>
      <c r="V214" s="6">
        <f>+T214/payroll!F214</f>
        <v>0</v>
      </c>
      <c r="X214" s="5">
        <f>IF(V214&lt;$X$2,T214, +payroll!F214 * $X$2)</f>
        <v>0</v>
      </c>
      <c r="Z214" s="5">
        <f>+T214-X214</f>
        <v>0</v>
      </c>
      <c r="AB214" t="e">
        <f>+X214/T214</f>
        <v>#DIV/0!</v>
      </c>
    </row>
    <row r="215" spans="1:28" outlineLevel="1">
      <c r="A215" t="s">
        <v>492</v>
      </c>
      <c r="B215" t="s">
        <v>354</v>
      </c>
      <c r="D215" s="168">
        <v>0</v>
      </c>
      <c r="E215" s="168">
        <v>0</v>
      </c>
      <c r="F215" s="168">
        <v>0</v>
      </c>
      <c r="G215">
        <f>SUM(D215:F215)</f>
        <v>0</v>
      </c>
      <c r="I215" s="22">
        <f>AVERAGE(D215:F215)</f>
        <v>0</v>
      </c>
      <c r="J215" s="6">
        <f>+IFR!AD215</f>
        <v>0</v>
      </c>
      <c r="K215" s="14">
        <f t="shared" si="45"/>
        <v>0.95</v>
      </c>
      <c r="L215" s="22">
        <f>+I215*K215</f>
        <v>0</v>
      </c>
      <c r="M215" s="14">
        <v>1</v>
      </c>
      <c r="N215" s="14">
        <v>1</v>
      </c>
      <c r="P215" s="22">
        <f>+L215*M215*N215</f>
        <v>0</v>
      </c>
      <c r="R215" s="3">
        <f t="shared" si="46"/>
        <v>0</v>
      </c>
      <c r="T215" s="5">
        <f>+R215*(assessment!$J$274*assessment!$E$3)</f>
        <v>0</v>
      </c>
      <c r="V215" s="6">
        <f>+T215/payroll!F215</f>
        <v>0</v>
      </c>
      <c r="X215" s="5">
        <f>IF(V215&lt;$X$2,T215, +payroll!F215 * $X$2)</f>
        <v>0</v>
      </c>
      <c r="Z215" s="5">
        <f>+T215-X215</f>
        <v>0</v>
      </c>
      <c r="AB215" t="e">
        <f>+X215/T215</f>
        <v>#DIV/0!</v>
      </c>
    </row>
    <row r="216" spans="1:28" outlineLevel="1">
      <c r="A216" t="s">
        <v>493</v>
      </c>
      <c r="B216" t="s">
        <v>350</v>
      </c>
      <c r="D216" s="168">
        <v>0</v>
      </c>
      <c r="E216" s="168">
        <v>0</v>
      </c>
      <c r="F216" s="168">
        <v>0</v>
      </c>
      <c r="G216">
        <f t="shared" si="38"/>
        <v>0</v>
      </c>
      <c r="I216" s="22">
        <f t="shared" si="43"/>
        <v>0</v>
      </c>
      <c r="J216" s="6">
        <f>+IFR!AD216</f>
        <v>0</v>
      </c>
      <c r="K216" s="14">
        <f t="shared" si="45"/>
        <v>0.95</v>
      </c>
      <c r="L216" s="22">
        <f t="shared" si="44"/>
        <v>0</v>
      </c>
      <c r="M216" s="14">
        <v>1</v>
      </c>
      <c r="N216" s="14">
        <v>1</v>
      </c>
      <c r="P216" s="22">
        <f t="shared" si="39"/>
        <v>0</v>
      </c>
      <c r="R216" s="3">
        <f t="shared" si="46"/>
        <v>0</v>
      </c>
      <c r="T216" s="5">
        <f>+R216*(assessment!$J$274*assessment!$E$3)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41"/>
        <v>0</v>
      </c>
      <c r="AB216" t="e">
        <f t="shared" si="42"/>
        <v>#DIV/0!</v>
      </c>
    </row>
    <row r="217" spans="1:28" outlineLevel="1">
      <c r="A217" t="s">
        <v>352</v>
      </c>
      <c r="B217" t="s">
        <v>351</v>
      </c>
      <c r="D217" s="168">
        <v>1</v>
      </c>
      <c r="E217" s="168">
        <v>7</v>
      </c>
      <c r="F217" s="168">
        <v>2</v>
      </c>
      <c r="G217">
        <f t="shared" si="38"/>
        <v>10</v>
      </c>
      <c r="I217" s="22">
        <f t="shared" si="43"/>
        <v>3.3333333333333335</v>
      </c>
      <c r="J217" s="6">
        <f>+IFR!AD217</f>
        <v>3.5000000000000003E-2</v>
      </c>
      <c r="K217" s="14">
        <f t="shared" si="45"/>
        <v>1</v>
      </c>
      <c r="L217" s="22">
        <f t="shared" si="44"/>
        <v>3.3333333333333335</v>
      </c>
      <c r="M217" s="14">
        <v>1</v>
      </c>
      <c r="N217" s="14">
        <v>1</v>
      </c>
      <c r="P217" s="22">
        <f t="shared" si="39"/>
        <v>3.3333333333333335</v>
      </c>
      <c r="R217" s="3">
        <f t="shared" si="46"/>
        <v>4.7682397089466515E-4</v>
      </c>
      <c r="T217" s="5">
        <f>+R217*(assessment!$J$274*assessment!$E$3)</f>
        <v>3484.2129543536435</v>
      </c>
      <c r="V217" s="6">
        <f>+T217/payroll!F217</f>
        <v>1.2021907733616895E-3</v>
      </c>
      <c r="X217" s="5">
        <f>IF(V217&lt;$X$2,T217, +payroll!F217 * $X$2)</f>
        <v>3484.2129543536435</v>
      </c>
      <c r="Z217" s="5">
        <f t="shared" si="41"/>
        <v>0</v>
      </c>
      <c r="AB217">
        <f t="shared" si="42"/>
        <v>1</v>
      </c>
    </row>
    <row r="218" spans="1:28" outlineLevel="1">
      <c r="A218" t="s">
        <v>355</v>
      </c>
      <c r="B218" t="s">
        <v>356</v>
      </c>
      <c r="D218" s="168">
        <v>0</v>
      </c>
      <c r="E218" s="168">
        <v>1</v>
      </c>
      <c r="F218" s="168">
        <v>1</v>
      </c>
      <c r="G218">
        <f t="shared" si="38"/>
        <v>2</v>
      </c>
      <c r="I218" s="22">
        <f t="shared" si="43"/>
        <v>0.66666666666666663</v>
      </c>
      <c r="J218" s="6">
        <f>+IFR!AD218</f>
        <v>8.3333333333333332E-3</v>
      </c>
      <c r="K218" s="14">
        <f t="shared" si="45"/>
        <v>0.95</v>
      </c>
      <c r="L218" s="22">
        <f t="shared" si="44"/>
        <v>0.6333333333333333</v>
      </c>
      <c r="M218" s="14">
        <v>1</v>
      </c>
      <c r="N218" s="14">
        <v>1</v>
      </c>
      <c r="P218" s="22">
        <f t="shared" si="39"/>
        <v>0.6333333333333333</v>
      </c>
      <c r="R218" s="3">
        <f t="shared" si="46"/>
        <v>9.0596554469986375E-5</v>
      </c>
      <c r="T218" s="5">
        <f>+R218*(assessment!$J$274*assessment!$E$3)</f>
        <v>662.00046132719228</v>
      </c>
      <c r="V218" s="6">
        <f>+T218/payroll!F218</f>
        <v>3.2433905924709804E-4</v>
      </c>
      <c r="X218" s="5">
        <f>IF(V218&lt;$X$2,T218, +payroll!F218 * $X$2)</f>
        <v>662.00046132719228</v>
      </c>
      <c r="Z218" s="5">
        <f t="shared" si="41"/>
        <v>0</v>
      </c>
      <c r="AB218">
        <f t="shared" si="42"/>
        <v>1</v>
      </c>
    </row>
    <row r="219" spans="1:28" outlineLevel="1">
      <c r="A219" t="s">
        <v>357</v>
      </c>
      <c r="B219" t="s">
        <v>358</v>
      </c>
      <c r="D219" s="168">
        <v>0</v>
      </c>
      <c r="E219" s="168">
        <v>0</v>
      </c>
      <c r="F219" s="168">
        <v>0</v>
      </c>
      <c r="G219">
        <f t="shared" si="38"/>
        <v>0</v>
      </c>
      <c r="I219" s="22">
        <f t="shared" si="43"/>
        <v>0</v>
      </c>
      <c r="J219" s="6">
        <f>+IFR!AD219</f>
        <v>0</v>
      </c>
      <c r="K219" s="14">
        <f t="shared" si="45"/>
        <v>0.95</v>
      </c>
      <c r="L219" s="22">
        <f t="shared" si="44"/>
        <v>0</v>
      </c>
      <c r="M219" s="14">
        <v>1</v>
      </c>
      <c r="N219" s="14">
        <v>1</v>
      </c>
      <c r="P219" s="22">
        <f t="shared" si="39"/>
        <v>0</v>
      </c>
      <c r="R219" s="3">
        <f t="shared" si="46"/>
        <v>0</v>
      </c>
      <c r="T219" s="5">
        <f>+R219*(assessment!$J$274*assessment!$E$3)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41"/>
        <v>0</v>
      </c>
      <c r="AB219" t="e">
        <f t="shared" si="42"/>
        <v>#DIV/0!</v>
      </c>
    </row>
    <row r="220" spans="1:28" outlineLevel="1">
      <c r="A220" t="s">
        <v>359</v>
      </c>
      <c r="B220" t="s">
        <v>360</v>
      </c>
      <c r="D220" s="168">
        <v>0</v>
      </c>
      <c r="E220" s="168">
        <v>0</v>
      </c>
      <c r="F220" s="168">
        <v>0</v>
      </c>
      <c r="G220">
        <f t="shared" si="38"/>
        <v>0</v>
      </c>
      <c r="I220" s="22">
        <f t="shared" si="43"/>
        <v>0</v>
      </c>
      <c r="J220" s="6">
        <f>+IFR!AD220</f>
        <v>0</v>
      </c>
      <c r="K220" s="14">
        <f t="shared" si="45"/>
        <v>0.95</v>
      </c>
      <c r="L220" s="22">
        <f t="shared" si="44"/>
        <v>0</v>
      </c>
      <c r="M220" s="14">
        <v>1</v>
      </c>
      <c r="N220" s="14">
        <v>1</v>
      </c>
      <c r="P220" s="22">
        <f t="shared" si="39"/>
        <v>0</v>
      </c>
      <c r="R220" s="3">
        <f t="shared" si="46"/>
        <v>0</v>
      </c>
      <c r="T220" s="5">
        <f>+R220*(assessment!$J$274*assessment!$E$3)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41"/>
        <v>0</v>
      </c>
      <c r="AB220" t="e">
        <f t="shared" si="42"/>
        <v>#DIV/0!</v>
      </c>
    </row>
    <row r="221" spans="1:28" outlineLevel="1">
      <c r="A221" t="s">
        <v>361</v>
      </c>
      <c r="B221" t="s">
        <v>362</v>
      </c>
      <c r="D221" s="168">
        <v>4</v>
      </c>
      <c r="E221" s="168">
        <v>1</v>
      </c>
      <c r="F221" s="168">
        <v>1</v>
      </c>
      <c r="G221">
        <f t="shared" si="38"/>
        <v>6</v>
      </c>
      <c r="I221" s="22">
        <f t="shared" si="43"/>
        <v>2</v>
      </c>
      <c r="J221" s="6">
        <f>+IFR!AD221</f>
        <v>1.4999999999999999E-2</v>
      </c>
      <c r="K221" s="14">
        <f t="shared" si="45"/>
        <v>0.95</v>
      </c>
      <c r="L221" s="22">
        <f t="shared" si="44"/>
        <v>1.9</v>
      </c>
      <c r="M221" s="14">
        <v>1</v>
      </c>
      <c r="N221" s="14">
        <v>1</v>
      </c>
      <c r="P221" s="22">
        <f t="shared" si="39"/>
        <v>1.9</v>
      </c>
      <c r="R221" s="3">
        <f t="shared" si="46"/>
        <v>2.7178966340995911E-4</v>
      </c>
      <c r="T221" s="5">
        <f>+R221*(assessment!$J$274*assessment!$E$3)</f>
        <v>1986.0013839815767</v>
      </c>
      <c r="V221" s="6">
        <f>+T221/payroll!F221</f>
        <v>6.2554909730060018E-4</v>
      </c>
      <c r="X221" s="5">
        <f>IF(V221&lt;$X$2,T221, +payroll!F221 * $X$2)</f>
        <v>1986.0013839815767</v>
      </c>
      <c r="Z221" s="5">
        <f t="shared" si="41"/>
        <v>0</v>
      </c>
      <c r="AB221">
        <f t="shared" si="42"/>
        <v>1</v>
      </c>
    </row>
    <row r="222" spans="1:28" outlineLevel="1">
      <c r="A222" t="s">
        <v>363</v>
      </c>
      <c r="B222" t="s">
        <v>364</v>
      </c>
      <c r="D222" s="168">
        <v>0</v>
      </c>
      <c r="E222" s="168">
        <v>0</v>
      </c>
      <c r="F222" s="168">
        <v>0</v>
      </c>
      <c r="G222">
        <f t="shared" si="38"/>
        <v>0</v>
      </c>
      <c r="I222" s="22">
        <f t="shared" si="43"/>
        <v>0</v>
      </c>
      <c r="J222" s="6">
        <f>+IFR!AD222</f>
        <v>0</v>
      </c>
      <c r="K222" s="14">
        <f t="shared" si="45"/>
        <v>0.95</v>
      </c>
      <c r="L222" s="22">
        <f t="shared" si="44"/>
        <v>0</v>
      </c>
      <c r="M222" s="14">
        <v>1</v>
      </c>
      <c r="N222" s="14">
        <v>1</v>
      </c>
      <c r="P222" s="22">
        <f t="shared" si="39"/>
        <v>0</v>
      </c>
      <c r="R222" s="3">
        <f t="shared" si="46"/>
        <v>0</v>
      </c>
      <c r="T222" s="5">
        <f>+R222*(assessment!$J$274*assessment!$E$3)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41"/>
        <v>0</v>
      </c>
      <c r="AB222" t="e">
        <f t="shared" si="42"/>
        <v>#DIV/0!</v>
      </c>
    </row>
    <row r="223" spans="1:28" outlineLevel="1">
      <c r="A223" t="s">
        <v>365</v>
      </c>
      <c r="B223" t="s">
        <v>366</v>
      </c>
      <c r="D223" s="168">
        <v>0</v>
      </c>
      <c r="E223" s="168">
        <v>0</v>
      </c>
      <c r="F223" s="168">
        <v>0</v>
      </c>
      <c r="G223">
        <f t="shared" si="38"/>
        <v>0</v>
      </c>
      <c r="I223" s="22">
        <f t="shared" si="43"/>
        <v>0</v>
      </c>
      <c r="J223" s="6">
        <f>+IFR!AD223</f>
        <v>0</v>
      </c>
      <c r="K223" s="14">
        <f t="shared" si="45"/>
        <v>0.95</v>
      </c>
      <c r="L223" s="22">
        <f t="shared" si="44"/>
        <v>0</v>
      </c>
      <c r="M223" s="14">
        <v>1</v>
      </c>
      <c r="N223" s="14">
        <v>1</v>
      </c>
      <c r="P223" s="22">
        <f t="shared" si="39"/>
        <v>0</v>
      </c>
      <c r="R223" s="3">
        <f t="shared" si="46"/>
        <v>0</v>
      </c>
      <c r="T223" s="5">
        <f>+R223*(assessment!$J$274*assessment!$E$3)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41"/>
        <v>0</v>
      </c>
      <c r="AB223" t="e">
        <f t="shared" si="42"/>
        <v>#DIV/0!</v>
      </c>
    </row>
    <row r="224" spans="1:28" outlineLevel="1">
      <c r="A224" t="s">
        <v>367</v>
      </c>
      <c r="B224" t="s">
        <v>368</v>
      </c>
      <c r="D224" s="168">
        <v>1</v>
      </c>
      <c r="E224" s="168">
        <v>1</v>
      </c>
      <c r="F224" s="168">
        <v>0</v>
      </c>
      <c r="G224">
        <f t="shared" si="38"/>
        <v>2</v>
      </c>
      <c r="I224" s="22">
        <f t="shared" si="43"/>
        <v>0.66666666666666663</v>
      </c>
      <c r="J224" s="6">
        <f>+IFR!AD224</f>
        <v>5.0000000000000001E-3</v>
      </c>
      <c r="K224" s="14">
        <f t="shared" si="45"/>
        <v>0.95</v>
      </c>
      <c r="L224" s="22">
        <f t="shared" si="44"/>
        <v>0.6333333333333333</v>
      </c>
      <c r="M224" s="14">
        <v>1</v>
      </c>
      <c r="N224" s="14">
        <v>1</v>
      </c>
      <c r="P224" s="22">
        <f t="shared" si="39"/>
        <v>0.6333333333333333</v>
      </c>
      <c r="R224" s="3">
        <f t="shared" si="46"/>
        <v>9.0596554469986375E-5</v>
      </c>
      <c r="T224" s="5">
        <f>+R224*(assessment!$J$274*assessment!$E$3)</f>
        <v>662.00046132719228</v>
      </c>
      <c r="V224" s="6">
        <f>+T224/payroll!F224</f>
        <v>7.6860135324579735E-4</v>
      </c>
      <c r="X224" s="5">
        <f>IF(V224&lt;$X$2,T224, +payroll!F224 * $X$2)</f>
        <v>662.00046132719228</v>
      </c>
      <c r="Z224" s="5">
        <f t="shared" si="41"/>
        <v>0</v>
      </c>
      <c r="AB224">
        <f t="shared" si="42"/>
        <v>1</v>
      </c>
    </row>
    <row r="225" spans="1:28" outlineLevel="1">
      <c r="A225" t="s">
        <v>369</v>
      </c>
      <c r="B225" t="s">
        <v>370</v>
      </c>
      <c r="D225" s="168">
        <v>0</v>
      </c>
      <c r="E225" s="168">
        <v>0</v>
      </c>
      <c r="F225" s="168">
        <v>0</v>
      </c>
      <c r="G225">
        <f t="shared" si="38"/>
        <v>0</v>
      </c>
      <c r="I225" s="22">
        <f t="shared" si="43"/>
        <v>0</v>
      </c>
      <c r="J225" s="6">
        <f>+IFR!AD225</f>
        <v>0</v>
      </c>
      <c r="K225" s="14">
        <f t="shared" si="45"/>
        <v>0.95</v>
      </c>
      <c r="L225" s="22">
        <f t="shared" si="44"/>
        <v>0</v>
      </c>
      <c r="M225" s="14">
        <v>1</v>
      </c>
      <c r="N225" s="14">
        <v>1</v>
      </c>
      <c r="P225" s="22">
        <f t="shared" si="39"/>
        <v>0</v>
      </c>
      <c r="R225" s="3">
        <f t="shared" si="46"/>
        <v>0</v>
      </c>
      <c r="T225" s="5">
        <f>+R225*(assessment!$J$274*assessment!$E$3)</f>
        <v>0</v>
      </c>
      <c r="V225" s="6">
        <f>+T225/payroll!F225</f>
        <v>0</v>
      </c>
      <c r="X225" s="5">
        <f>IF(V225&lt;$X$2,T225, +payroll!F225 * $X$2)</f>
        <v>0</v>
      </c>
      <c r="Z225" s="5">
        <f t="shared" si="41"/>
        <v>0</v>
      </c>
      <c r="AB225" t="e">
        <f t="shared" si="42"/>
        <v>#DIV/0!</v>
      </c>
    </row>
    <row r="226" spans="1:28" outlineLevel="1">
      <c r="A226" t="s">
        <v>371</v>
      </c>
      <c r="B226" t="s">
        <v>372</v>
      </c>
      <c r="D226" s="168">
        <v>0</v>
      </c>
      <c r="E226" s="168">
        <v>0</v>
      </c>
      <c r="F226" s="168">
        <v>0</v>
      </c>
      <c r="G226">
        <f t="shared" si="38"/>
        <v>0</v>
      </c>
      <c r="I226" s="22">
        <f t="shared" si="43"/>
        <v>0</v>
      </c>
      <c r="J226" s="6">
        <f>+IFR!AD226</f>
        <v>0</v>
      </c>
      <c r="K226" s="14">
        <f t="shared" si="45"/>
        <v>0.95</v>
      </c>
      <c r="L226" s="22">
        <f t="shared" si="44"/>
        <v>0</v>
      </c>
      <c r="M226" s="14">
        <v>1</v>
      </c>
      <c r="N226" s="14">
        <v>1</v>
      </c>
      <c r="P226" s="22">
        <f t="shared" si="39"/>
        <v>0</v>
      </c>
      <c r="R226" s="3">
        <f t="shared" si="46"/>
        <v>0</v>
      </c>
      <c r="T226" s="5">
        <f>+R226*(assessment!$J$274*assessment!$E$3)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41"/>
        <v>0</v>
      </c>
      <c r="AB226" t="e">
        <f t="shared" si="42"/>
        <v>#DIV/0!</v>
      </c>
    </row>
    <row r="227" spans="1:28" outlineLevel="1">
      <c r="A227" t="s">
        <v>373</v>
      </c>
      <c r="B227" t="s">
        <v>374</v>
      </c>
      <c r="D227" s="168">
        <v>2</v>
      </c>
      <c r="E227" s="168">
        <v>13</v>
      </c>
      <c r="F227" s="168">
        <v>4</v>
      </c>
      <c r="G227">
        <f t="shared" si="38"/>
        <v>19</v>
      </c>
      <c r="I227" s="22">
        <f t="shared" si="43"/>
        <v>6.333333333333333</v>
      </c>
      <c r="J227" s="6">
        <f>+IFR!AD227</f>
        <v>3.8983256869808323E-2</v>
      </c>
      <c r="K227" s="14">
        <f t="shared" si="45"/>
        <v>1</v>
      </c>
      <c r="L227" s="22">
        <f t="shared" si="44"/>
        <v>6.333333333333333</v>
      </c>
      <c r="M227" s="14">
        <v>1</v>
      </c>
      <c r="N227" s="14">
        <v>1</v>
      </c>
      <c r="P227" s="22">
        <f t="shared" si="39"/>
        <v>6.333333333333333</v>
      </c>
      <c r="R227" s="3">
        <f t="shared" si="46"/>
        <v>9.0596554469986367E-4</v>
      </c>
      <c r="T227" s="5">
        <f>+R227*(assessment!$J$274*assessment!$E$3)</f>
        <v>6620.0046132719226</v>
      </c>
      <c r="V227" s="6">
        <f>+T227/payroll!F227</f>
        <v>1.1124044855059169E-3</v>
      </c>
      <c r="X227" s="5">
        <f>IF(V227&lt;$X$2,T227, +payroll!F227 * $X$2)</f>
        <v>6620.0046132719226</v>
      </c>
      <c r="Z227" s="5">
        <f t="shared" si="41"/>
        <v>0</v>
      </c>
      <c r="AB227">
        <f t="shared" si="42"/>
        <v>1</v>
      </c>
    </row>
    <row r="228" spans="1:28" outlineLevel="1">
      <c r="A228" t="s">
        <v>375</v>
      </c>
      <c r="B228" t="s">
        <v>376</v>
      </c>
      <c r="D228" s="168">
        <v>0</v>
      </c>
      <c r="E228" s="168">
        <v>0</v>
      </c>
      <c r="F228" s="168">
        <v>0</v>
      </c>
      <c r="G228">
        <f t="shared" si="38"/>
        <v>0</v>
      </c>
      <c r="I228" s="22">
        <f t="shared" si="43"/>
        <v>0</v>
      </c>
      <c r="J228" s="6">
        <f>+IFR!AD228</f>
        <v>0</v>
      </c>
      <c r="K228" s="14">
        <f t="shared" si="45"/>
        <v>0.95</v>
      </c>
      <c r="L228" s="22">
        <f t="shared" si="44"/>
        <v>0</v>
      </c>
      <c r="M228" s="14">
        <v>1</v>
      </c>
      <c r="N228" s="14">
        <v>1</v>
      </c>
      <c r="P228" s="22">
        <f t="shared" si="39"/>
        <v>0</v>
      </c>
      <c r="R228" s="3">
        <f t="shared" si="46"/>
        <v>0</v>
      </c>
      <c r="T228" s="5">
        <f>+R228*(assessment!$J$274*assessment!$E$3)</f>
        <v>0</v>
      </c>
      <c r="V228" s="6">
        <f>+T228/payroll!F228</f>
        <v>0</v>
      </c>
      <c r="X228" s="5">
        <f>IF(V228&lt;$X$2,T228, +payroll!F228 * $X$2)</f>
        <v>0</v>
      </c>
      <c r="Z228" s="5">
        <f t="shared" si="41"/>
        <v>0</v>
      </c>
      <c r="AB228" t="e">
        <f t="shared" si="42"/>
        <v>#DIV/0!</v>
      </c>
    </row>
    <row r="229" spans="1:28" outlineLevel="1">
      <c r="A229" t="s">
        <v>377</v>
      </c>
      <c r="B229" t="s">
        <v>378</v>
      </c>
      <c r="D229" s="168">
        <v>0</v>
      </c>
      <c r="E229" s="168">
        <v>0</v>
      </c>
      <c r="F229" s="168">
        <v>0</v>
      </c>
      <c r="G229">
        <f t="shared" si="38"/>
        <v>0</v>
      </c>
      <c r="I229" s="22">
        <f t="shared" si="43"/>
        <v>0</v>
      </c>
      <c r="J229" s="6">
        <f>+IFR!AD229</f>
        <v>0</v>
      </c>
      <c r="K229" s="14">
        <f t="shared" si="45"/>
        <v>0.95</v>
      </c>
      <c r="L229" s="22">
        <f t="shared" si="44"/>
        <v>0</v>
      </c>
      <c r="M229" s="14">
        <v>1</v>
      </c>
      <c r="N229" s="14">
        <v>1</v>
      </c>
      <c r="P229" s="22">
        <f t="shared" si="39"/>
        <v>0</v>
      </c>
      <c r="R229" s="3">
        <f t="shared" si="46"/>
        <v>0</v>
      </c>
      <c r="T229" s="5">
        <f>+R229*(assessment!$J$274*assessment!$E$3)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 t="shared" si="41"/>
        <v>0</v>
      </c>
      <c r="AB229" t="e">
        <f t="shared" si="42"/>
        <v>#DIV/0!</v>
      </c>
    </row>
    <row r="230" spans="1:28" outlineLevel="1">
      <c r="A230" t="s">
        <v>379</v>
      </c>
      <c r="B230" t="s">
        <v>380</v>
      </c>
      <c r="D230" s="168">
        <v>0</v>
      </c>
      <c r="E230" s="168">
        <v>0</v>
      </c>
      <c r="F230" s="168">
        <v>0</v>
      </c>
      <c r="G230">
        <f t="shared" si="38"/>
        <v>0</v>
      </c>
      <c r="I230" s="22">
        <f t="shared" si="43"/>
        <v>0</v>
      </c>
      <c r="J230" s="6">
        <f>+IFR!AD230</f>
        <v>0</v>
      </c>
      <c r="K230" s="14">
        <f t="shared" si="45"/>
        <v>0.95</v>
      </c>
      <c r="L230" s="22">
        <f t="shared" si="44"/>
        <v>0</v>
      </c>
      <c r="M230" s="14">
        <v>1</v>
      </c>
      <c r="N230" s="14">
        <v>1</v>
      </c>
      <c r="P230" s="22">
        <f t="shared" si="39"/>
        <v>0</v>
      </c>
      <c r="R230" s="3">
        <f t="shared" si="46"/>
        <v>0</v>
      </c>
      <c r="T230" s="5">
        <f>+R230*(assessment!$J$274*assessment!$E$3)</f>
        <v>0</v>
      </c>
      <c r="V230" s="6">
        <f>+T230/payroll!F230</f>
        <v>0</v>
      </c>
      <c r="X230" s="5">
        <f>IF(V230&lt;$X$2,T230, +payroll!F230 * $X$2)</f>
        <v>0</v>
      </c>
      <c r="Z230" s="5">
        <f t="shared" si="41"/>
        <v>0</v>
      </c>
      <c r="AB230" t="e">
        <f t="shared" si="42"/>
        <v>#DIV/0!</v>
      </c>
    </row>
    <row r="231" spans="1:28" outlineLevel="1">
      <c r="A231" t="s">
        <v>381</v>
      </c>
      <c r="B231" t="s">
        <v>382</v>
      </c>
      <c r="D231" s="168">
        <v>0</v>
      </c>
      <c r="E231" s="168">
        <v>0</v>
      </c>
      <c r="F231" s="168">
        <v>0</v>
      </c>
      <c r="G231">
        <f t="shared" ref="G231:G263" si="47">SUM(D231:F231)</f>
        <v>0</v>
      </c>
      <c r="I231" s="22">
        <f t="shared" si="43"/>
        <v>0</v>
      </c>
      <c r="J231" s="6">
        <f>+IFR!AD231</f>
        <v>0</v>
      </c>
      <c r="K231" s="14">
        <f t="shared" si="45"/>
        <v>0.95</v>
      </c>
      <c r="L231" s="22">
        <f t="shared" si="44"/>
        <v>0</v>
      </c>
      <c r="M231" s="14">
        <v>1</v>
      </c>
      <c r="N231" s="14">
        <v>1</v>
      </c>
      <c r="P231" s="22">
        <f t="shared" ref="P231:P263" si="48">+L231*M231*N231</f>
        <v>0</v>
      </c>
      <c r="R231" s="3">
        <f t="shared" ref="R231:R263" si="49">+P231/$P$266</f>
        <v>0</v>
      </c>
      <c r="T231" s="5">
        <f>+R231*(assessment!$J$274*assessment!$E$3)</f>
        <v>0</v>
      </c>
      <c r="V231" s="6">
        <f>+T231/payroll!F231</f>
        <v>0</v>
      </c>
      <c r="X231" s="5">
        <f>IF(V231&lt;$X$2,T231, +payroll!F231 * $X$2)</f>
        <v>0</v>
      </c>
      <c r="Z231" s="5">
        <f t="shared" ref="Z231:Z263" si="50">+T231-X231</f>
        <v>0</v>
      </c>
      <c r="AB231" t="e">
        <f t="shared" ref="AB231:AB263" si="51">+X231/T231</f>
        <v>#DIV/0!</v>
      </c>
    </row>
    <row r="232" spans="1:28" outlineLevel="1">
      <c r="A232" t="s">
        <v>518</v>
      </c>
      <c r="B232" t="s">
        <v>519</v>
      </c>
      <c r="D232" s="168">
        <v>0</v>
      </c>
      <c r="E232" s="168">
        <v>0</v>
      </c>
      <c r="F232" s="168">
        <v>0</v>
      </c>
      <c r="G232">
        <f>SUM(D232:F232)</f>
        <v>0</v>
      </c>
      <c r="I232" s="22">
        <f>AVERAGE(D232:F232)</f>
        <v>0</v>
      </c>
      <c r="J232" s="6">
        <f>+IFR!AD232</f>
        <v>0</v>
      </c>
      <c r="K232" s="14">
        <f t="shared" si="45"/>
        <v>0.95</v>
      </c>
      <c r="L232" s="22">
        <f>+I232*K232</f>
        <v>0</v>
      </c>
      <c r="M232" s="14">
        <v>1</v>
      </c>
      <c r="N232" s="14">
        <v>1</v>
      </c>
      <c r="P232" s="22">
        <f>+L232*M232*N232</f>
        <v>0</v>
      </c>
      <c r="R232" s="3">
        <f>+P232/$P$266</f>
        <v>0</v>
      </c>
      <c r="T232" s="5">
        <f>+R232*(assessment!$J$274*assessment!$E$3)</f>
        <v>0</v>
      </c>
      <c r="V232" s="6">
        <f>+T232/payroll!F232</f>
        <v>0</v>
      </c>
      <c r="X232" s="5">
        <f>IF(V232&lt;$X$2,T232, +payroll!F232 * $X$2)</f>
        <v>0</v>
      </c>
      <c r="Z232" s="5">
        <f>+T232-X232</f>
        <v>0</v>
      </c>
      <c r="AB232" t="e">
        <f>+X232/T232</f>
        <v>#DIV/0!</v>
      </c>
    </row>
    <row r="233" spans="1:28" outlineLevel="1">
      <c r="A233" t="s">
        <v>383</v>
      </c>
      <c r="B233" t="s">
        <v>384</v>
      </c>
      <c r="D233" s="168">
        <v>2</v>
      </c>
      <c r="E233" s="168">
        <v>0</v>
      </c>
      <c r="F233" s="168">
        <v>2</v>
      </c>
      <c r="G233">
        <f t="shared" si="47"/>
        <v>4</v>
      </c>
      <c r="I233" s="22">
        <f t="shared" ref="I233:I263" si="52">AVERAGE(D233:F233)</f>
        <v>1.3333333333333333</v>
      </c>
      <c r="J233" s="6">
        <f>+IFR!AD233</f>
        <v>1.3333333333333334E-2</v>
      </c>
      <c r="K233" s="14">
        <f t="shared" si="45"/>
        <v>0.95</v>
      </c>
      <c r="L233" s="22">
        <f t="shared" ref="L233:L263" si="53">+I233*K233</f>
        <v>1.2666666666666666</v>
      </c>
      <c r="M233" s="14">
        <v>1</v>
      </c>
      <c r="N233" s="14">
        <v>1</v>
      </c>
      <c r="P233" s="22">
        <f t="shared" si="48"/>
        <v>1.2666666666666666</v>
      </c>
      <c r="R233" s="3">
        <f t="shared" si="49"/>
        <v>1.8119310893997275E-4</v>
      </c>
      <c r="T233" s="5">
        <f>+R233*(assessment!$J$274*assessment!$E$3)</f>
        <v>1324.0009226543846</v>
      </c>
      <c r="V233" s="6">
        <f>+T233/payroll!F233</f>
        <v>1.6861711189449604E-3</v>
      </c>
      <c r="X233" s="5">
        <f>IF(V233&lt;$X$2,T233, +payroll!F233 * $X$2)</f>
        <v>1324.0009226543846</v>
      </c>
      <c r="Z233" s="5">
        <f t="shared" si="50"/>
        <v>0</v>
      </c>
      <c r="AB233">
        <f t="shared" si="51"/>
        <v>1</v>
      </c>
    </row>
    <row r="234" spans="1:28" outlineLevel="1">
      <c r="A234" t="s">
        <v>385</v>
      </c>
      <c r="B234" t="s">
        <v>386</v>
      </c>
      <c r="D234" s="168">
        <v>0</v>
      </c>
      <c r="E234" s="168">
        <v>0</v>
      </c>
      <c r="F234" s="168">
        <v>0</v>
      </c>
      <c r="G234">
        <f t="shared" si="47"/>
        <v>0</v>
      </c>
      <c r="I234" s="22">
        <f t="shared" si="52"/>
        <v>0</v>
      </c>
      <c r="J234" s="6">
        <f>+IFR!AD234</f>
        <v>0</v>
      </c>
      <c r="K234" s="14">
        <f t="shared" si="45"/>
        <v>0.95</v>
      </c>
      <c r="L234" s="22">
        <f t="shared" si="53"/>
        <v>0</v>
      </c>
      <c r="M234" s="14">
        <v>1</v>
      </c>
      <c r="N234" s="14">
        <v>1</v>
      </c>
      <c r="P234" s="22">
        <f t="shared" si="48"/>
        <v>0</v>
      </c>
      <c r="R234" s="3">
        <f t="shared" si="49"/>
        <v>0</v>
      </c>
      <c r="T234" s="5">
        <f>+R234*(assessment!$J$274*assessment!$E$3)</f>
        <v>0</v>
      </c>
      <c r="V234" s="6">
        <f>+T234/payroll!F234</f>
        <v>0</v>
      </c>
      <c r="X234" s="5">
        <f>IF(V234&lt;$X$2,T234, +payroll!F234 * $X$2)</f>
        <v>0</v>
      </c>
      <c r="Z234" s="5">
        <f t="shared" si="50"/>
        <v>0</v>
      </c>
      <c r="AB234" t="e">
        <f t="shared" si="51"/>
        <v>#DIV/0!</v>
      </c>
    </row>
    <row r="235" spans="1:28" outlineLevel="1">
      <c r="A235" t="s">
        <v>387</v>
      </c>
      <c r="B235" t="s">
        <v>388</v>
      </c>
      <c r="D235" s="168">
        <v>1</v>
      </c>
      <c r="E235" s="168">
        <v>0</v>
      </c>
      <c r="F235" s="168">
        <v>0</v>
      </c>
      <c r="G235">
        <f t="shared" si="47"/>
        <v>1</v>
      </c>
      <c r="I235" s="22">
        <f t="shared" si="52"/>
        <v>0.33333333333333331</v>
      </c>
      <c r="J235" s="6">
        <f>+IFR!AD235</f>
        <v>1.6666666666666668E-3</v>
      </c>
      <c r="K235" s="14">
        <f t="shared" si="45"/>
        <v>0.95</v>
      </c>
      <c r="L235" s="22">
        <f t="shared" si="53"/>
        <v>0.31666666666666665</v>
      </c>
      <c r="M235" s="14">
        <v>1</v>
      </c>
      <c r="N235" s="14">
        <v>1</v>
      </c>
      <c r="P235" s="22">
        <f t="shared" si="48"/>
        <v>0.31666666666666665</v>
      </c>
      <c r="R235" s="3">
        <f t="shared" si="49"/>
        <v>4.5298277234993187E-5</v>
      </c>
      <c r="T235" s="5">
        <f>+R235*(assessment!$J$274*assessment!$E$3)</f>
        <v>331.00023066359614</v>
      </c>
      <c r="V235" s="6">
        <f>+T235/payroll!F235</f>
        <v>9.8705486385741929E-5</v>
      </c>
      <c r="X235" s="5">
        <f>IF(V235&lt;$X$2,T235, +payroll!F235 * $X$2)</f>
        <v>331.00023066359614</v>
      </c>
      <c r="Z235" s="5">
        <f t="shared" si="50"/>
        <v>0</v>
      </c>
      <c r="AB235">
        <f t="shared" si="51"/>
        <v>1</v>
      </c>
    </row>
    <row r="236" spans="1:28" s="104" customFormat="1" outlineLevel="1">
      <c r="A236" s="106" t="s">
        <v>585</v>
      </c>
      <c r="B236" s="106" t="s">
        <v>586</v>
      </c>
      <c r="D236" s="168">
        <v>0</v>
      </c>
      <c r="E236" s="168">
        <v>0</v>
      </c>
      <c r="F236" s="168">
        <v>0</v>
      </c>
      <c r="G236" s="104">
        <f t="shared" si="47"/>
        <v>0</v>
      </c>
      <c r="I236" s="22">
        <f t="shared" si="52"/>
        <v>0</v>
      </c>
      <c r="J236" s="6">
        <f>+IFR!AD236</f>
        <v>0</v>
      </c>
      <c r="K236" s="14">
        <f t="shared" si="45"/>
        <v>0.95</v>
      </c>
      <c r="L236" s="22">
        <f t="shared" si="53"/>
        <v>0</v>
      </c>
      <c r="M236" s="14">
        <v>1</v>
      </c>
      <c r="N236" s="14"/>
      <c r="P236" s="22">
        <f t="shared" si="48"/>
        <v>0</v>
      </c>
      <c r="R236" s="3">
        <f t="shared" si="49"/>
        <v>0</v>
      </c>
      <c r="T236" s="5">
        <f>+R236*(assessment!$J$274*assessment!$E$3)</f>
        <v>0</v>
      </c>
      <c r="V236" s="6">
        <f>+T236/payroll!F236</f>
        <v>0</v>
      </c>
      <c r="X236" s="5">
        <f>IF(V236&lt;$X$2,T236, +payroll!F236 * $X$2)</f>
        <v>0</v>
      </c>
      <c r="Z236" s="5">
        <f t="shared" si="50"/>
        <v>0</v>
      </c>
      <c r="AB236" s="104" t="e">
        <f t="shared" si="51"/>
        <v>#DIV/0!</v>
      </c>
    </row>
    <row r="237" spans="1:28" outlineLevel="1">
      <c r="A237" t="s">
        <v>389</v>
      </c>
      <c r="B237" t="s">
        <v>390</v>
      </c>
      <c r="D237" s="168">
        <v>0</v>
      </c>
      <c r="E237" s="168">
        <v>0</v>
      </c>
      <c r="F237" s="168">
        <v>0</v>
      </c>
      <c r="G237">
        <f t="shared" si="47"/>
        <v>0</v>
      </c>
      <c r="I237" s="22">
        <f t="shared" si="52"/>
        <v>0</v>
      </c>
      <c r="J237" s="6">
        <f>+IFR!AD237</f>
        <v>0</v>
      </c>
      <c r="K237" s="14">
        <f t="shared" si="45"/>
        <v>0.95</v>
      </c>
      <c r="L237" s="22">
        <f t="shared" si="53"/>
        <v>0</v>
      </c>
      <c r="M237" s="14">
        <v>1</v>
      </c>
      <c r="N237" s="14">
        <v>1</v>
      </c>
      <c r="P237" s="22">
        <f t="shared" si="48"/>
        <v>0</v>
      </c>
      <c r="R237" s="3">
        <f t="shared" si="49"/>
        <v>0</v>
      </c>
      <c r="T237" s="5">
        <f>+R237*(assessment!$J$274*assessment!$E$3)</f>
        <v>0</v>
      </c>
      <c r="V237" s="6">
        <f>+T237/payroll!F237</f>
        <v>0</v>
      </c>
      <c r="X237" s="5">
        <f>IF(V237&lt;$X$2,T237, +payroll!F237 * $X$2)</f>
        <v>0</v>
      </c>
      <c r="Z237" s="5">
        <f t="shared" si="50"/>
        <v>0</v>
      </c>
      <c r="AB237" t="e">
        <f t="shared" si="51"/>
        <v>#DIV/0!</v>
      </c>
    </row>
    <row r="238" spans="1:28" outlineLevel="1">
      <c r="A238" t="s">
        <v>391</v>
      </c>
      <c r="B238" t="s">
        <v>392</v>
      </c>
      <c r="D238" s="168">
        <v>0</v>
      </c>
      <c r="E238" s="168">
        <v>0</v>
      </c>
      <c r="F238" s="168">
        <v>0</v>
      </c>
      <c r="G238">
        <f t="shared" si="47"/>
        <v>0</v>
      </c>
      <c r="I238" s="22">
        <f t="shared" si="52"/>
        <v>0</v>
      </c>
      <c r="J238" s="6">
        <f>+IFR!AD238</f>
        <v>0</v>
      </c>
      <c r="K238" s="14">
        <f t="shared" si="45"/>
        <v>0.95</v>
      </c>
      <c r="L238" s="22">
        <f t="shared" si="53"/>
        <v>0</v>
      </c>
      <c r="M238" s="14">
        <v>1</v>
      </c>
      <c r="N238" s="14">
        <v>1</v>
      </c>
      <c r="P238" s="22">
        <f t="shared" si="48"/>
        <v>0</v>
      </c>
      <c r="R238" s="3">
        <f t="shared" si="49"/>
        <v>0</v>
      </c>
      <c r="T238" s="5">
        <f>+R238*(assessment!$J$274*assessment!$E$3)</f>
        <v>0</v>
      </c>
      <c r="V238" s="6">
        <f>+T238/payroll!F238</f>
        <v>0</v>
      </c>
      <c r="X238" s="5">
        <f>IF(V238&lt;$X$2,T238, +payroll!F238 * $X$2)</f>
        <v>0</v>
      </c>
      <c r="Z238" s="5">
        <f t="shared" si="50"/>
        <v>0</v>
      </c>
      <c r="AB238" t="e">
        <f t="shared" si="51"/>
        <v>#DIV/0!</v>
      </c>
    </row>
    <row r="239" spans="1:28" outlineLevel="1">
      <c r="A239" t="s">
        <v>393</v>
      </c>
      <c r="B239" t="s">
        <v>394</v>
      </c>
      <c r="D239" s="168">
        <v>0</v>
      </c>
      <c r="E239" s="168">
        <v>0</v>
      </c>
      <c r="F239" s="168">
        <v>1</v>
      </c>
      <c r="G239">
        <f t="shared" si="47"/>
        <v>1</v>
      </c>
      <c r="I239" s="22">
        <f t="shared" si="52"/>
        <v>0.33333333333333331</v>
      </c>
      <c r="J239" s="6">
        <f>+IFR!AD239</f>
        <v>5.0000000000000001E-3</v>
      </c>
      <c r="K239" s="14">
        <f t="shared" si="45"/>
        <v>0.95</v>
      </c>
      <c r="L239" s="22">
        <f t="shared" si="53"/>
        <v>0.31666666666666665</v>
      </c>
      <c r="M239" s="14">
        <v>1</v>
      </c>
      <c r="N239" s="14">
        <v>1</v>
      </c>
      <c r="P239" s="22">
        <f t="shared" si="48"/>
        <v>0.31666666666666665</v>
      </c>
      <c r="R239" s="3">
        <f t="shared" si="49"/>
        <v>4.5298277234993187E-5</v>
      </c>
      <c r="T239" s="5">
        <f>+R239*(assessment!$J$274*assessment!$E$3)</f>
        <v>331.00023066359614</v>
      </c>
      <c r="V239" s="6">
        <f>+T239/payroll!F239</f>
        <v>8.4079273932802245E-4</v>
      </c>
      <c r="X239" s="5">
        <f>IF(V239&lt;$X$2,T239, +payroll!F239 * $X$2)</f>
        <v>331.00023066359614</v>
      </c>
      <c r="Z239" s="5">
        <f t="shared" si="50"/>
        <v>0</v>
      </c>
      <c r="AB239">
        <f t="shared" si="51"/>
        <v>1</v>
      </c>
    </row>
    <row r="240" spans="1:28" outlineLevel="1">
      <c r="A240" t="s">
        <v>395</v>
      </c>
      <c r="B240" t="s">
        <v>396</v>
      </c>
      <c r="D240" s="168">
        <v>3</v>
      </c>
      <c r="E240" s="168">
        <v>2</v>
      </c>
      <c r="F240" s="168">
        <v>4</v>
      </c>
      <c r="G240">
        <f t="shared" si="47"/>
        <v>9</v>
      </c>
      <c r="I240" s="22">
        <f t="shared" si="52"/>
        <v>3</v>
      </c>
      <c r="J240" s="6">
        <f>+IFR!AD240</f>
        <v>3.1666666666666669E-2</v>
      </c>
      <c r="K240" s="14">
        <f t="shared" si="45"/>
        <v>0.95</v>
      </c>
      <c r="L240" s="22">
        <f t="shared" si="53"/>
        <v>2.8499999999999996</v>
      </c>
      <c r="M240" s="14">
        <v>1</v>
      </c>
      <c r="N240" s="14">
        <v>1</v>
      </c>
      <c r="P240" s="22">
        <f t="shared" si="48"/>
        <v>2.8499999999999996</v>
      </c>
      <c r="R240" s="3">
        <f t="shared" si="49"/>
        <v>4.0768449511493864E-4</v>
      </c>
      <c r="T240" s="5">
        <f>+R240*(assessment!$J$274*assessment!$E$3)</f>
        <v>2979.0020759723648</v>
      </c>
      <c r="V240" s="6">
        <f>+T240/payroll!F240</f>
        <v>1.4009519696511856E-3</v>
      </c>
      <c r="X240" s="5">
        <f>IF(V240&lt;$X$2,T240, +payroll!F240 * $X$2)</f>
        <v>2979.0020759723648</v>
      </c>
      <c r="Z240" s="5">
        <f t="shared" si="50"/>
        <v>0</v>
      </c>
      <c r="AB240">
        <f t="shared" si="51"/>
        <v>1</v>
      </c>
    </row>
    <row r="241" spans="1:28" outlineLevel="1">
      <c r="A241" t="s">
        <v>397</v>
      </c>
      <c r="B241" t="s">
        <v>398</v>
      </c>
      <c r="D241" s="168">
        <v>0</v>
      </c>
      <c r="E241" s="168">
        <v>0</v>
      </c>
      <c r="F241" s="168">
        <v>0</v>
      </c>
      <c r="G241">
        <f t="shared" si="47"/>
        <v>0</v>
      </c>
      <c r="I241" s="22">
        <f t="shared" si="52"/>
        <v>0</v>
      </c>
      <c r="J241" s="6">
        <f>+IFR!AD241</f>
        <v>0</v>
      </c>
      <c r="K241" s="14">
        <f t="shared" si="45"/>
        <v>0.95</v>
      </c>
      <c r="L241" s="22">
        <f t="shared" si="53"/>
        <v>0</v>
      </c>
      <c r="M241" s="14">
        <v>1</v>
      </c>
      <c r="N241" s="14">
        <v>1</v>
      </c>
      <c r="P241" s="22">
        <f t="shared" si="48"/>
        <v>0</v>
      </c>
      <c r="R241" s="3">
        <f t="shared" si="49"/>
        <v>0</v>
      </c>
      <c r="T241" s="5">
        <f>+R241*(assessment!$J$274*assessment!$E$3)</f>
        <v>0</v>
      </c>
      <c r="V241" s="6">
        <f>+T241/payroll!F241</f>
        <v>0</v>
      </c>
      <c r="X241" s="5">
        <f>IF(V241&lt;$X$2,T241, +payroll!F241 * $X$2)</f>
        <v>0</v>
      </c>
      <c r="Z241" s="5">
        <f t="shared" si="50"/>
        <v>0</v>
      </c>
      <c r="AB241" t="e">
        <f t="shared" si="51"/>
        <v>#DIV/0!</v>
      </c>
    </row>
    <row r="242" spans="1:28" outlineLevel="1">
      <c r="A242" t="s">
        <v>399</v>
      </c>
      <c r="B242" t="s">
        <v>400</v>
      </c>
      <c r="D242" s="168">
        <v>0</v>
      </c>
      <c r="E242" s="168">
        <v>1</v>
      </c>
      <c r="F242" s="168">
        <v>2</v>
      </c>
      <c r="G242">
        <f t="shared" si="47"/>
        <v>3</v>
      </c>
      <c r="I242" s="22">
        <f t="shared" si="52"/>
        <v>1</v>
      </c>
      <c r="J242" s="6">
        <f>+IFR!AD242</f>
        <v>1.3333333333333334E-2</v>
      </c>
      <c r="K242" s="14">
        <f t="shared" si="45"/>
        <v>0.95</v>
      </c>
      <c r="L242" s="22">
        <f t="shared" si="53"/>
        <v>0.95</v>
      </c>
      <c r="M242" s="14">
        <v>1</v>
      </c>
      <c r="N242" s="14">
        <v>1</v>
      </c>
      <c r="P242" s="22">
        <f t="shared" si="48"/>
        <v>0.95</v>
      </c>
      <c r="R242" s="3">
        <f t="shared" si="49"/>
        <v>1.3589483170497956E-4</v>
      </c>
      <c r="T242" s="5">
        <f>+R242*(assessment!$J$274*assessment!$E$3)</f>
        <v>993.00069199078837</v>
      </c>
      <c r="V242" s="6">
        <f>+T242/payroll!F242</f>
        <v>3.8254560006990558E-4</v>
      </c>
      <c r="X242" s="5">
        <f>IF(V242&lt;$X$2,T242, +payroll!F242 * $X$2)</f>
        <v>993.00069199078837</v>
      </c>
      <c r="Z242" s="5">
        <f t="shared" si="50"/>
        <v>0</v>
      </c>
      <c r="AB242">
        <f t="shared" si="51"/>
        <v>1</v>
      </c>
    </row>
    <row r="243" spans="1:28" outlineLevel="1">
      <c r="A243" t="s">
        <v>401</v>
      </c>
      <c r="B243" t="s">
        <v>402</v>
      </c>
      <c r="D243" s="168">
        <v>0</v>
      </c>
      <c r="E243" s="168">
        <v>0</v>
      </c>
      <c r="F243" s="168">
        <v>0</v>
      </c>
      <c r="G243">
        <f t="shared" si="47"/>
        <v>0</v>
      </c>
      <c r="I243" s="22">
        <f t="shared" si="52"/>
        <v>0</v>
      </c>
      <c r="J243" s="6">
        <f>+IFR!AD243</f>
        <v>0</v>
      </c>
      <c r="K243" s="14">
        <f t="shared" si="45"/>
        <v>0.95</v>
      </c>
      <c r="L243" s="22">
        <f t="shared" si="53"/>
        <v>0</v>
      </c>
      <c r="M243" s="14">
        <v>1</v>
      </c>
      <c r="N243" s="14">
        <v>1</v>
      </c>
      <c r="P243" s="22">
        <f t="shared" si="48"/>
        <v>0</v>
      </c>
      <c r="R243" s="3">
        <f t="shared" si="49"/>
        <v>0</v>
      </c>
      <c r="T243" s="5">
        <f>+R243*(assessment!$J$274*assessment!$E$3)</f>
        <v>0</v>
      </c>
      <c r="V243" s="6">
        <f>+T243/payroll!F243</f>
        <v>0</v>
      </c>
      <c r="X243" s="5">
        <f>IF(V243&lt;$X$2,T243, +payroll!F243 * $X$2)</f>
        <v>0</v>
      </c>
      <c r="Z243" s="5">
        <f t="shared" si="50"/>
        <v>0</v>
      </c>
      <c r="AB243" t="e">
        <f t="shared" si="51"/>
        <v>#DIV/0!</v>
      </c>
    </row>
    <row r="244" spans="1:28" outlineLevel="1">
      <c r="A244" t="s">
        <v>403</v>
      </c>
      <c r="B244" t="s">
        <v>404</v>
      </c>
      <c r="D244" s="168">
        <v>7</v>
      </c>
      <c r="E244" s="168">
        <v>4</v>
      </c>
      <c r="F244" s="168">
        <v>7</v>
      </c>
      <c r="G244">
        <f t="shared" si="47"/>
        <v>18</v>
      </c>
      <c r="I244" s="22">
        <f t="shared" si="52"/>
        <v>6</v>
      </c>
      <c r="J244" s="6">
        <f>+IFR!AD244</f>
        <v>1.7428606239570155E-2</v>
      </c>
      <c r="K244" s="14">
        <f t="shared" si="45"/>
        <v>0.95</v>
      </c>
      <c r="L244" s="22">
        <f t="shared" si="53"/>
        <v>5.6999999999999993</v>
      </c>
      <c r="M244" s="14">
        <v>1</v>
      </c>
      <c r="N244" s="14">
        <v>1</v>
      </c>
      <c r="P244" s="22">
        <f t="shared" si="48"/>
        <v>5.6999999999999993</v>
      </c>
      <c r="R244" s="3">
        <f t="shared" si="49"/>
        <v>8.1536899022987728E-4</v>
      </c>
      <c r="T244" s="5">
        <f>+R244*(assessment!$J$274*assessment!$E$3)</f>
        <v>5958.0041519447295</v>
      </c>
      <c r="V244" s="6">
        <f>+T244/payroll!F244</f>
        <v>4.1234958411433715E-4</v>
      </c>
      <c r="X244" s="5">
        <f>IF(V244&lt;$X$2,T244, +payroll!F244 * $X$2)</f>
        <v>5958.0041519447295</v>
      </c>
      <c r="Z244" s="5">
        <f t="shared" si="50"/>
        <v>0</v>
      </c>
      <c r="AB244">
        <f t="shared" si="51"/>
        <v>1</v>
      </c>
    </row>
    <row r="245" spans="1:28" outlineLevel="1">
      <c r="A245" t="s">
        <v>405</v>
      </c>
      <c r="B245" t="s">
        <v>406</v>
      </c>
      <c r="D245" s="168">
        <v>2</v>
      </c>
      <c r="E245" s="168">
        <v>1</v>
      </c>
      <c r="F245" s="168">
        <v>2</v>
      </c>
      <c r="G245">
        <f t="shared" si="47"/>
        <v>5</v>
      </c>
      <c r="I245" s="22">
        <f t="shared" si="52"/>
        <v>1.6666666666666667</v>
      </c>
      <c r="J245" s="6">
        <f>+IFR!AD245</f>
        <v>1.6666666666666666E-2</v>
      </c>
      <c r="K245" s="14">
        <f t="shared" si="45"/>
        <v>0.95</v>
      </c>
      <c r="L245" s="22">
        <f t="shared" si="53"/>
        <v>1.5833333333333333</v>
      </c>
      <c r="M245" s="14">
        <v>1</v>
      </c>
      <c r="N245" s="14">
        <v>1</v>
      </c>
      <c r="P245" s="22">
        <f t="shared" si="48"/>
        <v>1.5833333333333333</v>
      </c>
      <c r="R245" s="3">
        <f t="shared" si="49"/>
        <v>2.2649138617496592E-4</v>
      </c>
      <c r="T245" s="5">
        <f>+R245*(assessment!$J$274*assessment!$E$3)</f>
        <v>1655.0011533179807</v>
      </c>
      <c r="V245" s="6">
        <f>+T245/payroll!F245</f>
        <v>4.8017406962306349E-4</v>
      </c>
      <c r="X245" s="5">
        <f>IF(V245&lt;$X$2,T245, +payroll!F245 * $X$2)</f>
        <v>1655.0011533179807</v>
      </c>
      <c r="Z245" s="5">
        <f t="shared" si="50"/>
        <v>0</v>
      </c>
      <c r="AB245">
        <f t="shared" si="51"/>
        <v>1</v>
      </c>
    </row>
    <row r="246" spans="1:28" outlineLevel="1">
      <c r="A246" t="s">
        <v>407</v>
      </c>
      <c r="B246" t="s">
        <v>408</v>
      </c>
      <c r="D246" s="168">
        <v>0</v>
      </c>
      <c r="E246" s="168">
        <v>0</v>
      </c>
      <c r="F246" s="168">
        <v>0</v>
      </c>
      <c r="G246">
        <f t="shared" si="47"/>
        <v>0</v>
      </c>
      <c r="I246" s="22">
        <f t="shared" si="52"/>
        <v>0</v>
      </c>
      <c r="J246" s="6">
        <f>+IFR!AD246</f>
        <v>0</v>
      </c>
      <c r="K246" s="14">
        <f t="shared" si="45"/>
        <v>0.95</v>
      </c>
      <c r="L246" s="22">
        <f t="shared" si="53"/>
        <v>0</v>
      </c>
      <c r="M246" s="14">
        <v>1</v>
      </c>
      <c r="N246" s="14">
        <v>1</v>
      </c>
      <c r="P246" s="22">
        <f t="shared" si="48"/>
        <v>0</v>
      </c>
      <c r="R246" s="3">
        <f t="shared" si="49"/>
        <v>0</v>
      </c>
      <c r="T246" s="5">
        <f>+R246*(assessment!$J$274*assessment!$E$3)</f>
        <v>0</v>
      </c>
      <c r="V246" s="6">
        <f>+T246/payroll!F246</f>
        <v>0</v>
      </c>
      <c r="X246" s="5">
        <f>IF(V246&lt;$X$2,T246, +payroll!F246 * $X$2)</f>
        <v>0</v>
      </c>
      <c r="Z246" s="5">
        <f t="shared" si="50"/>
        <v>0</v>
      </c>
      <c r="AB246" t="e">
        <f t="shared" si="51"/>
        <v>#DIV/0!</v>
      </c>
    </row>
    <row r="247" spans="1:28" outlineLevel="1">
      <c r="A247" t="s">
        <v>409</v>
      </c>
      <c r="B247" t="s">
        <v>410</v>
      </c>
      <c r="D247" s="168">
        <v>4</v>
      </c>
      <c r="E247" s="168">
        <v>5</v>
      </c>
      <c r="F247" s="168">
        <v>2</v>
      </c>
      <c r="G247">
        <f t="shared" si="47"/>
        <v>11</v>
      </c>
      <c r="I247" s="22">
        <f t="shared" si="52"/>
        <v>3.6666666666666665</v>
      </c>
      <c r="J247" s="6">
        <f>+IFR!AD247</f>
        <v>1.6451463190593627E-2</v>
      </c>
      <c r="K247" s="14">
        <f t="shared" si="45"/>
        <v>0.95</v>
      </c>
      <c r="L247" s="22">
        <f t="shared" si="53"/>
        <v>3.4833333333333329</v>
      </c>
      <c r="M247" s="14">
        <v>1</v>
      </c>
      <c r="N247" s="14">
        <v>1</v>
      </c>
      <c r="P247" s="22">
        <f t="shared" si="48"/>
        <v>3.4833333333333329</v>
      </c>
      <c r="R247" s="3">
        <f t="shared" si="49"/>
        <v>4.9828104958492497E-4</v>
      </c>
      <c r="T247" s="5">
        <f>+R247*(assessment!$J$274*assessment!$E$3)</f>
        <v>3641.0025372995569</v>
      </c>
      <c r="V247" s="6">
        <f>+T247/payroll!F247</f>
        <v>5.6962754576610035E-4</v>
      </c>
      <c r="X247" s="5">
        <f>IF(V247&lt;$X$2,T247, +payroll!F247 * $X$2)</f>
        <v>3641.0025372995569</v>
      </c>
      <c r="Z247" s="5">
        <f t="shared" si="50"/>
        <v>0</v>
      </c>
      <c r="AB247">
        <f t="shared" si="51"/>
        <v>1</v>
      </c>
    </row>
    <row r="248" spans="1:28" outlineLevel="1">
      <c r="A248" t="s">
        <v>411</v>
      </c>
      <c r="B248" t="s">
        <v>412</v>
      </c>
      <c r="D248" s="168">
        <v>5</v>
      </c>
      <c r="E248" s="168">
        <v>5</v>
      </c>
      <c r="F248" s="168">
        <v>1</v>
      </c>
      <c r="G248">
        <f t="shared" si="47"/>
        <v>11</v>
      </c>
      <c r="I248" s="22">
        <f t="shared" si="52"/>
        <v>3.6666666666666665</v>
      </c>
      <c r="J248" s="6">
        <f>+IFR!AD248</f>
        <v>1.0936439311664327E-2</v>
      </c>
      <c r="K248" s="14">
        <f t="shared" si="45"/>
        <v>0.95</v>
      </c>
      <c r="L248" s="22">
        <f t="shared" si="53"/>
        <v>3.4833333333333329</v>
      </c>
      <c r="M248" s="14">
        <v>1</v>
      </c>
      <c r="N248" s="14">
        <v>1</v>
      </c>
      <c r="P248" s="22">
        <f t="shared" si="48"/>
        <v>3.4833333333333329</v>
      </c>
      <c r="R248" s="3">
        <f t="shared" si="49"/>
        <v>4.9828104958492497E-4</v>
      </c>
      <c r="T248" s="5">
        <f>+R248*(assessment!$J$274*assessment!$E$3)</f>
        <v>3641.0025372995569</v>
      </c>
      <c r="V248" s="6">
        <f>+T248/payroll!F248</f>
        <v>3.0970542423903931E-4</v>
      </c>
      <c r="X248" s="5">
        <f>IF(V248&lt;$X$2,T248, +payroll!F248 * $X$2)</f>
        <v>3641.0025372995569</v>
      </c>
      <c r="Z248" s="5">
        <f t="shared" si="50"/>
        <v>0</v>
      </c>
      <c r="AB248">
        <f t="shared" si="51"/>
        <v>1</v>
      </c>
    </row>
    <row r="249" spans="1:28" outlineLevel="1">
      <c r="A249" t="s">
        <v>413</v>
      </c>
      <c r="B249" t="s">
        <v>414</v>
      </c>
      <c r="D249" s="168">
        <v>0</v>
      </c>
      <c r="E249" s="168">
        <v>0</v>
      </c>
      <c r="F249" s="168">
        <v>0</v>
      </c>
      <c r="G249">
        <f t="shared" si="47"/>
        <v>0</v>
      </c>
      <c r="I249" s="22">
        <f t="shared" si="52"/>
        <v>0</v>
      </c>
      <c r="J249" s="6">
        <f>+IFR!AD249</f>
        <v>0</v>
      </c>
      <c r="K249" s="14">
        <f t="shared" si="45"/>
        <v>0.95</v>
      </c>
      <c r="L249" s="22">
        <f t="shared" si="53"/>
        <v>0</v>
      </c>
      <c r="M249" s="14">
        <v>1</v>
      </c>
      <c r="N249" s="14">
        <v>1</v>
      </c>
      <c r="P249" s="22">
        <f t="shared" si="48"/>
        <v>0</v>
      </c>
      <c r="R249" s="3">
        <f t="shared" si="49"/>
        <v>0</v>
      </c>
      <c r="T249" s="5">
        <f>+R249*(assessment!$J$274*assessment!$E$3)</f>
        <v>0</v>
      </c>
      <c r="V249" s="6">
        <f>+T249/payroll!F249</f>
        <v>0</v>
      </c>
      <c r="X249" s="5">
        <f>IF(V249&lt;$X$2,T249, +payroll!F249 * $X$2)</f>
        <v>0</v>
      </c>
      <c r="Z249" s="5">
        <f t="shared" si="50"/>
        <v>0</v>
      </c>
      <c r="AB249" t="e">
        <f t="shared" si="51"/>
        <v>#DIV/0!</v>
      </c>
    </row>
    <row r="250" spans="1:28" outlineLevel="1">
      <c r="A250" t="s">
        <v>415</v>
      </c>
      <c r="B250" t="s">
        <v>416</v>
      </c>
      <c r="D250" s="168">
        <v>0</v>
      </c>
      <c r="E250" s="168">
        <v>0</v>
      </c>
      <c r="F250" s="168">
        <v>0</v>
      </c>
      <c r="G250">
        <f t="shared" si="47"/>
        <v>0</v>
      </c>
      <c r="I250" s="22">
        <f t="shared" si="52"/>
        <v>0</v>
      </c>
      <c r="J250" s="6">
        <f>+IFR!AD250</f>
        <v>0</v>
      </c>
      <c r="K250" s="14">
        <f t="shared" si="45"/>
        <v>0.95</v>
      </c>
      <c r="L250" s="22">
        <f t="shared" si="53"/>
        <v>0</v>
      </c>
      <c r="M250" s="14">
        <v>1</v>
      </c>
      <c r="N250" s="14">
        <v>1</v>
      </c>
      <c r="P250" s="22">
        <f t="shared" si="48"/>
        <v>0</v>
      </c>
      <c r="R250" s="3">
        <f t="shared" si="49"/>
        <v>0</v>
      </c>
      <c r="T250" s="5">
        <f>+R250*(assessment!$J$274*assessment!$E$3)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50"/>
        <v>0</v>
      </c>
      <c r="AB250" t="e">
        <f t="shared" si="51"/>
        <v>#DIV/0!</v>
      </c>
    </row>
    <row r="251" spans="1:28" outlineLevel="1">
      <c r="A251" t="s">
        <v>417</v>
      </c>
      <c r="B251" t="s">
        <v>418</v>
      </c>
      <c r="D251" s="168">
        <v>1</v>
      </c>
      <c r="E251" s="168">
        <v>3</v>
      </c>
      <c r="F251" s="168">
        <v>0</v>
      </c>
      <c r="G251">
        <f t="shared" si="47"/>
        <v>4</v>
      </c>
      <c r="I251" s="22">
        <f t="shared" si="52"/>
        <v>1.3333333333333333</v>
      </c>
      <c r="J251" s="6">
        <f>+IFR!AD251</f>
        <v>1.1666666666666665E-2</v>
      </c>
      <c r="K251" s="14">
        <f t="shared" si="45"/>
        <v>0.95</v>
      </c>
      <c r="L251" s="22">
        <f t="shared" si="53"/>
        <v>1.2666666666666666</v>
      </c>
      <c r="M251" s="14">
        <v>1</v>
      </c>
      <c r="N251" s="14">
        <v>1</v>
      </c>
      <c r="P251" s="22">
        <f t="shared" si="48"/>
        <v>1.2666666666666666</v>
      </c>
      <c r="R251" s="3">
        <f t="shared" si="49"/>
        <v>1.8119310893997275E-4</v>
      </c>
      <c r="T251" s="5">
        <f>+R251*(assessment!$J$274*assessment!$E$3)</f>
        <v>1324.0009226543846</v>
      </c>
      <c r="V251" s="6">
        <f>+T251/payroll!F251</f>
        <v>6.8878542839083379E-4</v>
      </c>
      <c r="X251" s="5">
        <f>IF(V251&lt;$X$2,T251, +payroll!F251 * $X$2)</f>
        <v>1324.0009226543846</v>
      </c>
      <c r="Z251" s="5">
        <f t="shared" si="50"/>
        <v>0</v>
      </c>
      <c r="AB251">
        <f t="shared" si="51"/>
        <v>1</v>
      </c>
    </row>
    <row r="252" spans="1:28" outlineLevel="1">
      <c r="A252" t="s">
        <v>419</v>
      </c>
      <c r="B252" t="s">
        <v>420</v>
      </c>
      <c r="D252" s="168">
        <v>0</v>
      </c>
      <c r="E252" s="168">
        <v>0</v>
      </c>
      <c r="F252" s="168">
        <v>0</v>
      </c>
      <c r="G252">
        <f t="shared" si="47"/>
        <v>0</v>
      </c>
      <c r="I252" s="22">
        <f t="shared" si="52"/>
        <v>0</v>
      </c>
      <c r="J252" s="6">
        <f>+IFR!AD252</f>
        <v>0</v>
      </c>
      <c r="K252" s="14">
        <f t="shared" si="45"/>
        <v>0.95</v>
      </c>
      <c r="L252" s="22">
        <f t="shared" si="53"/>
        <v>0</v>
      </c>
      <c r="M252" s="14">
        <v>1</v>
      </c>
      <c r="N252" s="14">
        <v>1</v>
      </c>
      <c r="P252" s="22">
        <f t="shared" si="48"/>
        <v>0</v>
      </c>
      <c r="R252" s="3">
        <f t="shared" si="49"/>
        <v>0</v>
      </c>
      <c r="T252" s="5">
        <f>+R252*(assessment!$J$274*assessment!$E$3)</f>
        <v>0</v>
      </c>
      <c r="V252" s="6">
        <f>+T252/payroll!F252</f>
        <v>0</v>
      </c>
      <c r="X252" s="5">
        <f>IF(V252&lt;$X$2,T252, +payroll!F252 * $X$2)</f>
        <v>0</v>
      </c>
      <c r="Z252" s="5">
        <f t="shared" si="50"/>
        <v>0</v>
      </c>
      <c r="AB252" t="e">
        <f t="shared" si="51"/>
        <v>#DIV/0!</v>
      </c>
    </row>
    <row r="253" spans="1:28" outlineLevel="1">
      <c r="A253" t="s">
        <v>421</v>
      </c>
      <c r="B253" t="s">
        <v>422</v>
      </c>
      <c r="D253" s="168">
        <v>0</v>
      </c>
      <c r="E253" s="168">
        <v>0</v>
      </c>
      <c r="F253" s="168">
        <v>0</v>
      </c>
      <c r="G253">
        <f t="shared" si="47"/>
        <v>0</v>
      </c>
      <c r="I253" s="22">
        <f t="shared" si="52"/>
        <v>0</v>
      </c>
      <c r="J253" s="6">
        <f>+IFR!AD253</f>
        <v>0</v>
      </c>
      <c r="K253" s="14">
        <f t="shared" si="45"/>
        <v>0.95</v>
      </c>
      <c r="L253" s="22">
        <f t="shared" si="53"/>
        <v>0</v>
      </c>
      <c r="M253" s="14">
        <v>1</v>
      </c>
      <c r="N253" s="14">
        <v>1</v>
      </c>
      <c r="P253" s="22">
        <f t="shared" si="48"/>
        <v>0</v>
      </c>
      <c r="R253" s="3">
        <f t="shared" si="49"/>
        <v>0</v>
      </c>
      <c r="T253" s="5">
        <f>+R253*(assessment!$J$274*assessment!$E$3)</f>
        <v>0</v>
      </c>
      <c r="V253" s="6">
        <f>+T253/payroll!F253</f>
        <v>0</v>
      </c>
      <c r="X253" s="5">
        <f>IF(V253&lt;$X$2,T253, +payroll!F253 * $X$2)</f>
        <v>0</v>
      </c>
      <c r="Z253" s="5">
        <f t="shared" si="50"/>
        <v>0</v>
      </c>
      <c r="AB253" t="e">
        <f t="shared" si="51"/>
        <v>#DIV/0!</v>
      </c>
    </row>
    <row r="254" spans="1:28" outlineLevel="1">
      <c r="A254" t="s">
        <v>423</v>
      </c>
      <c r="B254" t="s">
        <v>424</v>
      </c>
      <c r="D254" s="168">
        <v>0</v>
      </c>
      <c r="E254" s="168">
        <v>0</v>
      </c>
      <c r="F254" s="168">
        <v>1</v>
      </c>
      <c r="G254">
        <f t="shared" si="47"/>
        <v>1</v>
      </c>
      <c r="I254" s="22">
        <f t="shared" si="52"/>
        <v>0.33333333333333331</v>
      </c>
      <c r="J254" s="6">
        <f>+IFR!AD254</f>
        <v>5.0000000000000001E-3</v>
      </c>
      <c r="K254" s="14">
        <f t="shared" si="45"/>
        <v>0.95</v>
      </c>
      <c r="L254" s="22">
        <f t="shared" si="53"/>
        <v>0.31666666666666665</v>
      </c>
      <c r="M254" s="14">
        <v>1</v>
      </c>
      <c r="N254" s="14">
        <v>1</v>
      </c>
      <c r="P254" s="22">
        <f t="shared" si="48"/>
        <v>0.31666666666666665</v>
      </c>
      <c r="R254" s="3">
        <f t="shared" si="49"/>
        <v>4.5298277234993187E-5</v>
      </c>
      <c r="T254" s="5">
        <f>+R254*(assessment!$J$274*assessment!$E$3)</f>
        <v>331.00023066359614</v>
      </c>
      <c r="V254" s="6">
        <f>+T254/payroll!F254</f>
        <v>1.1800763854968345E-4</v>
      </c>
      <c r="X254" s="5">
        <f>IF(V254&lt;$X$2,T254, +payroll!F254 * $X$2)</f>
        <v>331.00023066359614</v>
      </c>
      <c r="Z254" s="5">
        <f t="shared" si="50"/>
        <v>0</v>
      </c>
      <c r="AB254">
        <f t="shared" si="51"/>
        <v>1</v>
      </c>
    </row>
    <row r="255" spans="1:28" outlineLevel="1">
      <c r="A255" t="s">
        <v>425</v>
      </c>
      <c r="B255" t="s">
        <v>426</v>
      </c>
      <c r="D255" s="168">
        <v>0</v>
      </c>
      <c r="E255" s="168">
        <v>0</v>
      </c>
      <c r="F255" s="168">
        <v>2</v>
      </c>
      <c r="G255">
        <f t="shared" si="47"/>
        <v>2</v>
      </c>
      <c r="I255" s="22">
        <f t="shared" si="52"/>
        <v>0.66666666666666663</v>
      </c>
      <c r="J255" s="6">
        <f>+IFR!AD255</f>
        <v>0.01</v>
      </c>
      <c r="K255" s="14">
        <f t="shared" si="45"/>
        <v>0.95</v>
      </c>
      <c r="L255" s="22">
        <f t="shared" si="53"/>
        <v>0.6333333333333333</v>
      </c>
      <c r="M255" s="14">
        <v>1</v>
      </c>
      <c r="N255" s="14">
        <v>1</v>
      </c>
      <c r="P255" s="22">
        <f t="shared" si="48"/>
        <v>0.6333333333333333</v>
      </c>
      <c r="R255" s="3">
        <f t="shared" si="49"/>
        <v>9.0596554469986375E-5</v>
      </c>
      <c r="T255" s="5">
        <f>+R255*(assessment!$J$274*assessment!$E$3)</f>
        <v>662.00046132719228</v>
      </c>
      <c r="V255" s="6">
        <f>+T255/payroll!F255</f>
        <v>6.118442799424998E-4</v>
      </c>
      <c r="X255" s="5">
        <f>IF(V255&lt;$X$2,T255, +payroll!F255 * $X$2)</f>
        <v>662.00046132719228</v>
      </c>
      <c r="Z255" s="5">
        <f t="shared" si="50"/>
        <v>0</v>
      </c>
      <c r="AB255">
        <f t="shared" si="51"/>
        <v>1</v>
      </c>
    </row>
    <row r="256" spans="1:28" outlineLevel="1">
      <c r="A256" t="s">
        <v>427</v>
      </c>
      <c r="B256" t="s">
        <v>428</v>
      </c>
      <c r="D256" s="168">
        <v>0</v>
      </c>
      <c r="E256" s="168">
        <v>1</v>
      </c>
      <c r="F256" s="168">
        <v>0</v>
      </c>
      <c r="G256">
        <f t="shared" si="47"/>
        <v>1</v>
      </c>
      <c r="I256" s="22">
        <f t="shared" si="52"/>
        <v>0.33333333333333331</v>
      </c>
      <c r="J256" s="6">
        <f>+IFR!AD256</f>
        <v>3.3333333333333335E-3</v>
      </c>
      <c r="K256" s="14">
        <f t="shared" si="45"/>
        <v>0.95</v>
      </c>
      <c r="L256" s="22">
        <f t="shared" si="53"/>
        <v>0.31666666666666665</v>
      </c>
      <c r="M256" s="14">
        <v>1</v>
      </c>
      <c r="N256" s="14">
        <v>1</v>
      </c>
      <c r="P256" s="22">
        <f t="shared" si="48"/>
        <v>0.31666666666666665</v>
      </c>
      <c r="R256" s="3">
        <f t="shared" si="49"/>
        <v>4.5298277234993187E-5</v>
      </c>
      <c r="T256" s="5">
        <f>+R256*(assessment!$J$274*assessment!$E$3)</f>
        <v>331.00023066359614</v>
      </c>
      <c r="V256" s="6">
        <f>+T256/payroll!F256</f>
        <v>1.6961208604773117E-4</v>
      </c>
      <c r="X256" s="5">
        <f>IF(V256&lt;$X$2,T256, +payroll!F256 * $X$2)</f>
        <v>331.00023066359614</v>
      </c>
      <c r="Z256" s="5">
        <f t="shared" si="50"/>
        <v>0</v>
      </c>
      <c r="AB256">
        <f t="shared" si="51"/>
        <v>1</v>
      </c>
    </row>
    <row r="257" spans="1:28" outlineLevel="1">
      <c r="A257" t="s">
        <v>429</v>
      </c>
      <c r="B257" t="s">
        <v>430</v>
      </c>
      <c r="D257" s="168">
        <v>0</v>
      </c>
      <c r="E257" s="168">
        <v>0</v>
      </c>
      <c r="F257" s="168">
        <v>0</v>
      </c>
      <c r="G257">
        <f t="shared" si="47"/>
        <v>0</v>
      </c>
      <c r="I257" s="22">
        <f t="shared" si="52"/>
        <v>0</v>
      </c>
      <c r="J257" s="6">
        <f>+IFR!AD257</f>
        <v>0</v>
      </c>
      <c r="K257" s="14">
        <f t="shared" si="45"/>
        <v>0.95</v>
      </c>
      <c r="L257" s="22">
        <f t="shared" si="53"/>
        <v>0</v>
      </c>
      <c r="M257" s="14">
        <v>1</v>
      </c>
      <c r="N257" s="14">
        <v>1</v>
      </c>
      <c r="P257" s="22">
        <f t="shared" si="48"/>
        <v>0</v>
      </c>
      <c r="R257" s="3">
        <f t="shared" si="49"/>
        <v>0</v>
      </c>
      <c r="T257" s="5">
        <f>+R257*(assessment!$J$274*assessment!$E$3)</f>
        <v>0</v>
      </c>
      <c r="V257" s="6">
        <f>+T257/payroll!F257</f>
        <v>0</v>
      </c>
      <c r="X257" s="5">
        <f>IF(V257&lt;$X$2,T257, +payroll!F257 * $X$2)</f>
        <v>0</v>
      </c>
      <c r="Z257" s="5">
        <f t="shared" si="50"/>
        <v>0</v>
      </c>
      <c r="AB257" t="e">
        <f t="shared" si="51"/>
        <v>#DIV/0!</v>
      </c>
    </row>
    <row r="258" spans="1:28" outlineLevel="1">
      <c r="A258" t="s">
        <v>431</v>
      </c>
      <c r="B258" t="s">
        <v>432</v>
      </c>
      <c r="D258" s="168">
        <v>1</v>
      </c>
      <c r="E258" s="168">
        <v>0</v>
      </c>
      <c r="F258" s="168">
        <v>0</v>
      </c>
      <c r="G258">
        <f t="shared" si="47"/>
        <v>1</v>
      </c>
      <c r="I258" s="22">
        <f t="shared" si="52"/>
        <v>0.33333333333333331</v>
      </c>
      <c r="J258" s="6">
        <f>+IFR!AD258</f>
        <v>1.6666666666666668E-3</v>
      </c>
      <c r="K258" s="14">
        <f t="shared" ref="K258:K263" si="54">IF(+J258&lt;$E$269,$I$269,IF(J258&gt;$E$271,$I$271,$I$270))</f>
        <v>0.95</v>
      </c>
      <c r="L258" s="22">
        <f t="shared" si="53"/>
        <v>0.31666666666666665</v>
      </c>
      <c r="M258" s="14">
        <v>1</v>
      </c>
      <c r="N258" s="14">
        <v>1</v>
      </c>
      <c r="P258" s="22">
        <f t="shared" si="48"/>
        <v>0.31666666666666665</v>
      </c>
      <c r="R258" s="3">
        <f t="shared" si="49"/>
        <v>4.5298277234993187E-5</v>
      </c>
      <c r="T258" s="5">
        <f>+R258*(assessment!$J$274*assessment!$E$3)</f>
        <v>331.00023066359614</v>
      </c>
      <c r="V258" s="6">
        <f>+T258/payroll!F258</f>
        <v>3.2273288372116298E-4</v>
      </c>
      <c r="X258" s="5">
        <f>IF(V258&lt;$X$2,T258, +payroll!F258 * $X$2)</f>
        <v>331.00023066359614</v>
      </c>
      <c r="Z258" s="5">
        <f t="shared" si="50"/>
        <v>0</v>
      </c>
      <c r="AB258">
        <f t="shared" si="51"/>
        <v>1</v>
      </c>
    </row>
    <row r="259" spans="1:28" outlineLevel="1">
      <c r="A259" t="s">
        <v>433</v>
      </c>
      <c r="B259" t="s">
        <v>434</v>
      </c>
      <c r="D259" s="168">
        <v>0</v>
      </c>
      <c r="E259" s="168">
        <v>0</v>
      </c>
      <c r="F259" s="168">
        <v>0</v>
      </c>
      <c r="G259">
        <f t="shared" si="47"/>
        <v>0</v>
      </c>
      <c r="I259" s="22">
        <f t="shared" si="52"/>
        <v>0</v>
      </c>
      <c r="J259" s="6">
        <f>+IFR!AD259</f>
        <v>0</v>
      </c>
      <c r="K259" s="14">
        <f t="shared" si="54"/>
        <v>0.95</v>
      </c>
      <c r="L259" s="22">
        <f t="shared" si="53"/>
        <v>0</v>
      </c>
      <c r="M259" s="14">
        <v>1</v>
      </c>
      <c r="N259" s="14">
        <v>1</v>
      </c>
      <c r="P259" s="22">
        <f t="shared" si="48"/>
        <v>0</v>
      </c>
      <c r="R259" s="3">
        <f t="shared" si="49"/>
        <v>0</v>
      </c>
      <c r="T259" s="5">
        <f>+R259*(assessment!$J$274*assessment!$E$3)</f>
        <v>0</v>
      </c>
      <c r="V259" s="6">
        <f>+T259/payroll!F259</f>
        <v>0</v>
      </c>
      <c r="X259" s="5">
        <f>IF(V259&lt;$X$2,T259, +payroll!F259 * $X$2)</f>
        <v>0</v>
      </c>
      <c r="Z259" s="5">
        <f t="shared" si="50"/>
        <v>0</v>
      </c>
      <c r="AB259" t="e">
        <f t="shared" si="51"/>
        <v>#DIV/0!</v>
      </c>
    </row>
    <row r="260" spans="1:28" outlineLevel="1">
      <c r="A260" t="s">
        <v>435</v>
      </c>
      <c r="B260" t="s">
        <v>436</v>
      </c>
      <c r="D260" s="168">
        <v>2</v>
      </c>
      <c r="E260" s="168">
        <v>2</v>
      </c>
      <c r="F260" s="168">
        <v>3</v>
      </c>
      <c r="G260">
        <f t="shared" si="47"/>
        <v>7</v>
      </c>
      <c r="I260" s="22">
        <f t="shared" si="52"/>
        <v>2.3333333333333335</v>
      </c>
      <c r="J260" s="6">
        <f>+IFR!AD260</f>
        <v>2.3051265016885342E-2</v>
      </c>
      <c r="K260" s="14">
        <f t="shared" si="54"/>
        <v>0.95</v>
      </c>
      <c r="L260" s="22">
        <f t="shared" si="53"/>
        <v>2.2166666666666668</v>
      </c>
      <c r="M260" s="14">
        <v>1</v>
      </c>
      <c r="N260" s="14">
        <v>1</v>
      </c>
      <c r="P260" s="22">
        <f t="shared" si="48"/>
        <v>2.2166666666666668</v>
      </c>
      <c r="R260" s="3">
        <f t="shared" si="49"/>
        <v>3.1708794064495236E-4</v>
      </c>
      <c r="T260" s="5">
        <f>+R260*(assessment!$J$274*assessment!$E$3)</f>
        <v>2317.0016146451735</v>
      </c>
      <c r="V260" s="6">
        <f>+T260/payroll!F260</f>
        <v>5.288063958496335E-4</v>
      </c>
      <c r="X260" s="5">
        <f>IF(V260&lt;$X$2,T260, +payroll!F260 * $X$2)</f>
        <v>2317.0016146451735</v>
      </c>
      <c r="Z260" s="5">
        <f t="shared" si="50"/>
        <v>0</v>
      </c>
      <c r="AB260">
        <f t="shared" si="51"/>
        <v>1</v>
      </c>
    </row>
    <row r="261" spans="1:28" outlineLevel="1">
      <c r="A261" t="s">
        <v>437</v>
      </c>
      <c r="B261" t="s">
        <v>438</v>
      </c>
      <c r="D261" s="168">
        <v>0</v>
      </c>
      <c r="E261" s="168">
        <v>0</v>
      </c>
      <c r="F261" s="168">
        <v>0</v>
      </c>
      <c r="G261">
        <f t="shared" si="47"/>
        <v>0</v>
      </c>
      <c r="I261" s="22">
        <f t="shared" si="52"/>
        <v>0</v>
      </c>
      <c r="J261" s="6">
        <f>+IFR!AD261</f>
        <v>0</v>
      </c>
      <c r="K261" s="14">
        <f t="shared" si="54"/>
        <v>0.95</v>
      </c>
      <c r="L261" s="22">
        <f t="shared" si="53"/>
        <v>0</v>
      </c>
      <c r="M261" s="14">
        <v>1</v>
      </c>
      <c r="N261" s="14">
        <v>1</v>
      </c>
      <c r="P261" s="22">
        <f t="shared" si="48"/>
        <v>0</v>
      </c>
      <c r="R261" s="3">
        <f t="shared" si="49"/>
        <v>0</v>
      </c>
      <c r="T261" s="5">
        <f>+R261*(assessment!$J$274*assessment!$E$3)</f>
        <v>0</v>
      </c>
      <c r="V261" s="6">
        <f>+T261/payroll!F261</f>
        <v>0</v>
      </c>
      <c r="X261" s="5">
        <f>IF(V261&lt;$X$2,T261, +payroll!F261 * $X$2)</f>
        <v>0</v>
      </c>
      <c r="Z261" s="5">
        <f t="shared" si="50"/>
        <v>0</v>
      </c>
      <c r="AB261" t="e">
        <f t="shared" si="51"/>
        <v>#DIV/0!</v>
      </c>
    </row>
    <row r="262" spans="1:28" outlineLevel="1">
      <c r="A262" t="s">
        <v>439</v>
      </c>
      <c r="B262" t="s">
        <v>440</v>
      </c>
      <c r="D262" s="168">
        <v>0</v>
      </c>
      <c r="E262" s="168">
        <v>0</v>
      </c>
      <c r="F262" s="168">
        <v>0</v>
      </c>
      <c r="G262">
        <f t="shared" si="47"/>
        <v>0</v>
      </c>
      <c r="I262" s="22">
        <f t="shared" si="52"/>
        <v>0</v>
      </c>
      <c r="J262" s="6">
        <f>+IFR!AD262</f>
        <v>0</v>
      </c>
      <c r="K262" s="14">
        <f t="shared" si="54"/>
        <v>0.95</v>
      </c>
      <c r="L262" s="22">
        <f t="shared" si="53"/>
        <v>0</v>
      </c>
      <c r="M262" s="14">
        <v>1</v>
      </c>
      <c r="N262" s="14">
        <v>1</v>
      </c>
      <c r="P262" s="22">
        <f t="shared" si="48"/>
        <v>0</v>
      </c>
      <c r="R262" s="3">
        <f t="shared" si="49"/>
        <v>0</v>
      </c>
      <c r="T262" s="5">
        <f>+R262*(assessment!$J$274*assessment!$E$3)</f>
        <v>0</v>
      </c>
      <c r="V262" s="6">
        <f>+T262/payroll!F262</f>
        <v>0</v>
      </c>
      <c r="X262" s="5">
        <f>IF(V262&lt;$X$2,T262, +payroll!F262 * $X$2)</f>
        <v>0</v>
      </c>
      <c r="Z262" s="5">
        <f t="shared" si="50"/>
        <v>0</v>
      </c>
      <c r="AB262" t="e">
        <f t="shared" si="51"/>
        <v>#DIV/0!</v>
      </c>
    </row>
    <row r="263" spans="1:28" outlineLevel="1">
      <c r="A263" t="s">
        <v>441</v>
      </c>
      <c r="B263" t="s">
        <v>442</v>
      </c>
      <c r="D263" s="170">
        <v>0</v>
      </c>
      <c r="E263" s="170">
        <v>0</v>
      </c>
      <c r="F263" s="170">
        <v>0</v>
      </c>
      <c r="G263">
        <f t="shared" si="47"/>
        <v>0</v>
      </c>
      <c r="I263" s="28">
        <f t="shared" si="52"/>
        <v>0</v>
      </c>
      <c r="J263" s="26">
        <f>+IFR!AD263</f>
        <v>0</v>
      </c>
      <c r="K263" s="29">
        <f t="shared" si="54"/>
        <v>0.95</v>
      </c>
      <c r="L263" s="28">
        <f t="shared" si="53"/>
        <v>0</v>
      </c>
      <c r="M263" s="14">
        <v>1</v>
      </c>
      <c r="N263" s="14">
        <v>1</v>
      </c>
      <c r="P263" s="28">
        <f t="shared" si="48"/>
        <v>0</v>
      </c>
      <c r="R263" s="24">
        <f t="shared" si="49"/>
        <v>0</v>
      </c>
      <c r="T263" s="25">
        <f>+R263*(assessment!$J$274*assessment!$E$3)</f>
        <v>0</v>
      </c>
      <c r="V263" s="26">
        <f>+T263/payroll!F263</f>
        <v>0</v>
      </c>
      <c r="X263" s="25">
        <f>IF(V263&lt;$X$2,T263, +payroll!F263 * $X$2)</f>
        <v>0</v>
      </c>
      <c r="Z263" s="25">
        <f t="shared" si="50"/>
        <v>0</v>
      </c>
      <c r="AB263" t="e">
        <f t="shared" si="51"/>
        <v>#DIV/0!</v>
      </c>
    </row>
    <row r="264" spans="1:28">
      <c r="B264" t="s">
        <v>486</v>
      </c>
      <c r="D264" s="168">
        <f>SUBTOTAL(9,D142:D263)</f>
        <v>106</v>
      </c>
      <c r="E264" s="168">
        <f>SUBTOTAL(9,E142:E263)</f>
        <v>101</v>
      </c>
      <c r="F264" s="168">
        <f>SUBTOTAL(9,F142:F263)</f>
        <v>108</v>
      </c>
      <c r="G264">
        <f>SUBTOTAL(9,G142:G263)</f>
        <v>315</v>
      </c>
      <c r="I264" s="22">
        <f>SUBTOTAL(9,I142:I263)</f>
        <v>104.99999999999999</v>
      </c>
      <c r="J264" s="6">
        <f>+IFR!AD264</f>
        <v>1.6105483181780192E-2</v>
      </c>
      <c r="K264" s="14">
        <f>+L264/I264</f>
        <v>0.95904761904761937</v>
      </c>
      <c r="L264" s="22">
        <f>SUBTOTAL(9,L142:L263)</f>
        <v>100.70000000000002</v>
      </c>
      <c r="M264" s="14">
        <f>+P264/L264</f>
        <v>1</v>
      </c>
      <c r="N264" s="14"/>
      <c r="P264" s="22">
        <f>SUBTOTAL(9,P142:P263)</f>
        <v>100.70000000000002</v>
      </c>
      <c r="R264" s="3">
        <f>SUBTOTAL(9,R142:R263)</f>
        <v>1.4404852160727824E-2</v>
      </c>
      <c r="T264" s="5">
        <f>SUBTOTAL(9,T142:T263)</f>
        <v>105258.07335102362</v>
      </c>
      <c r="V264" s="6">
        <f>+T264/payroll!F264</f>
        <v>3.9511488534240709E-4</v>
      </c>
      <c r="X264" s="5">
        <f>SUBTOTAL(9,X142:X263)</f>
        <v>105258.07335102362</v>
      </c>
      <c r="Z264" s="5">
        <f>+T264-X264</f>
        <v>0</v>
      </c>
      <c r="AB264">
        <f>+X264/T264</f>
        <v>1</v>
      </c>
    </row>
    <row r="265" spans="1:28">
      <c r="D265" s="170"/>
      <c r="E265" s="170"/>
      <c r="F265" s="170"/>
      <c r="G265" s="5">
        <f>SUM(G4:G263)</f>
        <v>20782</v>
      </c>
      <c r="J265" s="22"/>
      <c r="Z265" s="7"/>
    </row>
    <row r="266" spans="1:28" ht="13.5" thickBot="1">
      <c r="D266" s="168">
        <f>SUBTOTAL(9,D4:D265)</f>
        <v>7462</v>
      </c>
      <c r="E266" s="168">
        <f>SUBTOTAL(9,E4:E265)</f>
        <v>6953</v>
      </c>
      <c r="F266" s="168">
        <f>SUBTOTAL(9,F4:F265)</f>
        <v>6442</v>
      </c>
      <c r="I266" s="21">
        <f>SUBTOTAL(9,I4:I265)</f>
        <v>6952.333333333333</v>
      </c>
      <c r="J266" s="6">
        <f>+IFR!AD266</f>
        <v>3.6419159859499173E-2</v>
      </c>
      <c r="K266" s="14">
        <f>+L266/I266</f>
        <v>1.0055185309488415</v>
      </c>
      <c r="L266" s="21">
        <f>SUBTOTAL(9,L4:L265)</f>
        <v>6990.6999999999953</v>
      </c>
      <c r="M266" s="14">
        <f>+P266/L266</f>
        <v>1</v>
      </c>
      <c r="N266" s="15"/>
      <c r="P266" s="21">
        <f>SUBTOTAL(9,P4:P265)</f>
        <v>6990.6999999999953</v>
      </c>
      <c r="R266" s="12">
        <f>SUBTOTAL(9,R5:R265)</f>
        <v>0.99999999999999978</v>
      </c>
      <c r="T266" s="10">
        <f>SUBTOTAL(9,T5:T265)</f>
        <v>7307126.25</v>
      </c>
      <c r="V266" s="6">
        <f>+T266/payroll!F266</f>
        <v>8.679337329932543E-4</v>
      </c>
      <c r="X266" s="10">
        <f>SUBTOTAL(9,X5:X265)</f>
        <v>7307126.25</v>
      </c>
      <c r="Z266" s="5">
        <f>SUBTOTAL(9,Z4:Z265)</f>
        <v>0</v>
      </c>
    </row>
    <row r="267" spans="1:28" ht="13.5" thickTop="1">
      <c r="J267" s="22"/>
    </row>
    <row r="268" spans="1:28">
      <c r="B268" s="9" t="s">
        <v>473</v>
      </c>
    </row>
    <row r="269" spans="1:28">
      <c r="B269" s="9" t="s">
        <v>474</v>
      </c>
      <c r="C269" s="33" t="s">
        <v>554</v>
      </c>
      <c r="D269" s="174" t="s">
        <v>475</v>
      </c>
      <c r="E269" s="175">
        <v>3.5000000000000003E-2</v>
      </c>
      <c r="H269" s="33" t="s">
        <v>553</v>
      </c>
      <c r="I269" s="16">
        <v>0.95</v>
      </c>
      <c r="R269"/>
      <c r="S269" s="3"/>
    </row>
    <row r="270" spans="1:28">
      <c r="B270" s="9" t="s">
        <v>476</v>
      </c>
      <c r="C270" s="33" t="s">
        <v>554</v>
      </c>
      <c r="D270" s="176" t="s">
        <v>477</v>
      </c>
      <c r="E270" s="175"/>
      <c r="H270" s="33" t="s">
        <v>553</v>
      </c>
      <c r="I270" s="16">
        <v>1</v>
      </c>
      <c r="R270"/>
      <c r="S270" s="3"/>
    </row>
    <row r="271" spans="1:28">
      <c r="B271" s="9" t="s">
        <v>478</v>
      </c>
      <c r="C271" s="33" t="s">
        <v>554</v>
      </c>
      <c r="D271" s="174" t="s">
        <v>501</v>
      </c>
      <c r="E271" s="176">
        <v>7.4999999999999997E-2</v>
      </c>
      <c r="H271" s="33" t="s">
        <v>553</v>
      </c>
      <c r="I271" s="16">
        <v>1.05</v>
      </c>
      <c r="R271"/>
      <c r="S271" s="3"/>
    </row>
    <row r="272" spans="1:28">
      <c r="T272" s="5"/>
    </row>
  </sheetData>
  <autoFilter ref="A3:AC263"/>
  <phoneticPr fontId="9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2014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0"/>
  <sheetViews>
    <sheetView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C274" sqref="C274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style="106" customWidth="1"/>
    <col min="5" max="5" width="13.42578125" style="106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455</v>
      </c>
      <c r="R1" s="1" t="s">
        <v>448</v>
      </c>
    </row>
    <row r="2" spans="1:24">
      <c r="A2" s="19" t="s">
        <v>463</v>
      </c>
      <c r="B2" s="19"/>
      <c r="G2" s="1" t="s">
        <v>445</v>
      </c>
      <c r="H2" s="1" t="s">
        <v>457</v>
      </c>
      <c r="J2" s="1" t="s">
        <v>446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461</v>
      </c>
      <c r="B3" s="11" t="s">
        <v>462</v>
      </c>
      <c r="C3" s="11" t="s">
        <v>565</v>
      </c>
      <c r="D3" s="11" t="s">
        <v>574</v>
      </c>
      <c r="E3" s="11" t="s">
        <v>581</v>
      </c>
      <c r="F3" s="11"/>
      <c r="G3" s="11" t="s">
        <v>456</v>
      </c>
      <c r="H3" s="11" t="s">
        <v>458</v>
      </c>
      <c r="J3" s="11" t="s">
        <v>456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453</v>
      </c>
      <c r="S3" s="11"/>
      <c r="T3" s="11" t="s">
        <v>454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522</v>
      </c>
      <c r="C5" s="169">
        <v>13064.619999999999</v>
      </c>
      <c r="D5" s="44">
        <v>2348.62</v>
      </c>
      <c r="E5" s="44">
        <v>3221.42</v>
      </c>
      <c r="F5" s="16"/>
      <c r="G5" s="16">
        <f>IF(SUM(C5:E5)&gt;0,AVERAGE(C5:E5),0)</f>
        <v>6211.5533333333324</v>
      </c>
      <c r="H5" s="14">
        <v>1</v>
      </c>
      <c r="J5" s="16">
        <f t="shared" ref="J5:J55" si="0">+G5*H5</f>
        <v>6211.5533333333324</v>
      </c>
      <c r="L5" s="3">
        <f t="shared" ref="L5:L37" si="1">+J5/$J$266</f>
        <v>1.5513573298116899E-4</v>
      </c>
      <c r="N5" s="16">
        <f>+L5*(assessment!$J$274*assessment!$F$3)</f>
        <v>4534.3855471187626</v>
      </c>
      <c r="P5" s="6">
        <f>+N5/payroll!F5</f>
        <v>1.78446394871991E-4</v>
      </c>
      <c r="R5" s="16">
        <f>IF(P5&lt;$R$2,N5, +payroll!F5 * $R$2)</f>
        <v>4534.3855471187626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523</v>
      </c>
      <c r="C6" s="169">
        <v>0</v>
      </c>
      <c r="D6" s="44">
        <v>0</v>
      </c>
      <c r="E6" s="44">
        <v>0</v>
      </c>
      <c r="F6" s="16"/>
      <c r="G6" s="16">
        <f t="shared" ref="G6:G69" si="4">IF(SUM(C6:E6)&gt;0,AVERAGE(C6:E6),0)</f>
        <v>0</v>
      </c>
      <c r="H6" s="14">
        <v>1</v>
      </c>
      <c r="J6" s="16">
        <f t="shared" si="0"/>
        <v>0</v>
      </c>
      <c r="L6" s="3">
        <f t="shared" si="1"/>
        <v>0</v>
      </c>
      <c r="N6" s="16">
        <f>+L6*(assessment!$J$274*assessment!$F$3)</f>
        <v>0</v>
      </c>
      <c r="P6" s="6">
        <f>+N6/payroll!F6</f>
        <v>0</v>
      </c>
      <c r="R6" s="16">
        <f>IF(P6&lt;$R$2,N6, +payroll!F6 * $R$2)</f>
        <v>0</v>
      </c>
      <c r="T6" s="5">
        <f t="shared" si="2"/>
        <v>0</v>
      </c>
      <c r="V6" t="e">
        <f t="shared" si="3"/>
        <v>#DIV/0!</v>
      </c>
    </row>
    <row r="7" spans="1:24">
      <c r="A7" t="s">
        <v>9</v>
      </c>
      <c r="B7" t="s">
        <v>10</v>
      </c>
      <c r="C7" s="169">
        <v>959.19999999999993</v>
      </c>
      <c r="D7" s="44">
        <v>0</v>
      </c>
      <c r="E7" s="44">
        <v>0</v>
      </c>
      <c r="F7" s="16"/>
      <c r="G7" s="16">
        <f t="shared" si="4"/>
        <v>319.73333333333329</v>
      </c>
      <c r="H7" s="14">
        <v>1</v>
      </c>
      <c r="J7" s="16">
        <f t="shared" si="0"/>
        <v>319.73333333333329</v>
      </c>
      <c r="L7" s="3">
        <f t="shared" si="1"/>
        <v>7.9854526498222832E-6</v>
      </c>
      <c r="N7" s="16">
        <f>+L7*(assessment!$J$274*assessment!$F$3)</f>
        <v>233.40284270259386</v>
      </c>
      <c r="P7" s="6">
        <f>+N7/payroll!F7</f>
        <v>9.1277651516996623E-6</v>
      </c>
      <c r="R7" s="16">
        <f>IF(P7&lt;$R$2,N7, +payroll!F7 * $R$2)</f>
        <v>233.40284270259386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169">
        <v>0</v>
      </c>
      <c r="D8" s="44">
        <v>0</v>
      </c>
      <c r="E8" s="44">
        <v>0</v>
      </c>
      <c r="F8" s="16"/>
      <c r="G8" s="16">
        <f t="shared" si="4"/>
        <v>0</v>
      </c>
      <c r="H8" s="14">
        <v>1</v>
      </c>
      <c r="J8" s="16">
        <f t="shared" si="0"/>
        <v>0</v>
      </c>
      <c r="L8" s="3">
        <f t="shared" si="1"/>
        <v>0</v>
      </c>
      <c r="N8" s="16">
        <f>+L8*(assessment!$J$274*assessment!$F$3)</f>
        <v>0</v>
      </c>
      <c r="P8" s="6">
        <f>+N8/payroll!F8</f>
        <v>0</v>
      </c>
      <c r="R8" s="16">
        <f>IF(P8&lt;$R$2,N8, +payroll!F8 * $R$2)</f>
        <v>0</v>
      </c>
      <c r="T8" s="5">
        <f t="shared" si="2"/>
        <v>0</v>
      </c>
      <c r="V8" t="e">
        <f t="shared" si="3"/>
        <v>#DIV/0!</v>
      </c>
    </row>
    <row r="9" spans="1:24">
      <c r="A9" t="s">
        <v>13</v>
      </c>
      <c r="B9" t="s">
        <v>14</v>
      </c>
      <c r="C9" s="169">
        <v>0</v>
      </c>
      <c r="D9" s="44">
        <v>0</v>
      </c>
      <c r="E9" s="44">
        <v>0</v>
      </c>
      <c r="F9" s="16"/>
      <c r="G9" s="16">
        <f t="shared" si="4"/>
        <v>0</v>
      </c>
      <c r="H9" s="14">
        <v>1</v>
      </c>
      <c r="J9" s="16">
        <f t="shared" si="0"/>
        <v>0</v>
      </c>
      <c r="L9" s="3">
        <f t="shared" si="1"/>
        <v>0</v>
      </c>
      <c r="N9" s="16">
        <f>+L9*(assessment!$J$274*assessment!$F$3)</f>
        <v>0</v>
      </c>
      <c r="P9" s="6">
        <f>+N9/payroll!F9</f>
        <v>0</v>
      </c>
      <c r="R9" s="16">
        <f>IF(P9&lt;$R$2,N9, +payroll!F9 * $R$2)</f>
        <v>0</v>
      </c>
      <c r="T9" s="5">
        <f t="shared" si="2"/>
        <v>0</v>
      </c>
      <c r="V9" t="e">
        <f t="shared" si="3"/>
        <v>#DIV/0!</v>
      </c>
    </row>
    <row r="10" spans="1:24">
      <c r="A10" t="s">
        <v>15</v>
      </c>
      <c r="B10" t="s">
        <v>16</v>
      </c>
      <c r="C10" s="169">
        <v>0</v>
      </c>
      <c r="D10" s="44">
        <v>0</v>
      </c>
      <c r="E10" s="44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+L10*(assessment!$J$274*assessment!$F$3)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169">
        <v>395.51</v>
      </c>
      <c r="D11" s="44">
        <v>0</v>
      </c>
      <c r="E11" s="44">
        <v>0</v>
      </c>
      <c r="F11" s="16"/>
      <c r="G11" s="16">
        <f t="shared" si="4"/>
        <v>131.83666666666667</v>
      </c>
      <c r="H11" s="14">
        <v>1</v>
      </c>
      <c r="J11" s="16">
        <f t="shared" si="0"/>
        <v>131.83666666666667</v>
      </c>
      <c r="L11" s="3">
        <f t="shared" si="1"/>
        <v>3.2926671992610627E-6</v>
      </c>
      <c r="N11" s="16">
        <f>+L11*(assessment!$J$274*assessment!$F$3)</f>
        <v>96.239739696937974</v>
      </c>
      <c r="P11" s="6">
        <f>+N11/payroll!F11</f>
        <v>1.8991963968043146E-5</v>
      </c>
      <c r="R11" s="16">
        <f>IF(P11&lt;$R$2,N11, +payroll!F11 * $R$2)</f>
        <v>96.239739696937974</v>
      </c>
      <c r="T11" s="5">
        <f t="shared" si="2"/>
        <v>0</v>
      </c>
      <c r="V11">
        <f t="shared" si="3"/>
        <v>1</v>
      </c>
    </row>
    <row r="12" spans="1:24">
      <c r="A12" t="s">
        <v>19</v>
      </c>
      <c r="B12" t="s">
        <v>20</v>
      </c>
      <c r="C12" s="169">
        <v>0</v>
      </c>
      <c r="D12" s="44">
        <v>0</v>
      </c>
      <c r="E12" s="44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+L12*(assessment!$J$274*assessment!$F$3)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169">
        <v>0</v>
      </c>
      <c r="D13" s="44">
        <v>0</v>
      </c>
      <c r="E13" s="44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+L13*(assessment!$J$274*assessment!$F$3)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169">
        <v>0</v>
      </c>
      <c r="D14" s="44">
        <v>1677.73</v>
      </c>
      <c r="E14" s="44">
        <v>27777.31</v>
      </c>
      <c r="F14" s="16"/>
      <c r="G14" s="16">
        <f t="shared" si="4"/>
        <v>9818.3466666666664</v>
      </c>
      <c r="H14" s="14">
        <v>1</v>
      </c>
      <c r="J14" s="16">
        <f t="shared" si="0"/>
        <v>9818.3466666666664</v>
      </c>
      <c r="L14" s="3">
        <f t="shared" si="1"/>
        <v>2.4521666724209901E-4</v>
      </c>
      <c r="N14" s="16">
        <f>+L14*(assessment!$J$274*assessment!$F$3)</f>
        <v>7167.3165845690273</v>
      </c>
      <c r="P14" s="6">
        <f>+N14/payroll!F14</f>
        <v>5.2394531225752718E-4</v>
      </c>
      <c r="R14" s="16">
        <f>IF(P14&lt;$R$2,N14, +payroll!F14 * $R$2)</f>
        <v>7167.3165845690273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169">
        <v>0</v>
      </c>
      <c r="D15" s="44">
        <v>0</v>
      </c>
      <c r="E15" s="44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+L15*(assessment!$J$274*assessment!$F$3)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556</v>
      </c>
      <c r="B16" t="s">
        <v>557</v>
      </c>
      <c r="C16" s="169">
        <v>190</v>
      </c>
      <c r="D16" s="44">
        <v>0</v>
      </c>
      <c r="E16" s="44">
        <v>0</v>
      </c>
      <c r="F16" s="16"/>
      <c r="G16" s="16">
        <f t="shared" si="4"/>
        <v>63.333333333333336</v>
      </c>
      <c r="H16" s="14">
        <v>1</v>
      </c>
      <c r="J16" s="16">
        <f>+G16*H16</f>
        <v>63.333333333333336</v>
      </c>
      <c r="L16" s="3">
        <f>+J16/$J$266</f>
        <v>1.5817723138722206E-6</v>
      </c>
      <c r="N16" s="16">
        <f>+L16*(assessment!$J$274*assessment!$F$3)</f>
        <v>46.232839984875767</v>
      </c>
      <c r="P16" s="6">
        <f>+N16/payroll!F16</f>
        <v>7.8530317983027369E-5</v>
      </c>
      <c r="R16" s="16">
        <f>IF(P16&lt;$R$2,N16, +payroll!F16 * $R$2)</f>
        <v>46.232839984875767</v>
      </c>
      <c r="T16" s="5">
        <f>+N16-R16</f>
        <v>0</v>
      </c>
      <c r="V16">
        <f>+R16/N16</f>
        <v>1</v>
      </c>
    </row>
    <row r="17" spans="1:22">
      <c r="A17" t="s">
        <v>27</v>
      </c>
      <c r="B17" t="s">
        <v>524</v>
      </c>
      <c r="C17" s="169">
        <v>0</v>
      </c>
      <c r="D17" s="44">
        <v>0</v>
      </c>
      <c r="E17" s="44">
        <v>8.1999999999999993</v>
      </c>
      <c r="F17" s="16"/>
      <c r="G17" s="16">
        <f t="shared" si="4"/>
        <v>2.7333333333333329</v>
      </c>
      <c r="H17" s="14">
        <v>1</v>
      </c>
      <c r="J17" s="16">
        <f t="shared" si="0"/>
        <v>2.7333333333333329</v>
      </c>
      <c r="L17" s="3">
        <f t="shared" si="1"/>
        <v>6.826596301974845E-8</v>
      </c>
      <c r="N17" s="16">
        <f>+L17*(assessment!$J$274*assessment!$F$3)</f>
        <v>1.9953120414525327</v>
      </c>
      <c r="P17" s="6">
        <f>+N17/payroll!F17</f>
        <v>5.691025836647967E-7</v>
      </c>
      <c r="R17" s="16">
        <f>IF(P17&lt;$R$2,N17, +payroll!F17 * $R$2)</f>
        <v>1.9953120414525327</v>
      </c>
      <c r="T17" s="5">
        <f t="shared" si="2"/>
        <v>0</v>
      </c>
      <c r="V17">
        <f t="shared" si="3"/>
        <v>1</v>
      </c>
    </row>
    <row r="18" spans="1:22">
      <c r="A18" t="s">
        <v>28</v>
      </c>
      <c r="B18" t="s">
        <v>525</v>
      </c>
      <c r="C18" s="169">
        <v>0</v>
      </c>
      <c r="D18" s="44">
        <v>0</v>
      </c>
      <c r="E18" s="44">
        <v>0</v>
      </c>
      <c r="F18" s="16"/>
      <c r="G18" s="16">
        <f t="shared" si="4"/>
        <v>0</v>
      </c>
      <c r="H18" s="14">
        <v>1</v>
      </c>
      <c r="J18" s="16">
        <f t="shared" si="0"/>
        <v>0</v>
      </c>
      <c r="L18" s="3">
        <f t="shared" si="1"/>
        <v>0</v>
      </c>
      <c r="N18" s="16">
        <f>+L18*(assessment!$J$274*assessment!$F$3)</f>
        <v>0</v>
      </c>
      <c r="P18" s="6">
        <f>+N18/payroll!F18</f>
        <v>0</v>
      </c>
      <c r="R18" s="16">
        <f>IF(P18&lt;$R$2,N18, +payroll!F18 * $R$2)</f>
        <v>0</v>
      </c>
      <c r="T18" s="5">
        <f t="shared" si="2"/>
        <v>0</v>
      </c>
      <c r="V18" t="e">
        <f t="shared" si="3"/>
        <v>#DIV/0!</v>
      </c>
    </row>
    <row r="19" spans="1:22">
      <c r="A19" t="s">
        <v>29</v>
      </c>
      <c r="B19" t="s">
        <v>526</v>
      </c>
      <c r="C19" s="169">
        <v>0</v>
      </c>
      <c r="D19" s="44">
        <v>0</v>
      </c>
      <c r="E19" s="44">
        <v>0</v>
      </c>
      <c r="F19" s="16"/>
      <c r="G19" s="16">
        <f t="shared" si="4"/>
        <v>0</v>
      </c>
      <c r="H19" s="14">
        <v>1</v>
      </c>
      <c r="J19" s="16">
        <f t="shared" si="0"/>
        <v>0</v>
      </c>
      <c r="L19" s="3">
        <f t="shared" si="1"/>
        <v>0</v>
      </c>
      <c r="N19" s="16">
        <f>+L19*(assessment!$J$274*assessment!$F$3)</f>
        <v>0</v>
      </c>
      <c r="P19" s="6">
        <f>+N19/payroll!F19</f>
        <v>0</v>
      </c>
      <c r="R19" s="16">
        <f>IF(P19&lt;$R$2,N19, +payroll!F19 * $R$2)</f>
        <v>0</v>
      </c>
      <c r="T19" s="5">
        <f t="shared" si="2"/>
        <v>0</v>
      </c>
      <c r="V19" t="e">
        <f t="shared" si="3"/>
        <v>#DIV/0!</v>
      </c>
    </row>
    <row r="20" spans="1:22">
      <c r="A20" t="s">
        <v>30</v>
      </c>
      <c r="B20" t="s">
        <v>527</v>
      </c>
      <c r="C20" s="169">
        <v>0</v>
      </c>
      <c r="D20" s="44">
        <v>0</v>
      </c>
      <c r="E20" s="44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+L20*(assessment!$J$274*assessment!$F$3)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528</v>
      </c>
      <c r="C21" s="169">
        <v>0</v>
      </c>
      <c r="D21" s="44">
        <v>0</v>
      </c>
      <c r="E21" s="44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+L21*(assessment!$J$274*assessment!$F$3)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529</v>
      </c>
      <c r="C22" s="169">
        <v>0</v>
      </c>
      <c r="D22" s="44">
        <v>0</v>
      </c>
      <c r="E22" s="44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+L22*(assessment!$J$274*assessment!$F$3)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530</v>
      </c>
      <c r="C23" s="169">
        <v>0</v>
      </c>
      <c r="D23" s="44">
        <v>0</v>
      </c>
      <c r="E23" s="44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+L23*(assessment!$J$274*assessment!$F$3)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531</v>
      </c>
      <c r="C24" s="169">
        <v>0</v>
      </c>
      <c r="D24" s="44">
        <v>0</v>
      </c>
      <c r="E24" s="44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+L24*(assessment!$J$274*assessment!$F$3)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532</v>
      </c>
      <c r="C25" s="169">
        <v>0</v>
      </c>
      <c r="D25" s="44">
        <v>0</v>
      </c>
      <c r="E25" s="44">
        <v>3789.77</v>
      </c>
      <c r="F25" s="16"/>
      <c r="G25" s="16">
        <f t="shared" si="4"/>
        <v>1263.2566666666667</v>
      </c>
      <c r="H25" s="14">
        <v>1</v>
      </c>
      <c r="J25" s="16">
        <f t="shared" si="0"/>
        <v>1263.2566666666667</v>
      </c>
      <c r="L25" s="3">
        <f t="shared" si="1"/>
        <v>3.155028032601855E-5</v>
      </c>
      <c r="N25" s="16">
        <f>+L25*(assessment!$J$274*assessment!$F$3)</f>
        <v>922.16752626043478</v>
      </c>
      <c r="P25" s="6">
        <f>+N25/payroll!F25</f>
        <v>5.647679597485676E-4</v>
      </c>
      <c r="R25" s="16">
        <f>IF(P25&lt;$R$2,N25, +payroll!F25 * $R$2)</f>
        <v>922.16752626043478</v>
      </c>
      <c r="T25" s="5">
        <f t="shared" si="2"/>
        <v>0</v>
      </c>
      <c r="V25">
        <f t="shared" si="3"/>
        <v>1</v>
      </c>
    </row>
    <row r="26" spans="1:22">
      <c r="A26" t="s">
        <v>36</v>
      </c>
      <c r="B26" t="s">
        <v>533</v>
      </c>
      <c r="C26" s="169">
        <v>0</v>
      </c>
      <c r="D26" s="44">
        <v>0</v>
      </c>
      <c r="E26" s="44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+L26*(assessment!$J$274*assessment!$F$3)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534</v>
      </c>
      <c r="C27" s="169">
        <v>0</v>
      </c>
      <c r="D27" s="44">
        <v>0</v>
      </c>
      <c r="E27" s="44">
        <v>7.9</v>
      </c>
      <c r="F27" s="16"/>
      <c r="G27" s="16">
        <f t="shared" si="4"/>
        <v>2.6333333333333333</v>
      </c>
      <c r="H27" s="14">
        <v>1</v>
      </c>
      <c r="J27" s="16">
        <f t="shared" si="0"/>
        <v>2.6333333333333333</v>
      </c>
      <c r="L27" s="3">
        <f t="shared" si="1"/>
        <v>6.5768427787318644E-8</v>
      </c>
      <c r="N27" s="16">
        <f>+L27*(assessment!$J$274*assessment!$F$3)</f>
        <v>1.9223128204237818</v>
      </c>
      <c r="P27" s="6">
        <f>+N27/payroll!F27</f>
        <v>1.613499999824112E-6</v>
      </c>
      <c r="R27" s="16">
        <f>IF(P27&lt;$R$2,N27, +payroll!F27 * $R$2)</f>
        <v>1.9223128204237818</v>
      </c>
      <c r="T27" s="5">
        <f t="shared" si="2"/>
        <v>0</v>
      </c>
      <c r="V27">
        <f t="shared" si="3"/>
        <v>1</v>
      </c>
    </row>
    <row r="28" spans="1:22">
      <c r="A28" t="s">
        <v>38</v>
      </c>
      <c r="B28" t="s">
        <v>535</v>
      </c>
      <c r="C28" s="169">
        <v>603.22</v>
      </c>
      <c r="D28" s="44">
        <v>566.88</v>
      </c>
      <c r="E28" s="44">
        <v>0</v>
      </c>
      <c r="F28" s="16"/>
      <c r="G28" s="16">
        <f t="shared" si="4"/>
        <v>390.0333333333333</v>
      </c>
      <c r="H28" s="14">
        <v>1</v>
      </c>
      <c r="J28" s="16">
        <f t="shared" si="0"/>
        <v>390.0333333333333</v>
      </c>
      <c r="L28" s="3">
        <f t="shared" si="1"/>
        <v>9.7412199182204467E-6</v>
      </c>
      <c r="N28" s="16">
        <f>+L28*(assessment!$J$274*assessment!$F$3)</f>
        <v>284.72129508580593</v>
      </c>
      <c r="P28" s="6">
        <f>+N28/payroll!F28</f>
        <v>2.2262781412934785E-4</v>
      </c>
      <c r="R28" s="16">
        <f>IF(P28&lt;$R$2,N28, +payroll!F28 * $R$2)</f>
        <v>284.72129508580593</v>
      </c>
      <c r="T28" s="5">
        <f t="shared" si="2"/>
        <v>0</v>
      </c>
      <c r="V28">
        <f t="shared" si="3"/>
        <v>1</v>
      </c>
    </row>
    <row r="29" spans="1:22">
      <c r="A29" t="s">
        <v>39</v>
      </c>
      <c r="B29" t="s">
        <v>536</v>
      </c>
      <c r="C29" s="169">
        <v>0</v>
      </c>
      <c r="D29" s="44">
        <v>0</v>
      </c>
      <c r="E29" s="44">
        <v>0</v>
      </c>
      <c r="F29" s="16"/>
      <c r="G29" s="16">
        <f t="shared" si="4"/>
        <v>0</v>
      </c>
      <c r="H29" s="14">
        <v>1</v>
      </c>
      <c r="J29" s="16">
        <f t="shared" si="0"/>
        <v>0</v>
      </c>
      <c r="L29" s="3">
        <f t="shared" si="1"/>
        <v>0</v>
      </c>
      <c r="N29" s="16">
        <f>+L29*(assessment!$J$274*assessment!$F$3)</f>
        <v>0</v>
      </c>
      <c r="P29" s="6">
        <f>+N29/payroll!F29</f>
        <v>0</v>
      </c>
      <c r="R29" s="16">
        <f>IF(P29&lt;$R$2,N29, +payroll!F29 * $R$2)</f>
        <v>0</v>
      </c>
      <c r="T29" s="5">
        <f t="shared" si="2"/>
        <v>0</v>
      </c>
      <c r="V29" t="e">
        <f t="shared" si="3"/>
        <v>#DIV/0!</v>
      </c>
    </row>
    <row r="30" spans="1:22">
      <c r="A30" t="s">
        <v>40</v>
      </c>
      <c r="B30" t="s">
        <v>537</v>
      </c>
      <c r="C30" s="169">
        <v>0</v>
      </c>
      <c r="D30" s="44">
        <v>23340.329999999994</v>
      </c>
      <c r="E30" s="44">
        <v>93847.61</v>
      </c>
      <c r="F30" s="16"/>
      <c r="G30" s="16">
        <f t="shared" si="4"/>
        <v>39062.646666666667</v>
      </c>
      <c r="H30" s="14">
        <v>1</v>
      </c>
      <c r="J30" s="16">
        <f t="shared" si="0"/>
        <v>39062.646666666667</v>
      </c>
      <c r="L30" s="3">
        <f t="shared" si="1"/>
        <v>9.7560336321957336E-4</v>
      </c>
      <c r="N30" s="16">
        <f>+L30*(assessment!$J$274*assessment!$F$3)</f>
        <v>28515.427779880116</v>
      </c>
      <c r="P30" s="6">
        <f>+N30/payroll!F30</f>
        <v>8.0915344935761115E-3</v>
      </c>
      <c r="R30" s="16">
        <f>IF(P30&lt;$R$2,N30, +payroll!F30 * $R$2)</f>
        <v>28515.427779880116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538</v>
      </c>
      <c r="C31" s="169">
        <v>494295.84999999974</v>
      </c>
      <c r="D31" s="44">
        <v>455635.02999999997</v>
      </c>
      <c r="E31" s="44">
        <v>532580.16</v>
      </c>
      <c r="F31" s="16"/>
      <c r="G31" s="16">
        <f t="shared" si="4"/>
        <v>494170.3466666665</v>
      </c>
      <c r="H31" s="14">
        <v>1</v>
      </c>
      <c r="J31" s="16">
        <f t="shared" si="0"/>
        <v>494170.3466666665</v>
      </c>
      <c r="L31" s="3">
        <f t="shared" si="1"/>
        <v>1.2342078516220585E-2</v>
      </c>
      <c r="N31" s="16">
        <f>+L31*(assessment!$J$274*assessment!$F$3)</f>
        <v>360740.50362174597</v>
      </c>
      <c r="P31" s="6">
        <f>+N31/payroll!F31</f>
        <v>4.5829439598356744E-3</v>
      </c>
      <c r="R31" s="16">
        <f>IF(P31&lt;$R$2,N31, +payroll!F31 * $R$2)</f>
        <v>360740.50362174597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44">
        <v>0</v>
      </c>
      <c r="D32" s="44">
        <v>0</v>
      </c>
      <c r="E32" s="44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+L32*(assessment!$J$274*assessment!$F$3)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44">
        <v>0</v>
      </c>
      <c r="D33" s="44">
        <v>0</v>
      </c>
      <c r="E33" s="44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+L33*(assessment!$J$274*assessment!$F$3)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169">
        <v>839.73</v>
      </c>
      <c r="D34" s="44">
        <v>852.53</v>
      </c>
      <c r="E34" s="44">
        <v>1097.78</v>
      </c>
      <c r="F34" s="16"/>
      <c r="G34" s="16">
        <f t="shared" si="4"/>
        <v>930.01333333333332</v>
      </c>
      <c r="H34" s="14">
        <v>1</v>
      </c>
      <c r="J34" s="16">
        <f t="shared" si="0"/>
        <v>930.01333333333332</v>
      </c>
      <c r="L34" s="3">
        <f t="shared" si="1"/>
        <v>2.3227410666295E-5</v>
      </c>
      <c r="N34" s="16">
        <f>+L34*(assessment!$J$274*assessment!$F$3)</f>
        <v>678.90248879685669</v>
      </c>
      <c r="P34" s="6">
        <f>+N34/payroll!F34</f>
        <v>4.0862468511804964E-5</v>
      </c>
      <c r="R34" s="16">
        <f>IF(P34&lt;$R$2,N34, +payroll!F34 * $R$2)</f>
        <v>678.90248879685669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44">
        <v>601944.44999999995</v>
      </c>
      <c r="D35" s="44">
        <v>415357.92999999912</v>
      </c>
      <c r="E35" s="44">
        <v>263238.69</v>
      </c>
      <c r="F35" s="16"/>
      <c r="G35" s="16">
        <f t="shared" si="4"/>
        <v>426847.02333333303</v>
      </c>
      <c r="H35" s="14">
        <v>1</v>
      </c>
      <c r="J35" s="16">
        <f t="shared" si="0"/>
        <v>426847.02333333303</v>
      </c>
      <c r="L35" s="3">
        <f t="shared" si="1"/>
        <v>1.0660654796327934E-2</v>
      </c>
      <c r="N35" s="16">
        <f>+L35*(assessment!$J$274*assessment!$F$3)</f>
        <v>311595.00201774499</v>
      </c>
      <c r="P35" s="6">
        <f>+N35/payroll!F35</f>
        <v>1.5703340503526813E-3</v>
      </c>
      <c r="R35" s="16">
        <f>IF(P35&lt;$R$2,N35, +payroll!F35 * $R$2)</f>
        <v>311595.00201774499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504</v>
      </c>
      <c r="C36" s="169">
        <v>36717.58</v>
      </c>
      <c r="D36" s="44">
        <v>44899.26999999999</v>
      </c>
      <c r="E36" s="44">
        <v>52604.54</v>
      </c>
      <c r="F36" s="16"/>
      <c r="G36" s="16">
        <f t="shared" si="4"/>
        <v>44740.463333333326</v>
      </c>
      <c r="H36" s="14">
        <v>1</v>
      </c>
      <c r="J36" s="16">
        <f t="shared" si="0"/>
        <v>44740.463333333326</v>
      </c>
      <c r="L36" s="3">
        <f t="shared" si="1"/>
        <v>1.1174088349023457E-3</v>
      </c>
      <c r="N36" s="16">
        <f>+L36*(assessment!$J$274*assessment!$F$3)</f>
        <v>32660.189717987385</v>
      </c>
      <c r="P36" s="6">
        <f>+N36/payroll!F36</f>
        <v>2.4836827595539814E-3</v>
      </c>
      <c r="R36" s="16">
        <f>IF(P36&lt;$R$2,N36, +payroll!F36 * $R$2)</f>
        <v>32660.189717987385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169">
        <v>37893.180000000044</v>
      </c>
      <c r="D37" s="44">
        <v>51096.589999999967</v>
      </c>
      <c r="E37" s="44">
        <v>58224.91</v>
      </c>
      <c r="F37" s="16"/>
      <c r="G37" s="16">
        <f t="shared" si="4"/>
        <v>49071.560000000005</v>
      </c>
      <c r="H37" s="14">
        <v>1</v>
      </c>
      <c r="J37" s="16">
        <f t="shared" si="0"/>
        <v>49071.560000000005</v>
      </c>
      <c r="L37" s="3">
        <f t="shared" si="1"/>
        <v>1.2255795001029396E-3</v>
      </c>
      <c r="N37" s="16">
        <f>+L37*(assessment!$J$274*assessment!$F$3)</f>
        <v>35821.856546656272</v>
      </c>
      <c r="P37" s="6">
        <f>+N37/payroll!F37</f>
        <v>2.3438174405916292E-4</v>
      </c>
      <c r="R37" s="16">
        <f>IF(P37&lt;$R$2,N37, +payroll!F37 * $R$2)</f>
        <v>35821.856546656272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169">
        <v>30889.339999999997</v>
      </c>
      <c r="D38" s="44">
        <v>15205.730000000003</v>
      </c>
      <c r="E38" s="44">
        <v>14660.97</v>
      </c>
      <c r="F38" s="16"/>
      <c r="G38" s="16">
        <f t="shared" si="4"/>
        <v>20252.013333333332</v>
      </c>
      <c r="H38" s="14">
        <v>1</v>
      </c>
      <c r="J38" s="16">
        <f t="shared" si="0"/>
        <v>20252.013333333332</v>
      </c>
      <c r="L38" s="3">
        <f t="shared" ref="L38:L64" si="5">+J38/$J$266</f>
        <v>5.0580116827638518E-4</v>
      </c>
      <c r="N38" s="16">
        <f>+L38*(assessment!$J$274*assessment!$F$3)</f>
        <v>14783.811975972165</v>
      </c>
      <c r="P38" s="6">
        <f>+N38/payroll!F38</f>
        <v>3.6008071824342246E-4</v>
      </c>
      <c r="R38" s="16">
        <f>IF(P38&lt;$R$2,N38, +payroll!F38 * $R$2)</f>
        <v>14783.811975972165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169">
        <v>1498.69</v>
      </c>
      <c r="D39" s="44">
        <v>65.72</v>
      </c>
      <c r="E39" s="44">
        <v>469.98</v>
      </c>
      <c r="F39" s="16"/>
      <c r="G39" s="16">
        <f t="shared" si="4"/>
        <v>678.13</v>
      </c>
      <c r="H39" s="14">
        <v>1</v>
      </c>
      <c r="J39" s="16">
        <f t="shared" si="0"/>
        <v>678.13</v>
      </c>
      <c r="L39" s="3">
        <f t="shared" si="5"/>
        <v>1.693653567167635E-5</v>
      </c>
      <c r="N39" s="16">
        <f>+L39*(assessment!$J$274*assessment!$F$3)</f>
        <v>495.02961756227057</v>
      </c>
      <c r="P39" s="6">
        <f>+N39/payroll!F39</f>
        <v>8.2148368892027493E-5</v>
      </c>
      <c r="R39" s="16">
        <f>IF(P39&lt;$R$2,N39, +payroll!F39 * $R$2)</f>
        <v>495.02961756227057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169">
        <v>1297.8000000000002</v>
      </c>
      <c r="D40" s="44">
        <v>1969.7099999999998</v>
      </c>
      <c r="E40" s="44">
        <v>2312.5500000000002</v>
      </c>
      <c r="F40" s="16"/>
      <c r="G40" s="16">
        <f t="shared" si="4"/>
        <v>1860.0200000000002</v>
      </c>
      <c r="H40" s="14">
        <v>1</v>
      </c>
      <c r="J40" s="16">
        <f t="shared" si="0"/>
        <v>1860.0200000000002</v>
      </c>
      <c r="L40" s="3">
        <f t="shared" si="5"/>
        <v>4.6454654830241178E-5</v>
      </c>
      <c r="N40" s="16">
        <f>+L40*(assessment!$J$274*assessment!$F$3)</f>
        <v>1357.8001109789784</v>
      </c>
      <c r="P40" s="6">
        <f>+N40/payroll!F40</f>
        <v>1.4363887725305752E-4</v>
      </c>
      <c r="R40" s="16">
        <f>IF(P40&lt;$R$2,N40, +payroll!F40 * $R$2)</f>
        <v>1357.8001109789784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44">
        <v>0</v>
      </c>
      <c r="D41" s="44">
        <v>0</v>
      </c>
      <c r="E41" s="44">
        <v>0</v>
      </c>
      <c r="F41" s="16"/>
      <c r="G41" s="16">
        <f t="shared" si="4"/>
        <v>0</v>
      </c>
      <c r="H41" s="14">
        <v>1</v>
      </c>
      <c r="J41" s="16">
        <f t="shared" si="0"/>
        <v>0</v>
      </c>
      <c r="L41" s="3">
        <f t="shared" si="5"/>
        <v>0</v>
      </c>
      <c r="N41" s="16">
        <f>+L41*(assessment!$J$274*assessment!$F$3)</f>
        <v>0</v>
      </c>
      <c r="P41" s="6">
        <f>+N41/payroll!F41</f>
        <v>0</v>
      </c>
      <c r="R41" s="16">
        <f>IF(P41&lt;$R$2,N41, +payroll!F41 * $R$2)</f>
        <v>0</v>
      </c>
      <c r="T41" s="5">
        <f t="shared" si="2"/>
        <v>0</v>
      </c>
      <c r="V41" t="e">
        <f t="shared" si="3"/>
        <v>#DIV/0!</v>
      </c>
    </row>
    <row r="42" spans="1:22">
      <c r="A42" t="s">
        <v>61</v>
      </c>
      <c r="B42" t="s">
        <v>539</v>
      </c>
      <c r="C42" s="169">
        <v>48</v>
      </c>
      <c r="D42" s="44">
        <v>0</v>
      </c>
      <c r="E42" s="44">
        <v>655.77</v>
      </c>
      <c r="F42" s="16"/>
      <c r="G42" s="16">
        <f t="shared" si="4"/>
        <v>234.59</v>
      </c>
      <c r="H42" s="14">
        <v>1</v>
      </c>
      <c r="J42" s="16">
        <f t="shared" si="0"/>
        <v>234.59</v>
      </c>
      <c r="L42" s="3">
        <f t="shared" si="5"/>
        <v>5.8589679017571192E-6</v>
      </c>
      <c r="N42" s="16">
        <f>+L42*(assessment!$J$274*assessment!$F$3)</f>
        <v>171.24887261134748</v>
      </c>
      <c r="P42" s="6">
        <f>+N42/payroll!F42</f>
        <v>3.1603959060384686E-5</v>
      </c>
      <c r="R42" s="16">
        <f>IF(P42&lt;$R$2,N42, +payroll!F42 * $R$2)</f>
        <v>171.24887261134748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169">
        <v>10557.43</v>
      </c>
      <c r="D43" s="44">
        <v>600</v>
      </c>
      <c r="E43" s="44">
        <v>0</v>
      </c>
      <c r="F43" s="16"/>
      <c r="G43" s="16">
        <f t="shared" si="4"/>
        <v>3719.1433333333334</v>
      </c>
      <c r="H43" s="14">
        <v>1</v>
      </c>
      <c r="J43" s="16">
        <f t="shared" si="0"/>
        <v>3719.1433333333334</v>
      </c>
      <c r="L43" s="3">
        <f t="shared" si="5"/>
        <v>9.2886915094564894E-5</v>
      </c>
      <c r="N43" s="16">
        <f>+L43*(assessment!$J$274*assessment!$F$3)</f>
        <v>2714.9456622760654</v>
      </c>
      <c r="P43" s="6">
        <f>+N43/payroll!F43</f>
        <v>1.8957321088221811E-4</v>
      </c>
      <c r="R43" s="16">
        <f>IF(P43&lt;$R$2,N43, +payroll!F43 * $R$2)</f>
        <v>2714.9456622760654</v>
      </c>
      <c r="T43" s="5">
        <f t="shared" si="2"/>
        <v>0</v>
      </c>
      <c r="V43">
        <f t="shared" si="3"/>
        <v>1</v>
      </c>
    </row>
    <row r="44" spans="1:22">
      <c r="A44" t="s">
        <v>64</v>
      </c>
      <c r="B44" t="s">
        <v>540</v>
      </c>
      <c r="C44" s="169">
        <v>404609.71000000054</v>
      </c>
      <c r="D44" s="44">
        <v>452683.67999999947</v>
      </c>
      <c r="E44" s="44">
        <v>327137.28999999998</v>
      </c>
      <c r="F44" s="16"/>
      <c r="G44" s="16">
        <f t="shared" si="4"/>
        <v>394810.22666666663</v>
      </c>
      <c r="H44" s="14">
        <v>1</v>
      </c>
      <c r="J44" s="16">
        <f t="shared" si="0"/>
        <v>394810.22666666663</v>
      </c>
      <c r="L44" s="3">
        <f t="shared" si="5"/>
        <v>9.860524512236039E-3</v>
      </c>
      <c r="N44" s="16">
        <f>+L44*(assessment!$J$274*assessment!$F$3)</f>
        <v>288208.39000851364</v>
      </c>
      <c r="P44" s="6">
        <f>+N44/payroll!F44</f>
        <v>2.1043779151323104E-3</v>
      </c>
      <c r="R44" s="16">
        <f>IF(P44&lt;$R$2,N44, +payroll!F44 * $R$2)</f>
        <v>288208.39000851364</v>
      </c>
      <c r="T44" s="5">
        <f t="shared" si="2"/>
        <v>0</v>
      </c>
      <c r="V44">
        <f t="shared" si="3"/>
        <v>1</v>
      </c>
    </row>
    <row r="45" spans="1:22">
      <c r="A45" t="s">
        <v>569</v>
      </c>
      <c r="B45" t="s">
        <v>570</v>
      </c>
      <c r="C45" s="169">
        <v>0</v>
      </c>
      <c r="D45" s="44">
        <v>0</v>
      </c>
      <c r="E45" s="44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+L45*(assessment!$J$274*assessment!$F$3)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169">
        <v>0</v>
      </c>
      <c r="D46" s="44">
        <v>5201.2800000000016</v>
      </c>
      <c r="E46" s="44">
        <v>21761.59</v>
      </c>
      <c r="F46" s="16"/>
      <c r="G46" s="16">
        <f t="shared" si="4"/>
        <v>8987.6233333333348</v>
      </c>
      <c r="H46" s="14">
        <v>1</v>
      </c>
      <c r="J46" s="16">
        <f t="shared" si="0"/>
        <v>8987.6233333333348</v>
      </c>
      <c r="L46" s="3">
        <f t="shared" si="5"/>
        <v>2.244690593080836E-4</v>
      </c>
      <c r="N46" s="16">
        <f>+L46*(assessment!$J$274*assessment!$F$3)</f>
        <v>6560.8950223316178</v>
      </c>
      <c r="P46" s="6">
        <f>+N46/payroll!F46</f>
        <v>1.3355677894673124E-3</v>
      </c>
      <c r="R46" s="16">
        <f>IF(P46&lt;$R$2,N46, +payroll!F46 * $R$2)</f>
        <v>6560.8950223316178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169">
        <v>21032.650000000005</v>
      </c>
      <c r="D47" s="44">
        <v>12099.669999999998</v>
      </c>
      <c r="E47" s="44">
        <v>2239.71</v>
      </c>
      <c r="F47" s="16"/>
      <c r="G47" s="16">
        <f t="shared" si="4"/>
        <v>11790.676666666668</v>
      </c>
      <c r="H47" s="14">
        <v>1</v>
      </c>
      <c r="J47" s="16">
        <f t="shared" si="0"/>
        <v>11790.676666666668</v>
      </c>
      <c r="L47" s="3">
        <f t="shared" si="5"/>
        <v>2.9447630389188215E-4</v>
      </c>
      <c r="N47" s="16">
        <f>+L47*(assessment!$J$274*assessment!$F$3)</f>
        <v>8607.1021206853966</v>
      </c>
      <c r="P47" s="6">
        <f>+N47/payroll!F47</f>
        <v>4.3745775026821212E-4</v>
      </c>
      <c r="R47" s="16">
        <f>IF(P47&lt;$R$2,N47, +payroll!F47 * $R$2)</f>
        <v>8607.1021206853966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169">
        <v>0</v>
      </c>
      <c r="D48" s="44">
        <v>0</v>
      </c>
      <c r="E48" s="44">
        <v>0</v>
      </c>
      <c r="F48" s="16"/>
      <c r="G48" s="16">
        <f t="shared" si="4"/>
        <v>0</v>
      </c>
      <c r="H48" s="14">
        <v>1</v>
      </c>
      <c r="J48" s="16">
        <f t="shared" si="0"/>
        <v>0</v>
      </c>
      <c r="L48" s="3">
        <f t="shared" si="5"/>
        <v>0</v>
      </c>
      <c r="N48" s="16">
        <f>+L48*(assessment!$J$274*assessment!$F$3)</f>
        <v>0</v>
      </c>
      <c r="P48" s="6">
        <f>+N48/payroll!F48</f>
        <v>0</v>
      </c>
      <c r="R48" s="16">
        <f>IF(P48&lt;$R$2,N48, +payroll!F48 * $R$2)</f>
        <v>0</v>
      </c>
      <c r="T48" s="5">
        <f t="shared" si="2"/>
        <v>0</v>
      </c>
      <c r="V48" t="e">
        <f t="shared" si="3"/>
        <v>#DIV/0!</v>
      </c>
    </row>
    <row r="49" spans="1:22">
      <c r="A49" t="s">
        <v>71</v>
      </c>
      <c r="B49" t="s">
        <v>72</v>
      </c>
      <c r="C49" s="169">
        <v>0</v>
      </c>
      <c r="D49" s="44">
        <v>0</v>
      </c>
      <c r="E49" s="44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+L49*(assessment!$J$274*assessment!$F$3)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169">
        <v>0</v>
      </c>
      <c r="D50" s="44">
        <v>0</v>
      </c>
      <c r="E50" s="44">
        <v>0</v>
      </c>
      <c r="F50" s="16"/>
      <c r="G50" s="16">
        <f t="shared" si="4"/>
        <v>0</v>
      </c>
      <c r="H50" s="14">
        <v>1</v>
      </c>
      <c r="J50" s="16">
        <f t="shared" si="0"/>
        <v>0</v>
      </c>
      <c r="L50" s="3">
        <f t="shared" si="5"/>
        <v>0</v>
      </c>
      <c r="N50" s="16">
        <f>+L50*(assessment!$J$274*assessment!$F$3)</f>
        <v>0</v>
      </c>
      <c r="P50" s="6">
        <f>+N50/payroll!F50</f>
        <v>0</v>
      </c>
      <c r="R50" s="16">
        <f>IF(P50&lt;$R$2,N50, +payroll!F50 * $R$2)</f>
        <v>0</v>
      </c>
      <c r="T50" s="5">
        <f t="shared" si="2"/>
        <v>0</v>
      </c>
      <c r="V50" t="e">
        <f t="shared" si="3"/>
        <v>#DIV/0!</v>
      </c>
    </row>
    <row r="51" spans="1:22">
      <c r="A51" t="s">
        <v>75</v>
      </c>
      <c r="B51" t="s">
        <v>76</v>
      </c>
      <c r="C51" s="169">
        <v>0</v>
      </c>
      <c r="D51" s="44">
        <v>2013.5799999999997</v>
      </c>
      <c r="E51" s="44">
        <v>0</v>
      </c>
      <c r="F51" s="16"/>
      <c r="G51" s="16">
        <f t="shared" si="4"/>
        <v>671.19333333333327</v>
      </c>
      <c r="H51" s="14">
        <v>1</v>
      </c>
      <c r="J51" s="16">
        <f t="shared" si="0"/>
        <v>671.19333333333327</v>
      </c>
      <c r="L51" s="3">
        <f t="shared" si="5"/>
        <v>1.6763289977720135E-5</v>
      </c>
      <c r="N51" s="16">
        <f>+L51*(assessment!$J$274*assessment!$F$3)</f>
        <v>489.96590493024286</v>
      </c>
      <c r="P51" s="6">
        <f>+N51/payroll!F51</f>
        <v>2.8159160754913549E-4</v>
      </c>
      <c r="R51" s="16">
        <f>IF(P51&lt;$R$2,N51, +payroll!F51 * $R$2)</f>
        <v>489.96590493024286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169">
        <v>0</v>
      </c>
      <c r="D52" s="44">
        <v>0</v>
      </c>
      <c r="E52" s="44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+L52*(assessment!$J$274*assessment!$F$3)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169">
        <v>7602.1</v>
      </c>
      <c r="D53" s="44">
        <v>0</v>
      </c>
      <c r="E53" s="44">
        <v>0</v>
      </c>
      <c r="F53" s="16"/>
      <c r="G53" s="16">
        <f t="shared" si="4"/>
        <v>2534.0333333333333</v>
      </c>
      <c r="H53" s="14">
        <v>1</v>
      </c>
      <c r="J53" s="16">
        <f t="shared" si="0"/>
        <v>2534.0333333333333</v>
      </c>
      <c r="L53" s="3">
        <f t="shared" si="5"/>
        <v>6.3288375301515825E-5</v>
      </c>
      <c r="N53" s="16">
        <f>+L53*(assessment!$J$274*assessment!$F$3)</f>
        <v>1849.8245939422318</v>
      </c>
      <c r="P53" s="6">
        <f>+N53/payroll!F53</f>
        <v>2.3339993262950069E-4</v>
      </c>
      <c r="R53" s="16">
        <f>IF(P53&lt;$R$2,N53, +payroll!F53 * $R$2)</f>
        <v>1849.8245939422318</v>
      </c>
      <c r="T53" s="5">
        <f t="shared" si="2"/>
        <v>0</v>
      </c>
      <c r="V53">
        <f t="shared" si="3"/>
        <v>1</v>
      </c>
    </row>
    <row r="54" spans="1:22">
      <c r="A54" t="s">
        <v>81</v>
      </c>
      <c r="B54" t="s">
        <v>505</v>
      </c>
      <c r="C54" s="169">
        <v>5848.0400000000009</v>
      </c>
      <c r="D54" s="44">
        <v>26280.760000000009</v>
      </c>
      <c r="E54" s="44">
        <v>3068.68</v>
      </c>
      <c r="F54" s="16"/>
      <c r="G54" s="16">
        <f t="shared" si="4"/>
        <v>11732.493333333337</v>
      </c>
      <c r="H54" s="14">
        <v>1</v>
      </c>
      <c r="J54" s="16">
        <f t="shared" si="0"/>
        <v>11732.493333333337</v>
      </c>
      <c r="L54" s="3">
        <f t="shared" si="5"/>
        <v>2.9302315464248014E-4</v>
      </c>
      <c r="N54" s="16">
        <f>+L54*(assessment!$J$274*assessment!$F$3)</f>
        <v>8564.6287405835046</v>
      </c>
      <c r="P54" s="6">
        <f>+N54/payroll!F54</f>
        <v>4.5723825061640437E-4</v>
      </c>
      <c r="R54" s="16">
        <f>IF(P54&lt;$R$2,N54, +payroll!F54 * $R$2)</f>
        <v>8564.6287405835046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169">
        <v>0</v>
      </c>
      <c r="D55" s="44">
        <v>0</v>
      </c>
      <c r="E55" s="44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+L55*(assessment!$J$274*assessment!$F$3)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7" t="s">
        <v>573</v>
      </c>
      <c r="C56" s="169">
        <v>352174.54000000039</v>
      </c>
      <c r="D56" s="44">
        <v>404287.81000000064</v>
      </c>
      <c r="E56" s="44">
        <v>175639.37</v>
      </c>
      <c r="F56" s="16"/>
      <c r="G56" s="16">
        <f t="shared" si="4"/>
        <v>310700.57333333365</v>
      </c>
      <c r="H56" s="14">
        <v>1</v>
      </c>
      <c r="J56" s="16">
        <f t="shared" ref="J56:J102" si="6">+G56*H56</f>
        <v>310700.57333333365</v>
      </c>
      <c r="L56" s="3">
        <f t="shared" si="5"/>
        <v>7.7598562863614639E-3</v>
      </c>
      <c r="N56" s="16">
        <f>+L56*(assessment!$J$274*assessment!$F$3)</f>
        <v>226808.99826519747</v>
      </c>
      <c r="P56" s="6">
        <f>+N56/payroll!F56</f>
        <v>8.5623455595077325E-3</v>
      </c>
      <c r="R56" s="16">
        <f>IF(P56&lt;$R$2,N56, +payroll!F56 * $R$2)</f>
        <v>226808.99826519747</v>
      </c>
      <c r="T56" s="5">
        <f t="shared" ref="T56:T102" si="7">+N56-R56</f>
        <v>0</v>
      </c>
      <c r="V56">
        <f t="shared" ref="V56:V102" si="8">+R56/N56</f>
        <v>1</v>
      </c>
    </row>
    <row r="57" spans="1:22">
      <c r="A57" t="s">
        <v>85</v>
      </c>
      <c r="B57" t="s">
        <v>86</v>
      </c>
      <c r="C57" s="169">
        <v>13036.440000000002</v>
      </c>
      <c r="D57" s="44">
        <v>6751.34</v>
      </c>
      <c r="E57" s="44">
        <v>1509.16</v>
      </c>
      <c r="F57" s="16"/>
      <c r="G57" s="16">
        <f t="shared" si="4"/>
        <v>7098.9800000000005</v>
      </c>
      <c r="H57" s="14">
        <v>1</v>
      </c>
      <c r="J57" s="16">
        <f t="shared" si="6"/>
        <v>7098.9800000000005</v>
      </c>
      <c r="L57" s="3">
        <f t="shared" si="5"/>
        <v>1.7729952664314658E-4</v>
      </c>
      <c r="N57" s="16">
        <f>+L57*(assessment!$J$274*assessment!$F$3)</f>
        <v>5182.2001009868427</v>
      </c>
      <c r="P57" s="6">
        <f>+N57/payroll!F57</f>
        <v>3.7149155356863174E-4</v>
      </c>
      <c r="R57" s="16">
        <f>IF(P57&lt;$R$2,N57, +payroll!F57 * $R$2)</f>
        <v>5182.2001009868427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169">
        <v>2080235.260000003</v>
      </c>
      <c r="D58" s="44">
        <v>1957016.670000005</v>
      </c>
      <c r="E58" s="44">
        <v>2105818.88</v>
      </c>
      <c r="F58" s="16"/>
      <c r="G58" s="16">
        <f t="shared" si="4"/>
        <v>2047690.2700000026</v>
      </c>
      <c r="H58" s="14">
        <v>1</v>
      </c>
      <c r="J58" s="16">
        <f t="shared" si="6"/>
        <v>2047690.2700000026</v>
      </c>
      <c r="L58" s="3">
        <f t="shared" si="5"/>
        <v>5.1141785944287407E-2</v>
      </c>
      <c r="N58" s="16">
        <f>+L58*(assessment!$J$274*assessment!$F$3)</f>
        <v>1494797.9461815341</v>
      </c>
      <c r="P58" s="6">
        <f>+N58/payroll!F58</f>
        <v>3.1323443426881396E-3</v>
      </c>
      <c r="R58" s="16">
        <f>IF(P58&lt;$R$2,N58, +payroll!F58 * $R$2)</f>
        <v>1494797.9461815341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7" t="s">
        <v>571</v>
      </c>
      <c r="C59" s="169">
        <v>11147.42</v>
      </c>
      <c r="D59" s="44">
        <v>0</v>
      </c>
      <c r="E59" s="44">
        <v>0</v>
      </c>
      <c r="F59" s="16"/>
      <c r="G59" s="16">
        <f t="shared" si="4"/>
        <v>3715.8066666666668</v>
      </c>
      <c r="H59" s="14">
        <v>1</v>
      </c>
      <c r="J59" s="16">
        <f t="shared" si="6"/>
        <v>3715.8066666666668</v>
      </c>
      <c r="L59" s="3">
        <f t="shared" si="5"/>
        <v>9.2803580668976158E-5</v>
      </c>
      <c r="N59" s="16">
        <f>+L59*(assessment!$J$274*assessment!$F$3)</f>
        <v>2712.5099216010731</v>
      </c>
      <c r="P59" s="6">
        <f>+N59/payroll!F59</f>
        <v>1.5059043150516145E-3</v>
      </c>
      <c r="R59" s="16">
        <f>IF(P59&lt;$R$2,N59, +payroll!F59 * $R$2)</f>
        <v>2712.5099216010731</v>
      </c>
      <c r="T59" s="5">
        <f t="shared" si="7"/>
        <v>0</v>
      </c>
      <c r="V59">
        <f t="shared" si="8"/>
        <v>1</v>
      </c>
    </row>
    <row r="60" spans="1:22">
      <c r="A60" t="s">
        <v>90</v>
      </c>
      <c r="B60" t="s">
        <v>91</v>
      </c>
      <c r="C60" s="44">
        <v>0</v>
      </c>
      <c r="D60" s="44">
        <v>0</v>
      </c>
      <c r="E60" s="44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+L60*(assessment!$J$274*assessment!$F$3)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44">
        <v>0</v>
      </c>
      <c r="D61" s="44">
        <v>0</v>
      </c>
      <c r="E61" s="44">
        <v>0</v>
      </c>
      <c r="F61" s="16"/>
      <c r="G61" s="16">
        <f t="shared" si="4"/>
        <v>0</v>
      </c>
      <c r="H61" s="14">
        <v>1</v>
      </c>
      <c r="J61" s="16">
        <f t="shared" si="6"/>
        <v>0</v>
      </c>
      <c r="L61" s="3">
        <f t="shared" si="5"/>
        <v>0</v>
      </c>
      <c r="N61" s="16">
        <f>+L61*(assessment!$J$274*assessment!$F$3)</f>
        <v>0</v>
      </c>
      <c r="P61" s="6">
        <f>+N61/payroll!F61</f>
        <v>0</v>
      </c>
      <c r="R61" s="16">
        <f>IF(P61&lt;$R$2,N61, +payroll!F61 * $R$2)</f>
        <v>0</v>
      </c>
      <c r="T61" s="5">
        <f t="shared" si="7"/>
        <v>0</v>
      </c>
      <c r="V61" t="e">
        <f t="shared" si="8"/>
        <v>#DIV/0!</v>
      </c>
    </row>
    <row r="62" spans="1:22">
      <c r="A62" t="s">
        <v>497</v>
      </c>
      <c r="B62" t="s">
        <v>498</v>
      </c>
      <c r="C62" s="169">
        <v>12749.650000000005</v>
      </c>
      <c r="D62" s="44">
        <v>22306</v>
      </c>
      <c r="E62" s="44">
        <v>5604.69</v>
      </c>
      <c r="F62" s="16"/>
      <c r="G62" s="16">
        <f t="shared" si="4"/>
        <v>13553.44666666667</v>
      </c>
      <c r="H62" s="14">
        <v>1</v>
      </c>
      <c r="J62" s="16">
        <f>+G62*H62</f>
        <v>13553.44666666667</v>
      </c>
      <c r="L62" s="3">
        <f t="shared" si="5"/>
        <v>3.3850210570858535E-4</v>
      </c>
      <c r="N62" s="16">
        <f>+L62*(assessment!$J$274*assessment!$F$3)</f>
        <v>9893.9104892139148</v>
      </c>
      <c r="P62" s="6">
        <f>+N62/payroll!F62</f>
        <v>1.3941116925035558E-3</v>
      </c>
      <c r="R62" s="16">
        <f>IF(P62&lt;$R$2,N62, +payroll!F62 * $R$2)</f>
        <v>9893.9104892139148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499</v>
      </c>
      <c r="C63" s="44">
        <v>0</v>
      </c>
      <c r="D63" s="44">
        <v>0</v>
      </c>
      <c r="E63" s="44">
        <v>8.1999999999999993</v>
      </c>
      <c r="F63" s="16"/>
      <c r="G63" s="16">
        <f t="shared" si="4"/>
        <v>2.7333333333333329</v>
      </c>
      <c r="H63" s="14">
        <v>1</v>
      </c>
      <c r="J63" s="16">
        <f t="shared" si="6"/>
        <v>2.7333333333333329</v>
      </c>
      <c r="L63" s="3">
        <f t="shared" si="5"/>
        <v>6.826596301974845E-8</v>
      </c>
      <c r="N63" s="16">
        <f>+L63*(assessment!$J$274*assessment!$F$3)</f>
        <v>1.9953120414525327</v>
      </c>
      <c r="P63" s="6">
        <f>+N63/payroll!F63</f>
        <v>7.5550751505293771E-7</v>
      </c>
      <c r="R63" s="16">
        <f>IF(P63&lt;$R$2,N63, +payroll!F63 * $R$2)</f>
        <v>1.9953120414525327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169">
        <v>818.94999999999993</v>
      </c>
      <c r="D64" s="44">
        <v>0</v>
      </c>
      <c r="E64" s="44">
        <v>0</v>
      </c>
      <c r="F64" s="16"/>
      <c r="G64" s="16">
        <f t="shared" si="4"/>
        <v>272.98333333333329</v>
      </c>
      <c r="H64" s="14">
        <v>1</v>
      </c>
      <c r="J64" s="16">
        <f t="shared" si="6"/>
        <v>272.98333333333329</v>
      </c>
      <c r="L64" s="3">
        <f t="shared" si="5"/>
        <v>6.8178549286613408E-6</v>
      </c>
      <c r="N64" s="16">
        <f>+L64*(assessment!$J$274*assessment!$F$3)</f>
        <v>199.27570687165263</v>
      </c>
      <c r="P64" s="6">
        <f>+N64/payroll!F64</f>
        <v>1.3352618319803824E-5</v>
      </c>
      <c r="R64" s="16">
        <f>IF(P64&lt;$R$2,N64, +payroll!F64 * $R$2)</f>
        <v>199.27570687165263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169">
        <v>38476.12000000001</v>
      </c>
      <c r="D65" s="44">
        <v>10024.740000000002</v>
      </c>
      <c r="E65" s="44">
        <v>2852.76</v>
      </c>
      <c r="F65" s="16"/>
      <c r="G65" s="16">
        <f t="shared" si="4"/>
        <v>17117.87333333334</v>
      </c>
      <c r="H65" s="14">
        <v>1</v>
      </c>
      <c r="J65" s="16">
        <f t="shared" si="6"/>
        <v>17117.87333333334</v>
      </c>
      <c r="L65" s="3">
        <f t="shared" ref="L65:L90" si="9">+J65/$J$266</f>
        <v>4.2752491754270933E-4</v>
      </c>
      <c r="N65" s="16">
        <f>+L65*(assessment!$J$274*assessment!$F$3)</f>
        <v>12495.914190021667</v>
      </c>
      <c r="P65" s="6">
        <f>+N65/payroll!F65</f>
        <v>6.945098822455114E-4</v>
      </c>
      <c r="R65" s="16">
        <f>IF(P65&lt;$R$2,N65, +payroll!F65 * $R$2)</f>
        <v>12495.914190021667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169">
        <v>73939.69</v>
      </c>
      <c r="D66" s="44">
        <v>95612.800000000032</v>
      </c>
      <c r="E66" s="44">
        <v>88854.42</v>
      </c>
      <c r="F66" s="16"/>
      <c r="G66" s="16">
        <f t="shared" si="4"/>
        <v>86135.636666666673</v>
      </c>
      <c r="H66" s="14">
        <v>1</v>
      </c>
      <c r="J66" s="16">
        <f t="shared" si="6"/>
        <v>86135.636666666673</v>
      </c>
      <c r="L66" s="3">
        <f t="shared" si="9"/>
        <v>2.1512678734277404E-3</v>
      </c>
      <c r="N66" s="16">
        <f>+L66*(assessment!$J$274*assessment!$F$3)</f>
        <v>62878.343794822074</v>
      </c>
      <c r="P66" s="6">
        <f>+N66/payroll!F66</f>
        <v>8.7375888678416246E-4</v>
      </c>
      <c r="R66" s="16">
        <f>IF(P66&lt;$R$2,N66, +payroll!F66 * $R$2)</f>
        <v>62878.343794822074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541</v>
      </c>
      <c r="C67" s="169">
        <v>2237.09</v>
      </c>
      <c r="D67" s="44">
        <v>6943.0499999999984</v>
      </c>
      <c r="E67" s="44">
        <v>48072.6</v>
      </c>
      <c r="F67" s="16"/>
      <c r="G67" s="16">
        <f t="shared" si="4"/>
        <v>19084.246666666666</v>
      </c>
      <c r="H67" s="14">
        <v>1</v>
      </c>
      <c r="J67" s="16">
        <f t="shared" si="6"/>
        <v>19084.246666666666</v>
      </c>
      <c r="L67" s="3">
        <f t="shared" si="9"/>
        <v>4.7663578434381385E-4</v>
      </c>
      <c r="N67" s="16">
        <f>+L67*(assessment!$J$274*assessment!$F$3)</f>
        <v>13931.351405872085</v>
      </c>
      <c r="P67" s="6">
        <f>+N67/payroll!F67</f>
        <v>4.0655906530869034E-4</v>
      </c>
      <c r="R67" s="16">
        <f>IF(P67&lt;$R$2,N67, +payroll!F67 * $R$2)</f>
        <v>13931.351405872085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44">
        <v>0</v>
      </c>
      <c r="D68" s="44">
        <v>0</v>
      </c>
      <c r="E68" s="44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9"/>
        <v>0</v>
      </c>
      <c r="N68" s="16">
        <f>+L68*(assessment!$J$274*assessment!$F$3)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44">
        <v>0</v>
      </c>
      <c r="D69" s="44">
        <v>0</v>
      </c>
      <c r="E69" s="44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si="9"/>
        <v>0</v>
      </c>
      <c r="N69" s="16">
        <f>+L69*(assessment!$J$274*assessment!$F$3)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169">
        <v>64828.800000000003</v>
      </c>
      <c r="D70" s="44">
        <v>99161.560000000056</v>
      </c>
      <c r="E70" s="44">
        <v>73372.149999999994</v>
      </c>
      <c r="F70" s="16"/>
      <c r="G70" s="16">
        <f t="shared" ref="G70:G133" si="10">IF(SUM(C70:E70)&gt;0,AVERAGE(C70:E70),0)</f>
        <v>79120.836666666684</v>
      </c>
      <c r="H70" s="14">
        <v>1</v>
      </c>
      <c r="J70" s="16">
        <f t="shared" si="6"/>
        <v>79120.836666666684</v>
      </c>
      <c r="L70" s="3">
        <f t="shared" si="9"/>
        <v>1.9760707719432536E-3</v>
      </c>
      <c r="N70" s="16">
        <f>+L70*(assessment!$J$274*assessment!$F$3)</f>
        <v>57757.594438097251</v>
      </c>
      <c r="P70" s="6">
        <f>+N70/payroll!F70</f>
        <v>1.9565092901452259E-3</v>
      </c>
      <c r="R70" s="16">
        <f>IF(P70&lt;$R$2,N70, +payroll!F70 * $R$2)</f>
        <v>57757.594438097251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44">
        <v>0</v>
      </c>
      <c r="D71" s="44">
        <v>0</v>
      </c>
      <c r="E71" s="44">
        <v>0</v>
      </c>
      <c r="F71" s="16"/>
      <c r="G71" s="16">
        <f t="shared" si="10"/>
        <v>0</v>
      </c>
      <c r="H71" s="14">
        <v>1</v>
      </c>
      <c r="J71" s="16">
        <f t="shared" si="6"/>
        <v>0</v>
      </c>
      <c r="L71" s="3">
        <f t="shared" si="9"/>
        <v>0</v>
      </c>
      <c r="N71" s="16">
        <f>+L71*(assessment!$J$274*assessment!$F$3)</f>
        <v>0</v>
      </c>
      <c r="P71" s="6">
        <f>+N71/payroll!F71</f>
        <v>0</v>
      </c>
      <c r="R71" s="16">
        <f>IF(P71&lt;$R$2,N71, +payroll!F71 * $R$2)</f>
        <v>0</v>
      </c>
      <c r="T71" s="5">
        <f t="shared" si="7"/>
        <v>0</v>
      </c>
      <c r="V71" t="e">
        <f t="shared" si="8"/>
        <v>#DIV/0!</v>
      </c>
    </row>
    <row r="72" spans="1:22">
      <c r="A72" t="s">
        <v>110</v>
      </c>
      <c r="B72" t="s">
        <v>111</v>
      </c>
      <c r="C72" s="44">
        <v>0</v>
      </c>
      <c r="D72" s="44">
        <v>0</v>
      </c>
      <c r="E72" s="44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+L72*(assessment!$J$274*assessment!$F$3)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44">
        <v>0</v>
      </c>
      <c r="D73" s="44">
        <v>0</v>
      </c>
      <c r="E73" s="44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+L73*(assessment!$J$274*assessment!$F$3)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169">
        <v>1416.3</v>
      </c>
      <c r="D74" s="44">
        <v>0</v>
      </c>
      <c r="E74" s="44">
        <v>0</v>
      </c>
      <c r="F74" s="16"/>
      <c r="G74" s="16">
        <f t="shared" si="10"/>
        <v>472.09999999999997</v>
      </c>
      <c r="H74" s="14">
        <v>1</v>
      </c>
      <c r="J74" s="16">
        <f t="shared" si="6"/>
        <v>472.09999999999997</v>
      </c>
      <c r="L74" s="3">
        <f t="shared" si="9"/>
        <v>1.1790863832301187E-5</v>
      </c>
      <c r="N74" s="16">
        <f>+L74*(assessment!$J$274*assessment!$F$3)</f>
        <v>344.62932247673439</v>
      </c>
      <c r="P74" s="6">
        <f>+N74/payroll!F74</f>
        <v>1.0165575704573024E-4</v>
      </c>
      <c r="R74" s="16">
        <f>IF(P74&lt;$R$2,N74, +payroll!F74 * $R$2)</f>
        <v>344.62932247673439</v>
      </c>
      <c r="T74" s="5">
        <f t="shared" si="7"/>
        <v>0</v>
      </c>
      <c r="V74">
        <f t="shared" si="8"/>
        <v>1</v>
      </c>
    </row>
    <row r="75" spans="1:22">
      <c r="A75" t="s">
        <v>116</v>
      </c>
      <c r="B75" t="s">
        <v>117</v>
      </c>
      <c r="C75" s="169">
        <v>0</v>
      </c>
      <c r="D75" s="44">
        <v>0</v>
      </c>
      <c r="E75" s="44">
        <v>0</v>
      </c>
      <c r="F75" s="16"/>
      <c r="G75" s="16">
        <f t="shared" si="10"/>
        <v>0</v>
      </c>
      <c r="H75" s="14">
        <v>1</v>
      </c>
      <c r="J75" s="16">
        <f t="shared" si="6"/>
        <v>0</v>
      </c>
      <c r="L75" s="3">
        <f t="shared" si="9"/>
        <v>0</v>
      </c>
      <c r="N75" s="16">
        <f>+L75*(assessment!$J$274*assessment!$F$3)</f>
        <v>0</v>
      </c>
      <c r="P75" s="6">
        <f>+N75/payroll!F75</f>
        <v>0</v>
      </c>
      <c r="R75" s="16">
        <f>IF(P75&lt;$R$2,N75, +payroll!F75 * $R$2)</f>
        <v>0</v>
      </c>
      <c r="T75" s="5">
        <f t="shared" si="7"/>
        <v>0</v>
      </c>
      <c r="V75" t="e">
        <f t="shared" si="8"/>
        <v>#DIV/0!</v>
      </c>
    </row>
    <row r="76" spans="1:22">
      <c r="A76" t="s">
        <v>118</v>
      </c>
      <c r="B76" t="s">
        <v>119</v>
      </c>
      <c r="C76" s="169">
        <v>0</v>
      </c>
      <c r="D76" s="44">
        <v>7259.0500000000038</v>
      </c>
      <c r="E76" s="44">
        <v>17571.400000000001</v>
      </c>
      <c r="F76" s="16"/>
      <c r="G76" s="16">
        <f t="shared" si="10"/>
        <v>8276.8166666666675</v>
      </c>
      <c r="H76" s="14">
        <v>1</v>
      </c>
      <c r="J76" s="16">
        <f t="shared" si="6"/>
        <v>8276.8166666666675</v>
      </c>
      <c r="L76" s="3">
        <f t="shared" si="9"/>
        <v>2.0671641237362357E-4</v>
      </c>
      <c r="N76" s="16">
        <f>+L76*(assessment!$J$274*assessment!$F$3)</f>
        <v>6042.0116926445189</v>
      </c>
      <c r="P76" s="6">
        <f>+N76/payroll!F76</f>
        <v>5.6561024231024015E-4</v>
      </c>
      <c r="R76" s="16">
        <f>IF(P76&lt;$R$2,N76, +payroll!F76 * $R$2)</f>
        <v>6042.0116926445189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169">
        <v>39</v>
      </c>
      <c r="D77" s="44">
        <v>16</v>
      </c>
      <c r="E77" s="44">
        <v>0</v>
      </c>
      <c r="F77" s="16"/>
      <c r="G77" s="16">
        <f t="shared" si="10"/>
        <v>18.333333333333332</v>
      </c>
      <c r="H77" s="14">
        <v>1</v>
      </c>
      <c r="J77" s="16">
        <f t="shared" si="6"/>
        <v>18.333333333333332</v>
      </c>
      <c r="L77" s="3">
        <f t="shared" si="9"/>
        <v>4.5788145927880065E-7</v>
      </c>
      <c r="N77" s="16">
        <f>+L77*(assessment!$J$274*assessment!$F$3)</f>
        <v>13.383190521937721</v>
      </c>
      <c r="P77" s="6">
        <f>+N77/payroll!F77</f>
        <v>1.08999412091384E-5</v>
      </c>
      <c r="R77" s="16">
        <f>IF(P77&lt;$R$2,N77, +payroll!F77 * $R$2)</f>
        <v>13.383190521937721</v>
      </c>
      <c r="T77" s="5">
        <f t="shared" si="7"/>
        <v>0</v>
      </c>
      <c r="V77">
        <f t="shared" si="8"/>
        <v>1</v>
      </c>
    </row>
    <row r="78" spans="1:22">
      <c r="A78" t="s">
        <v>122</v>
      </c>
      <c r="B78" t="s">
        <v>123</v>
      </c>
      <c r="C78" s="169">
        <v>23046.909999999996</v>
      </c>
      <c r="D78" s="44">
        <v>6726.8900000000012</v>
      </c>
      <c r="E78" s="44">
        <v>0</v>
      </c>
      <c r="F78" s="16"/>
      <c r="G78" s="16">
        <f t="shared" si="10"/>
        <v>9924.5999999999985</v>
      </c>
      <c r="H78" s="14">
        <v>1</v>
      </c>
      <c r="J78" s="16">
        <f t="shared" si="6"/>
        <v>9924.5999999999985</v>
      </c>
      <c r="L78" s="3">
        <f t="shared" si="9"/>
        <v>2.4787038167773008E-4</v>
      </c>
      <c r="N78" s="16">
        <f>+L78*(assessment!$J$274*assessment!$F$3)</f>
        <v>7244.8806902194419</v>
      </c>
      <c r="P78" s="6">
        <f>+N78/payroll!F78</f>
        <v>2.6575904808065847E-3</v>
      </c>
      <c r="R78" s="16">
        <f>IF(P78&lt;$R$2,N78, +payroll!F78 * $R$2)</f>
        <v>7244.8806902194419</v>
      </c>
      <c r="T78" s="5">
        <f t="shared" si="7"/>
        <v>0</v>
      </c>
      <c r="V78">
        <f t="shared" si="8"/>
        <v>1</v>
      </c>
    </row>
    <row r="79" spans="1:22">
      <c r="A79" t="s">
        <v>124</v>
      </c>
      <c r="B79" t="s">
        <v>506</v>
      </c>
      <c r="C79" s="169">
        <v>210.13</v>
      </c>
      <c r="D79" s="44">
        <v>3916.95</v>
      </c>
      <c r="E79" s="44">
        <v>0</v>
      </c>
      <c r="F79" s="16"/>
      <c r="G79" s="16">
        <f t="shared" si="10"/>
        <v>1375.6933333333334</v>
      </c>
      <c r="H79" s="14">
        <v>1</v>
      </c>
      <c r="J79" s="16">
        <f t="shared" si="6"/>
        <v>1375.6933333333334</v>
      </c>
      <c r="L79" s="3">
        <f t="shared" si="9"/>
        <v>3.435842569018823E-5</v>
      </c>
      <c r="N79" s="16">
        <f>+L79*(assessment!$J$274*assessment!$F$3)</f>
        <v>1004.2454170777952</v>
      </c>
      <c r="P79" s="6">
        <f>+N79/payroll!F79</f>
        <v>6.9126546805801546E-4</v>
      </c>
      <c r="R79" s="16">
        <f>IF(P79&lt;$R$2,N79, +payroll!F79 * $R$2)</f>
        <v>1004.2454170777952</v>
      </c>
      <c r="T79" s="5">
        <f t="shared" si="7"/>
        <v>0</v>
      </c>
      <c r="V79">
        <f t="shared" si="8"/>
        <v>1</v>
      </c>
    </row>
    <row r="80" spans="1:22">
      <c r="A80" t="s">
        <v>125</v>
      </c>
      <c r="B80" t="s">
        <v>126</v>
      </c>
      <c r="C80" s="169">
        <v>3357.97</v>
      </c>
      <c r="D80" s="44">
        <v>927.94</v>
      </c>
      <c r="E80" s="44">
        <v>3430.26</v>
      </c>
      <c r="F80" s="16"/>
      <c r="G80" s="16">
        <f t="shared" si="10"/>
        <v>2572.0566666666668</v>
      </c>
      <c r="H80" s="14">
        <v>1</v>
      </c>
      <c r="J80" s="16">
        <f t="shared" si="6"/>
        <v>2572.0566666666668</v>
      </c>
      <c r="L80" s="3">
        <f t="shared" si="9"/>
        <v>6.4238021448060061E-5</v>
      </c>
      <c r="N80" s="16">
        <f>+L80*(assessment!$J$274*assessment!$F$3)</f>
        <v>1877.5813310847307</v>
      </c>
      <c r="P80" s="6">
        <f>+N80/payroll!F80</f>
        <v>3.3659408569927863E-4</v>
      </c>
      <c r="R80" s="16">
        <f>IF(P80&lt;$R$2,N80, +payroll!F80 * $R$2)</f>
        <v>1877.5813310847307</v>
      </c>
      <c r="T80" s="5">
        <f t="shared" si="7"/>
        <v>0</v>
      </c>
      <c r="V80">
        <f t="shared" si="8"/>
        <v>1</v>
      </c>
    </row>
    <row r="81" spans="1:22">
      <c r="A81" t="s">
        <v>485</v>
      </c>
      <c r="B81" t="s">
        <v>542</v>
      </c>
      <c r="C81" s="44">
        <v>0</v>
      </c>
      <c r="D81" s="44">
        <v>0</v>
      </c>
      <c r="E81" s="44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+L81*(assessment!$J$274*assessment!$F$3)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500</v>
      </c>
      <c r="C82" s="169">
        <v>794.81</v>
      </c>
      <c r="D82" s="44">
        <v>147.41</v>
      </c>
      <c r="E82" s="44">
        <v>0</v>
      </c>
      <c r="F82" s="16"/>
      <c r="G82" s="16">
        <f t="shared" si="10"/>
        <v>314.07333333333332</v>
      </c>
      <c r="H82" s="14">
        <v>1</v>
      </c>
      <c r="J82" s="16">
        <f t="shared" si="6"/>
        <v>314.07333333333332</v>
      </c>
      <c r="L82" s="3">
        <f t="shared" si="9"/>
        <v>7.844092155666756E-6</v>
      </c>
      <c r="N82" s="16">
        <f>+L82*(assessment!$J$274*assessment!$F$3)</f>
        <v>229.27108679236656</v>
      </c>
      <c r="P82" s="6">
        <f>+N82/payroll!F82</f>
        <v>3.1945136233610893E-5</v>
      </c>
      <c r="R82" s="16">
        <f>IF(P82&lt;$R$2,N82, +payroll!F82 * $R$2)</f>
        <v>229.27108679236656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44">
        <v>0</v>
      </c>
      <c r="D83" s="44">
        <v>0</v>
      </c>
      <c r="E83" s="44">
        <v>1209.32</v>
      </c>
      <c r="F83" s="16"/>
      <c r="G83" s="16">
        <f t="shared" si="10"/>
        <v>403.10666666666663</v>
      </c>
      <c r="H83" s="14">
        <v>1</v>
      </c>
      <c r="J83" s="16">
        <f t="shared" si="6"/>
        <v>403.10666666666663</v>
      </c>
      <c r="L83" s="3">
        <f t="shared" si="9"/>
        <v>1.006773102427344E-5</v>
      </c>
      <c r="N83" s="16">
        <f>+L83*(assessment!$J$274*assessment!$F$3)</f>
        <v>294.26472658163135</v>
      </c>
      <c r="P83" s="6">
        <f>+N83/payroll!F83</f>
        <v>1.9821926162005081E-4</v>
      </c>
      <c r="R83" s="16">
        <f>IF(P83&lt;$R$2,N83, +payroll!F83 * $R$2)</f>
        <v>294.26472658163135</v>
      </c>
      <c r="T83" s="5">
        <f t="shared" si="7"/>
        <v>0</v>
      </c>
      <c r="V83">
        <f t="shared" si="8"/>
        <v>1</v>
      </c>
    </row>
    <row r="84" spans="1:22">
      <c r="A84" t="s">
        <v>130</v>
      </c>
      <c r="B84" t="s">
        <v>543</v>
      </c>
      <c r="C84" s="44">
        <v>0</v>
      </c>
      <c r="D84" s="44">
        <v>2213.7200000000003</v>
      </c>
      <c r="E84" s="44">
        <v>1542.79</v>
      </c>
      <c r="F84" s="16"/>
      <c r="G84" s="16">
        <f t="shared" si="10"/>
        <v>1252.17</v>
      </c>
      <c r="H84" s="14">
        <v>1</v>
      </c>
      <c r="J84" s="16">
        <f t="shared" si="6"/>
        <v>1252.17</v>
      </c>
      <c r="L84" s="3">
        <f t="shared" si="9"/>
        <v>3.12733869199165E-5</v>
      </c>
      <c r="N84" s="16">
        <f>+L84*(assessment!$J$274*assessment!$F$3)</f>
        <v>914.07434595571397</v>
      </c>
      <c r="P84" s="6">
        <f>+N84/payroll!F84</f>
        <v>1.7720450566820295E-4</v>
      </c>
      <c r="R84" s="16">
        <f>IF(P84&lt;$R$2,N84, +payroll!F84 * $R$2)</f>
        <v>914.07434595571397</v>
      </c>
      <c r="T84" s="5">
        <f t="shared" si="7"/>
        <v>0</v>
      </c>
      <c r="V84">
        <f t="shared" si="8"/>
        <v>1</v>
      </c>
    </row>
    <row r="85" spans="1:22">
      <c r="A85" t="s">
        <v>131</v>
      </c>
      <c r="B85" t="s">
        <v>132</v>
      </c>
      <c r="C85" s="44">
        <v>0</v>
      </c>
      <c r="D85" s="44">
        <v>0</v>
      </c>
      <c r="E85" s="44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+L85*(assessment!$J$274*assessment!$F$3)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544</v>
      </c>
      <c r="C86" s="44">
        <v>0</v>
      </c>
      <c r="D86" s="44">
        <v>0</v>
      </c>
      <c r="E86" s="44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+L86*(assessment!$J$274*assessment!$F$3)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134</v>
      </c>
      <c r="B87" t="s">
        <v>135</v>
      </c>
      <c r="C87" s="44">
        <v>0</v>
      </c>
      <c r="D87" s="44">
        <v>0</v>
      </c>
      <c r="E87" s="44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+L87*(assessment!$J$274*assessment!$F$3)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136</v>
      </c>
      <c r="B88" t="s">
        <v>137</v>
      </c>
      <c r="C88" s="44">
        <v>0</v>
      </c>
      <c r="D88" s="44">
        <v>0</v>
      </c>
      <c r="E88" s="44">
        <v>0</v>
      </c>
      <c r="F88" s="16"/>
      <c r="G88" s="16">
        <f t="shared" si="10"/>
        <v>0</v>
      </c>
      <c r="H88" s="14">
        <v>1</v>
      </c>
      <c r="J88" s="16">
        <f t="shared" si="6"/>
        <v>0</v>
      </c>
      <c r="L88" s="3">
        <f t="shared" si="9"/>
        <v>0</v>
      </c>
      <c r="N88" s="16">
        <f>+L88*(assessment!$J$274*assessment!$F$3)</f>
        <v>0</v>
      </c>
      <c r="P88" s="6">
        <f>+N88/payroll!F88</f>
        <v>0</v>
      </c>
      <c r="R88" s="16">
        <f>IF(P88&lt;$R$2,N88, +payroll!F88 * $R$2)</f>
        <v>0</v>
      </c>
      <c r="T88" s="5">
        <f t="shared" si="7"/>
        <v>0</v>
      </c>
      <c r="V88" t="e">
        <f t="shared" si="8"/>
        <v>#DIV/0!</v>
      </c>
    </row>
    <row r="89" spans="1:22">
      <c r="A89" t="s">
        <v>138</v>
      </c>
      <c r="B89" t="s">
        <v>139</v>
      </c>
      <c r="C89" s="44">
        <v>0</v>
      </c>
      <c r="D89" s="44">
        <v>3954.45</v>
      </c>
      <c r="E89" s="44">
        <v>-3538.91</v>
      </c>
      <c r="F89" s="16"/>
      <c r="G89" s="16">
        <f t="shared" si="10"/>
        <v>138.51333333333332</v>
      </c>
      <c r="H89" s="14">
        <v>1</v>
      </c>
      <c r="J89" s="16">
        <f t="shared" si="6"/>
        <v>138.51333333333332</v>
      </c>
      <c r="L89" s="3">
        <f t="shared" si="9"/>
        <v>3.4594193016129604E-6</v>
      </c>
      <c r="N89" s="16">
        <f>+L89*(assessment!$J$274*assessment!$F$3)</f>
        <v>101.11365435429092</v>
      </c>
      <c r="P89" s="6">
        <f>+N89/payroll!F89</f>
        <v>2.7370600336171759E-5</v>
      </c>
      <c r="R89" s="16">
        <f>IF(P89&lt;$R$2,N89, +payroll!F89 * $R$2)</f>
        <v>101.11365435429092</v>
      </c>
      <c r="T89" s="5">
        <f t="shared" si="7"/>
        <v>0</v>
      </c>
      <c r="V89">
        <f t="shared" si="8"/>
        <v>1</v>
      </c>
    </row>
    <row r="90" spans="1:22">
      <c r="A90" t="s">
        <v>140</v>
      </c>
      <c r="B90" t="s">
        <v>141</v>
      </c>
      <c r="C90" s="44">
        <v>0</v>
      </c>
      <c r="D90" s="44">
        <v>0</v>
      </c>
      <c r="E90" s="44">
        <v>0</v>
      </c>
      <c r="F90" s="16"/>
      <c r="G90" s="16">
        <f t="shared" si="10"/>
        <v>0</v>
      </c>
      <c r="H90" s="14">
        <v>1</v>
      </c>
      <c r="J90" s="16">
        <f t="shared" si="6"/>
        <v>0</v>
      </c>
      <c r="L90" s="3">
        <f t="shared" si="9"/>
        <v>0</v>
      </c>
      <c r="N90" s="16">
        <f>+L90*(assessment!$J$274*assessment!$F$3)</f>
        <v>0</v>
      </c>
      <c r="P90" s="6">
        <f>+N90/payroll!F90</f>
        <v>0</v>
      </c>
      <c r="R90" s="16">
        <f>IF(P90&lt;$R$2,N90, +payroll!F90 * $R$2)</f>
        <v>0</v>
      </c>
      <c r="T90" s="5">
        <f t="shared" si="7"/>
        <v>0</v>
      </c>
      <c r="V90" t="e">
        <f t="shared" si="8"/>
        <v>#DIV/0!</v>
      </c>
    </row>
    <row r="91" spans="1:22">
      <c r="A91" t="s">
        <v>142</v>
      </c>
      <c r="B91" t="s">
        <v>143</v>
      </c>
      <c r="C91" s="44">
        <v>1132038.21</v>
      </c>
      <c r="D91" s="44">
        <v>1042156.94</v>
      </c>
      <c r="E91" s="44">
        <v>910696.7</v>
      </c>
      <c r="F91" s="16"/>
      <c r="G91" s="16">
        <f t="shared" si="10"/>
        <v>1028297.2833333332</v>
      </c>
      <c r="H91" s="14">
        <v>1</v>
      </c>
      <c r="J91" s="16">
        <f t="shared" ref="J91:J96" si="11">+G91*H91</f>
        <v>1028297.2833333332</v>
      </c>
      <c r="L91" s="3">
        <f t="shared" ref="L91:L96" si="12">+J91/$J$266</f>
        <v>2.5682086945368707E-2</v>
      </c>
      <c r="N91" s="16">
        <f>+L91*(assessment!$J$274*assessment!$F$3)</f>
        <v>750649.00669314398</v>
      </c>
      <c r="P91" s="6">
        <f>+N91/payroll!F91</f>
        <v>1.6820765445167312E-3</v>
      </c>
      <c r="R91" s="16">
        <f>IF(P91&lt;$R$2,N91, +payroll!F91 * $R$2)</f>
        <v>750649.00669314398</v>
      </c>
      <c r="T91" s="5">
        <f t="shared" ref="T91:T96" si="13">+N91-R91</f>
        <v>0</v>
      </c>
      <c r="V91">
        <f t="shared" ref="V91:V96" si="14">+R91/N91</f>
        <v>1</v>
      </c>
    </row>
    <row r="92" spans="1:22">
      <c r="A92" t="s">
        <v>144</v>
      </c>
      <c r="B92" t="s">
        <v>490</v>
      </c>
      <c r="C92" s="44">
        <v>1121846.0100000033</v>
      </c>
      <c r="D92" s="44">
        <v>912207.53</v>
      </c>
      <c r="E92" s="44">
        <v>1071418.73</v>
      </c>
      <c r="F92" s="16"/>
      <c r="G92" s="16">
        <f t="shared" si="10"/>
        <v>1035157.4233333344</v>
      </c>
      <c r="H92" s="14">
        <v>1</v>
      </c>
      <c r="J92" s="16">
        <f>+G92*H92</f>
        <v>1035157.4233333344</v>
      </c>
      <c r="L92" s="3">
        <f t="shared" si="12"/>
        <v>2.5853421358862747E-2</v>
      </c>
      <c r="N92" s="16">
        <f>+L92*(assessment!$J$274*assessment!$F$3)</f>
        <v>755656.85545462661</v>
      </c>
      <c r="P92" s="6">
        <f>+N92/payroll!F92</f>
        <v>1.8669076349065407E-3</v>
      </c>
      <c r="R92" s="16">
        <f>IF(P92&lt;$R$2,N92, +payroll!F92 * $R$2)</f>
        <v>755656.85545462661</v>
      </c>
      <c r="T92" s="5">
        <f>+N92-R92</f>
        <v>0</v>
      </c>
      <c r="V92">
        <f>+R92/N92</f>
        <v>1</v>
      </c>
    </row>
    <row r="93" spans="1:22">
      <c r="A93" t="s">
        <v>145</v>
      </c>
      <c r="B93" t="s">
        <v>146</v>
      </c>
      <c r="C93" s="44">
        <v>0</v>
      </c>
      <c r="D93" s="44">
        <v>0</v>
      </c>
      <c r="E93" s="44">
        <v>0</v>
      </c>
      <c r="F93" s="16"/>
      <c r="G93" s="16">
        <f t="shared" si="10"/>
        <v>0</v>
      </c>
      <c r="H93" s="14">
        <v>1</v>
      </c>
      <c r="J93" s="16">
        <f>+G93*H93</f>
        <v>0</v>
      </c>
      <c r="L93" s="3">
        <f t="shared" si="12"/>
        <v>0</v>
      </c>
      <c r="N93" s="16">
        <f>+L93*(assessment!$J$274*assessment!$F$3)</f>
        <v>0</v>
      </c>
      <c r="P93" s="6">
        <f>+N93/payroll!F93</f>
        <v>0</v>
      </c>
      <c r="R93" s="16">
        <f>IF(P93&lt;$R$2,N93, +payroll!F93 * $R$2)</f>
        <v>0</v>
      </c>
      <c r="T93" s="5">
        <f>+N93-R93</f>
        <v>0</v>
      </c>
      <c r="V93" t="e">
        <f>+R93/N93</f>
        <v>#DIV/0!</v>
      </c>
    </row>
    <row r="94" spans="1:22">
      <c r="A94" t="s">
        <v>489</v>
      </c>
      <c r="B94" t="s">
        <v>494</v>
      </c>
      <c r="C94" s="44">
        <v>3340549.53</v>
      </c>
      <c r="D94" s="44">
        <v>2965358.44</v>
      </c>
      <c r="E94" s="44">
        <v>3595074.82</v>
      </c>
      <c r="F94" s="16"/>
      <c r="G94" s="16">
        <f t="shared" si="10"/>
        <v>3300327.5966666662</v>
      </c>
      <c r="H94" s="14">
        <v>1</v>
      </c>
      <c r="J94" s="16">
        <f t="shared" si="11"/>
        <v>3300327.5966666662</v>
      </c>
      <c r="L94" s="3">
        <f t="shared" si="12"/>
        <v>8.242684451235438E-2</v>
      </c>
      <c r="N94" s="16">
        <f>+L94*(assessment!$J$274*assessment!$F$3)</f>
        <v>2409213.4369635726</v>
      </c>
      <c r="P94" s="6">
        <f>+N94/payroll!F94</f>
        <v>5.2227836021577533E-3</v>
      </c>
      <c r="R94" s="16">
        <f>IF(P94&lt;$R$2,N94, +payroll!F94 * $R$2)</f>
        <v>2409213.4369635726</v>
      </c>
      <c r="T94" s="5">
        <f t="shared" si="13"/>
        <v>0</v>
      </c>
      <c r="V94">
        <f t="shared" si="14"/>
        <v>1</v>
      </c>
    </row>
    <row r="95" spans="1:22">
      <c r="A95" t="s">
        <v>487</v>
      </c>
      <c r="B95" t="s">
        <v>495</v>
      </c>
      <c r="C95" s="44">
        <v>324508.38000000024</v>
      </c>
      <c r="D95" s="44">
        <v>241976.74000000019</v>
      </c>
      <c r="E95" s="44">
        <v>149644.49</v>
      </c>
      <c r="F95" s="16"/>
      <c r="G95" s="16">
        <f t="shared" si="10"/>
        <v>238709.87000000014</v>
      </c>
      <c r="H95" s="14">
        <v>1</v>
      </c>
      <c r="J95" s="16">
        <f t="shared" si="11"/>
        <v>238709.87000000014</v>
      </c>
      <c r="L95" s="3">
        <f t="shared" si="12"/>
        <v>5.9618631065374286E-3</v>
      </c>
      <c r="N95" s="16">
        <f>+L95*(assessment!$J$274*assessment!$F$3)</f>
        <v>174256.34561874476</v>
      </c>
      <c r="P95" s="6">
        <f>+N95/payroll!F95</f>
        <v>1.1283646684793792E-3</v>
      </c>
      <c r="R95" s="16">
        <f>IF(P95&lt;$R$2,N95, +payroll!F95 * $R$2)</f>
        <v>174256.34561874476</v>
      </c>
      <c r="T95" s="5">
        <f t="shared" si="13"/>
        <v>0</v>
      </c>
      <c r="V95">
        <f t="shared" si="14"/>
        <v>1</v>
      </c>
    </row>
    <row r="96" spans="1:22">
      <c r="A96" t="s">
        <v>488</v>
      </c>
      <c r="B96" t="s">
        <v>496</v>
      </c>
      <c r="C96" s="44">
        <v>7864461.6100000003</v>
      </c>
      <c r="D96" s="44">
        <v>7213460.0999999996</v>
      </c>
      <c r="E96" s="44">
        <v>6022059.9000000004</v>
      </c>
      <c r="F96" s="16"/>
      <c r="G96" s="16">
        <f t="shared" si="10"/>
        <v>7033327.2033333331</v>
      </c>
      <c r="H96" s="14">
        <v>1</v>
      </c>
      <c r="J96" s="16">
        <f t="shared" si="11"/>
        <v>7033327.2033333331</v>
      </c>
      <c r="L96" s="3">
        <f t="shared" si="12"/>
        <v>0.17565982491532103</v>
      </c>
      <c r="N96" s="16">
        <f>+L96*(assessment!$J$274*assessment!$F$3)</f>
        <v>5134274.070836585</v>
      </c>
      <c r="P96" s="6">
        <f>+N96/payroll!F96</f>
        <v>9.3486529900036839E-3</v>
      </c>
      <c r="R96" s="16">
        <f>IF(P96&lt;$R$2,N96, +payroll!F96 * $R$2)</f>
        <v>5134274.070836585</v>
      </c>
      <c r="T96" s="5">
        <f t="shared" si="13"/>
        <v>0</v>
      </c>
      <c r="V96">
        <f t="shared" si="14"/>
        <v>1</v>
      </c>
    </row>
    <row r="97" spans="1:22">
      <c r="A97" t="s">
        <v>513</v>
      </c>
      <c r="B97" t="s">
        <v>555</v>
      </c>
      <c r="C97" s="44">
        <v>712.73</v>
      </c>
      <c r="D97" s="44">
        <v>2991.54</v>
      </c>
      <c r="E97" s="44">
        <v>0</v>
      </c>
      <c r="F97" s="16"/>
      <c r="G97" s="16">
        <f t="shared" si="10"/>
        <v>1234.7566666666667</v>
      </c>
      <c r="H97" s="14">
        <v>1</v>
      </c>
      <c r="J97" s="16">
        <f>+G97*H97</f>
        <v>1234.7566666666667</v>
      </c>
      <c r="L97" s="3">
        <f t="shared" ref="L97:L128" si="15">+J97/$J$266</f>
        <v>3.0838482784776056E-5</v>
      </c>
      <c r="N97" s="16">
        <f>+L97*(assessment!$J$274*assessment!$F$3)</f>
        <v>901.36274826724093</v>
      </c>
      <c r="P97" s="6">
        <f>+N97/payroll!F97</f>
        <v>4.6366653830062326E-4</v>
      </c>
      <c r="R97" s="16">
        <f>IF(P97&lt;$R$2,N97, +payroll!F97 * $R$2)</f>
        <v>901.36274826724093</v>
      </c>
      <c r="T97" s="5">
        <f>+N97-R97</f>
        <v>0</v>
      </c>
      <c r="V97">
        <f>+R97/N97</f>
        <v>1</v>
      </c>
    </row>
    <row r="98" spans="1:22">
      <c r="A98" t="s">
        <v>147</v>
      </c>
      <c r="B98" t="s">
        <v>148</v>
      </c>
      <c r="C98" s="44">
        <v>87440.499999999985</v>
      </c>
      <c r="D98" s="44">
        <v>76126.670000000013</v>
      </c>
      <c r="E98" s="44">
        <v>101011.68</v>
      </c>
      <c r="F98" s="16"/>
      <c r="G98" s="16">
        <f t="shared" si="10"/>
        <v>88192.95</v>
      </c>
      <c r="H98" s="14">
        <v>1</v>
      </c>
      <c r="J98" s="16">
        <f t="shared" si="6"/>
        <v>88192.95</v>
      </c>
      <c r="L98" s="3">
        <f t="shared" si="15"/>
        <v>2.2026499987692163E-3</v>
      </c>
      <c r="N98" s="16">
        <f>+L98*(assessment!$J$274*assessment!$F$3)</f>
        <v>64380.166502276035</v>
      </c>
      <c r="P98" s="6">
        <f>+N98/payroll!F98</f>
        <v>2.2636600484761734E-3</v>
      </c>
      <c r="R98" s="16">
        <f>IF(P98&lt;$R$2,N98, +payroll!F98 * $R$2)</f>
        <v>64380.166502276035</v>
      </c>
      <c r="T98" s="5">
        <f t="shared" si="7"/>
        <v>0</v>
      </c>
      <c r="V98">
        <f t="shared" si="8"/>
        <v>1</v>
      </c>
    </row>
    <row r="99" spans="1:22">
      <c r="A99" t="s">
        <v>149</v>
      </c>
      <c r="B99" t="s">
        <v>150</v>
      </c>
      <c r="C99" s="44">
        <v>80324.379999999976</v>
      </c>
      <c r="D99" s="44">
        <v>30427.87</v>
      </c>
      <c r="E99" s="44">
        <v>6513.64</v>
      </c>
      <c r="F99" s="16"/>
      <c r="G99" s="16">
        <f t="shared" si="10"/>
        <v>39088.62999999999</v>
      </c>
      <c r="H99" s="14">
        <v>1</v>
      </c>
      <c r="J99" s="16">
        <f t="shared" si="6"/>
        <v>39088.62999999999</v>
      </c>
      <c r="L99" s="3">
        <f t="shared" si="15"/>
        <v>9.7625230612413281E-4</v>
      </c>
      <c r="N99" s="16">
        <f>+L99*(assessment!$J$274*assessment!$F$3)</f>
        <v>28534.395410810746</v>
      </c>
      <c r="P99" s="6">
        <f>+N99/payroll!F99</f>
        <v>4.385123446257461E-3</v>
      </c>
      <c r="R99" s="16">
        <f>IF(P99&lt;$R$2,N99, +payroll!F99 * $R$2)</f>
        <v>28534.395410810746</v>
      </c>
      <c r="T99" s="5">
        <f t="shared" si="7"/>
        <v>0</v>
      </c>
      <c r="V99">
        <f t="shared" si="8"/>
        <v>1</v>
      </c>
    </row>
    <row r="100" spans="1:22">
      <c r="A100" t="s">
        <v>151</v>
      </c>
      <c r="B100" t="s">
        <v>152</v>
      </c>
      <c r="C100" s="44">
        <v>0</v>
      </c>
      <c r="D100" s="44">
        <v>0</v>
      </c>
      <c r="E100" s="44">
        <v>8.1999999999999993</v>
      </c>
      <c r="F100" s="16"/>
      <c r="G100" s="16">
        <f t="shared" si="10"/>
        <v>2.7333333333333329</v>
      </c>
      <c r="H100" s="14">
        <v>1</v>
      </c>
      <c r="J100" s="16">
        <f t="shared" si="6"/>
        <v>2.7333333333333329</v>
      </c>
      <c r="L100" s="3">
        <f t="shared" si="15"/>
        <v>6.826596301974845E-8</v>
      </c>
      <c r="N100" s="16">
        <f>+L100*(assessment!$J$274*assessment!$F$3)</f>
        <v>1.9953120414525327</v>
      </c>
      <c r="P100" s="6">
        <f>+N100/payroll!F100</f>
        <v>2.2688437235387749E-6</v>
      </c>
      <c r="R100" s="16">
        <f>IF(P100&lt;$R$2,N100, +payroll!F100 * $R$2)</f>
        <v>1.9953120414525327</v>
      </c>
      <c r="T100" s="5">
        <f t="shared" si="7"/>
        <v>0</v>
      </c>
      <c r="V100">
        <f t="shared" si="8"/>
        <v>1</v>
      </c>
    </row>
    <row r="101" spans="1:22">
      <c r="A101" t="s">
        <v>153</v>
      </c>
      <c r="B101" t="s">
        <v>154</v>
      </c>
      <c r="C101" s="44">
        <v>17965.02</v>
      </c>
      <c r="D101" s="44">
        <v>8996.3599999999988</v>
      </c>
      <c r="E101" s="44">
        <v>12923.45</v>
      </c>
      <c r="F101" s="16"/>
      <c r="G101" s="16">
        <f t="shared" si="10"/>
        <v>13294.943333333335</v>
      </c>
      <c r="H101" s="14">
        <v>1</v>
      </c>
      <c r="J101" s="16">
        <f t="shared" si="6"/>
        <v>13294.943333333335</v>
      </c>
      <c r="L101" s="3">
        <f t="shared" si="15"/>
        <v>3.3204589388157981E-4</v>
      </c>
      <c r="N101" s="16">
        <f>+L101*(assessment!$J$274*assessment!$F$3)</f>
        <v>9705.2050695472244</v>
      </c>
      <c r="P101" s="6">
        <f>+N101/payroll!F101</f>
        <v>4.8461796517836655E-4</v>
      </c>
      <c r="R101" s="16">
        <f>IF(P101&lt;$R$2,N101, +payroll!F101 * $R$2)</f>
        <v>9705.2050695472244</v>
      </c>
      <c r="T101" s="5">
        <f t="shared" si="7"/>
        <v>0</v>
      </c>
      <c r="V101">
        <f t="shared" si="8"/>
        <v>1</v>
      </c>
    </row>
    <row r="102" spans="1:22">
      <c r="A102" t="s">
        <v>155</v>
      </c>
      <c r="B102" t="s">
        <v>482</v>
      </c>
      <c r="C102" s="44">
        <v>82442.13</v>
      </c>
      <c r="D102" s="44">
        <v>137264.66999999998</v>
      </c>
      <c r="E102" s="44">
        <v>60486.57</v>
      </c>
      <c r="F102" s="16"/>
      <c r="G102" s="16">
        <f t="shared" si="10"/>
        <v>93397.79</v>
      </c>
      <c r="H102" s="14">
        <v>1</v>
      </c>
      <c r="J102" s="16">
        <f t="shared" si="6"/>
        <v>93397.79</v>
      </c>
      <c r="L102" s="3">
        <f t="shared" si="15"/>
        <v>2.3326427115608166E-3</v>
      </c>
      <c r="N102" s="16">
        <f>+L102*(assessment!$J$274*assessment!$F$3)</f>
        <v>68179.659158068884</v>
      </c>
      <c r="P102" s="6">
        <f>+N102/payroll!F102</f>
        <v>4.5183528715461897E-4</v>
      </c>
      <c r="R102" s="16">
        <f>IF(P102&lt;$R$2,N102, +payroll!F102 * $R$2)</f>
        <v>68179.659158068884</v>
      </c>
      <c r="T102" s="5">
        <f t="shared" si="7"/>
        <v>0</v>
      </c>
      <c r="V102">
        <f t="shared" si="8"/>
        <v>1</v>
      </c>
    </row>
    <row r="103" spans="1:22">
      <c r="A103" t="s">
        <v>156</v>
      </c>
      <c r="B103" t="s">
        <v>545</v>
      </c>
      <c r="C103" s="44">
        <v>0</v>
      </c>
      <c r="D103" s="44">
        <v>0</v>
      </c>
      <c r="E103" s="44">
        <v>0</v>
      </c>
      <c r="F103" s="16"/>
      <c r="G103" s="16">
        <f t="shared" si="10"/>
        <v>0</v>
      </c>
      <c r="H103" s="14">
        <v>1</v>
      </c>
      <c r="J103" s="16">
        <f>+G103*H103</f>
        <v>0</v>
      </c>
      <c r="L103" s="3">
        <f t="shared" si="15"/>
        <v>0</v>
      </c>
      <c r="N103" s="16">
        <f>+L103*(assessment!$J$274*assessment!$F$3)</f>
        <v>0</v>
      </c>
      <c r="P103" s="6">
        <f>+N103/payroll!F103</f>
        <v>0</v>
      </c>
      <c r="R103" s="16">
        <f>IF(P103&lt;$R$2,N103, +payroll!F103 * $R$2)</f>
        <v>0</v>
      </c>
      <c r="T103" s="5">
        <f>+N103-R103</f>
        <v>0</v>
      </c>
      <c r="V103" t="e">
        <f>+R103/N103</f>
        <v>#DIV/0!</v>
      </c>
    </row>
    <row r="104" spans="1:22">
      <c r="A104" t="s">
        <v>516</v>
      </c>
      <c r="B104" t="s">
        <v>517</v>
      </c>
      <c r="C104" s="44">
        <v>14519.210000000003</v>
      </c>
      <c r="D104" s="44">
        <v>3396.4800000000005</v>
      </c>
      <c r="E104" s="44">
        <v>22834.33</v>
      </c>
      <c r="F104" s="16"/>
      <c r="G104" s="16">
        <f t="shared" si="10"/>
        <v>13583.340000000002</v>
      </c>
      <c r="H104" s="14">
        <v>1</v>
      </c>
      <c r="J104" s="16">
        <f>+G104*H104</f>
        <v>13583.340000000002</v>
      </c>
      <c r="L104" s="3">
        <f t="shared" si="15"/>
        <v>3.3924870224073301E-4</v>
      </c>
      <c r="N104" s="16">
        <f>+L104*(assessment!$J$274*assessment!$F$3)</f>
        <v>9915.7323896867765</v>
      </c>
      <c r="P104" s="6">
        <f>+N104/payroll!F104</f>
        <v>3.0253360547509E-4</v>
      </c>
      <c r="R104" s="16">
        <f>IF(P104&lt;$R$2,N104, +payroll!F104 * $R$2)</f>
        <v>9915.7323896867765</v>
      </c>
      <c r="T104" s="5">
        <f>+N104-R104</f>
        <v>0</v>
      </c>
      <c r="V104">
        <f>+R104/N104</f>
        <v>1</v>
      </c>
    </row>
    <row r="105" spans="1:22">
      <c r="A105" t="s">
        <v>562</v>
      </c>
      <c r="B105" t="s">
        <v>563</v>
      </c>
      <c r="C105" s="44">
        <v>5091085</v>
      </c>
      <c r="D105" s="44">
        <v>4497556.089999984</v>
      </c>
      <c r="E105" s="44">
        <v>3764159.36</v>
      </c>
      <c r="F105" s="16"/>
      <c r="G105" s="16">
        <f t="shared" si="10"/>
        <v>4450933.4833333278</v>
      </c>
      <c r="H105" s="14">
        <v>1</v>
      </c>
      <c r="J105" s="16">
        <f t="shared" ref="J105:J166" si="16">+G105*H105</f>
        <v>4450933.4833333278</v>
      </c>
      <c r="L105" s="3">
        <f t="shared" si="15"/>
        <v>0.1111636319182658</v>
      </c>
      <c r="N105" s="16">
        <f>+L105*(assessment!$J$274*assessment!$F$3)</f>
        <v>3249146.7713411916</v>
      </c>
      <c r="P105" s="6">
        <f>+N105/payroll!F105</f>
        <v>2.6942316336321319E-2</v>
      </c>
      <c r="R105" s="16">
        <f>IF(P105&lt;$R$2,N105, +payroll!F105 * $R$2)</f>
        <v>3249146.7713411916</v>
      </c>
      <c r="T105" s="5">
        <f t="shared" ref="T105:T166" si="17">+N105-R105</f>
        <v>0</v>
      </c>
      <c r="V105">
        <f t="shared" ref="V105:V166" si="18">+R105/N105</f>
        <v>1</v>
      </c>
    </row>
    <row r="106" spans="1:22">
      <c r="A106" t="s">
        <v>157</v>
      </c>
      <c r="B106" t="s">
        <v>158</v>
      </c>
      <c r="C106" s="44">
        <v>15109494.699999882</v>
      </c>
      <c r="D106" s="44">
        <v>13296999.17</v>
      </c>
      <c r="E106" s="44">
        <v>13219475.18</v>
      </c>
      <c r="F106" s="16"/>
      <c r="G106" s="16">
        <f t="shared" si="10"/>
        <v>13875323.016666627</v>
      </c>
      <c r="H106" s="14">
        <v>1</v>
      </c>
      <c r="J106" s="16">
        <f t="shared" si="16"/>
        <v>13875323.016666627</v>
      </c>
      <c r="L106" s="3">
        <f t="shared" si="15"/>
        <v>0.34654108095469338</v>
      </c>
      <c r="N106" s="16">
        <f>+L106*(assessment!$J$274*assessment!$F$3)</f>
        <v>10128877.71738966</v>
      </c>
      <c r="P106" s="6">
        <f>+N106/payroll!F106</f>
        <v>7.4728449329221217E-3</v>
      </c>
      <c r="R106" s="16">
        <f>IF(P106&lt;$R$2,N106, +payroll!F106 * $R$2)</f>
        <v>10128877.71738966</v>
      </c>
      <c r="T106" s="5">
        <f t="shared" si="17"/>
        <v>0</v>
      </c>
      <c r="V106">
        <f t="shared" si="18"/>
        <v>1</v>
      </c>
    </row>
    <row r="107" spans="1:22">
      <c r="A107" t="s">
        <v>521</v>
      </c>
      <c r="B107" t="s">
        <v>520</v>
      </c>
      <c r="C107" s="44">
        <v>118093.85999999999</v>
      </c>
      <c r="D107" s="44">
        <v>83015.330000000016</v>
      </c>
      <c r="E107" s="44">
        <v>43976.38</v>
      </c>
      <c r="F107" s="16"/>
      <c r="G107" s="16">
        <f t="shared" si="10"/>
        <v>81695.19</v>
      </c>
      <c r="H107" s="14">
        <v>1</v>
      </c>
      <c r="J107" s="16">
        <f>+G107*H107</f>
        <v>81695.19</v>
      </c>
      <c r="L107" s="3">
        <f t="shared" si="15"/>
        <v>2.0403661534504846E-3</v>
      </c>
      <c r="N107" s="16">
        <f>+L107*(assessment!$J$274*assessment!$F$3)</f>
        <v>59636.852317958255</v>
      </c>
      <c r="P107" s="6">
        <f>+N107/payroll!F107</f>
        <v>1.1975843688909486E-3</v>
      </c>
      <c r="R107" s="16">
        <f>IF(P107&lt;$R$2,N107, +payroll!F107 * $R$2)</f>
        <v>59636.852317958255</v>
      </c>
      <c r="T107" s="5">
        <f>+N107-R107</f>
        <v>0</v>
      </c>
      <c r="V107">
        <f>+R107/N107</f>
        <v>1</v>
      </c>
    </row>
    <row r="108" spans="1:22">
      <c r="A108" t="s">
        <v>159</v>
      </c>
      <c r="B108" t="s">
        <v>160</v>
      </c>
      <c r="C108" s="44">
        <v>25198.039999999994</v>
      </c>
      <c r="D108" s="44">
        <v>6878.1500000000005</v>
      </c>
      <c r="E108" s="44">
        <v>1355.64</v>
      </c>
      <c r="F108" s="16"/>
      <c r="G108" s="16">
        <f t="shared" si="10"/>
        <v>11143.943333333331</v>
      </c>
      <c r="H108" s="14">
        <v>1</v>
      </c>
      <c r="J108" s="16">
        <f t="shared" si="16"/>
        <v>11143.943333333331</v>
      </c>
      <c r="L108" s="3">
        <f t="shared" si="15"/>
        <v>2.7832391103201423E-4</v>
      </c>
      <c r="N108" s="16">
        <f>+L108*(assessment!$J$274*assessment!$F$3)</f>
        <v>8134.9918252187827</v>
      </c>
      <c r="P108" s="6">
        <f>+N108/payroll!F108</f>
        <v>1.479645929886827E-4</v>
      </c>
      <c r="R108" s="16">
        <f>IF(P108&lt;$R$2,N108, +payroll!F108 * $R$2)</f>
        <v>8134.9918252187827</v>
      </c>
      <c r="T108" s="5">
        <f t="shared" si="17"/>
        <v>0</v>
      </c>
      <c r="V108">
        <f t="shared" si="18"/>
        <v>1</v>
      </c>
    </row>
    <row r="109" spans="1:22">
      <c r="A109" t="s">
        <v>161</v>
      </c>
      <c r="B109" t="s">
        <v>162</v>
      </c>
      <c r="C109" s="169">
        <v>9426.8799999999173</v>
      </c>
      <c r="D109" s="44">
        <v>164331.24</v>
      </c>
      <c r="E109" s="44">
        <v>180333.27</v>
      </c>
      <c r="F109" s="16"/>
      <c r="G109" s="16">
        <f t="shared" si="10"/>
        <v>118030.4633333333</v>
      </c>
      <c r="H109" s="14">
        <v>1</v>
      </c>
      <c r="J109" s="16">
        <f t="shared" si="16"/>
        <v>118030.4633333333</v>
      </c>
      <c r="L109" s="3">
        <f t="shared" si="15"/>
        <v>2.9478524067501617E-3</v>
      </c>
      <c r="N109" s="16">
        <f>+L109*(assessment!$J$274*assessment!$F$3)</f>
        <v>86161.318809959135</v>
      </c>
      <c r="P109" s="6">
        <f>+N109/payroll!F109</f>
        <v>1.0437664369487905E-3</v>
      </c>
      <c r="R109" s="16">
        <f>IF(P109&lt;$R$2,N109, +payroll!F109 * $R$2)</f>
        <v>86161.318809959135</v>
      </c>
      <c r="T109" s="5">
        <f t="shared" si="17"/>
        <v>0</v>
      </c>
      <c r="V109">
        <f t="shared" si="18"/>
        <v>1</v>
      </c>
    </row>
    <row r="110" spans="1:22">
      <c r="A110" t="s">
        <v>163</v>
      </c>
      <c r="B110" t="s">
        <v>164</v>
      </c>
      <c r="C110" s="169">
        <v>187908</v>
      </c>
      <c r="D110" s="44">
        <v>114796.3700000002</v>
      </c>
      <c r="E110" s="44">
        <v>198472.69</v>
      </c>
      <c r="F110" s="16"/>
      <c r="G110" s="16">
        <f t="shared" si="10"/>
        <v>167059.02000000008</v>
      </c>
      <c r="H110" s="14">
        <v>1</v>
      </c>
      <c r="J110" s="16">
        <f t="shared" si="16"/>
        <v>167059.02000000008</v>
      </c>
      <c r="L110" s="3">
        <f t="shared" si="15"/>
        <v>4.1723578834519841E-3</v>
      </c>
      <c r="N110" s="16">
        <f>+L110*(assessment!$J$274*assessment!$F$3)</f>
        <v>121951.78325826573</v>
      </c>
      <c r="P110" s="6">
        <f>+N110/payroll!F110</f>
        <v>1.7821899232704154E-3</v>
      </c>
      <c r="R110" s="16">
        <f>IF(P110&lt;$R$2,N110, +payroll!F110 * $R$2)</f>
        <v>121951.78325826573</v>
      </c>
      <c r="T110" s="5">
        <f t="shared" si="17"/>
        <v>0</v>
      </c>
      <c r="V110">
        <f t="shared" si="18"/>
        <v>1</v>
      </c>
    </row>
    <row r="111" spans="1:22">
      <c r="A111" t="s">
        <v>165</v>
      </c>
      <c r="B111" t="s">
        <v>166</v>
      </c>
      <c r="C111" s="169">
        <v>335748.73000000103</v>
      </c>
      <c r="D111" s="44">
        <v>300595.40999999997</v>
      </c>
      <c r="E111" s="44">
        <v>338619.3</v>
      </c>
      <c r="F111" s="16"/>
      <c r="G111" s="16">
        <f t="shared" si="10"/>
        <v>324987.8133333337</v>
      </c>
      <c r="H111" s="14">
        <v>1</v>
      </c>
      <c r="J111" s="16">
        <f t="shared" si="16"/>
        <v>324987.8133333337</v>
      </c>
      <c r="L111" s="3">
        <f t="shared" si="15"/>
        <v>8.1166851391032708E-3</v>
      </c>
      <c r="N111" s="16">
        <f>+L111*(assessment!$J$274*assessment!$F$3)</f>
        <v>237238.57217170566</v>
      </c>
      <c r="P111" s="6">
        <f>+N111/payroll!F111</f>
        <v>6.0273846523287936E-4</v>
      </c>
      <c r="R111" s="16">
        <f>IF(P111&lt;$R$2,N111, +payroll!F111 * $R$2)</f>
        <v>237238.57217170566</v>
      </c>
      <c r="T111" s="5">
        <f t="shared" si="17"/>
        <v>0</v>
      </c>
      <c r="V111">
        <f t="shared" si="18"/>
        <v>1</v>
      </c>
    </row>
    <row r="112" spans="1:22">
      <c r="A112" t="s">
        <v>167</v>
      </c>
      <c r="B112" t="s">
        <v>168</v>
      </c>
      <c r="C112" s="44">
        <v>185211.70000000004</v>
      </c>
      <c r="D112" s="44">
        <v>87200.900000000096</v>
      </c>
      <c r="E112" s="44">
        <v>80963.95</v>
      </c>
      <c r="F112" s="16"/>
      <c r="G112" s="16">
        <f t="shared" si="10"/>
        <v>117792.18333333339</v>
      </c>
      <c r="H112" s="14">
        <v>1</v>
      </c>
      <c r="J112" s="16">
        <f t="shared" si="16"/>
        <v>117792.18333333339</v>
      </c>
      <c r="L112" s="3">
        <f t="shared" si="15"/>
        <v>2.9419012797983301E-3</v>
      </c>
      <c r="N112" s="16">
        <f>+L112*(assessment!$J$274*assessment!$F$3)</f>
        <v>85987.376266091887</v>
      </c>
      <c r="P112" s="6">
        <f>+N112/payroll!F112</f>
        <v>9.4262032894765365E-4</v>
      </c>
      <c r="R112" s="16">
        <f>IF(P112&lt;$R$2,N112, +payroll!F112 * $R$2)</f>
        <v>85987.376266091887</v>
      </c>
      <c r="T112" s="5">
        <f t="shared" si="17"/>
        <v>0</v>
      </c>
      <c r="V112">
        <f t="shared" si="18"/>
        <v>1</v>
      </c>
    </row>
    <row r="113" spans="1:22">
      <c r="A113" t="s">
        <v>169</v>
      </c>
      <c r="B113" t="s">
        <v>170</v>
      </c>
      <c r="C113" s="44">
        <v>431637.69</v>
      </c>
      <c r="D113" s="44">
        <v>348574.56999999989</v>
      </c>
      <c r="E113" s="44">
        <v>494424.69</v>
      </c>
      <c r="F113" s="16"/>
      <c r="G113" s="16">
        <f t="shared" si="10"/>
        <v>424878.98333333334</v>
      </c>
      <c r="H113" s="14">
        <v>1</v>
      </c>
      <c r="J113" s="16">
        <f t="shared" si="16"/>
        <v>424878.98333333334</v>
      </c>
      <c r="L113" s="3">
        <f t="shared" si="15"/>
        <v>1.061150230393963E-2</v>
      </c>
      <c r="N113" s="16">
        <f>+L113*(assessment!$J$274*assessment!$F$3)</f>
        <v>310158.34814821102</v>
      </c>
      <c r="P113" s="6">
        <f>+N113/payroll!F113</f>
        <v>9.8553853062626731E-4</v>
      </c>
      <c r="R113" s="16">
        <f>IF(P113&lt;$R$2,N113, +payroll!F113 * $R$2)</f>
        <v>310158.34814821102</v>
      </c>
      <c r="T113" s="5">
        <f t="shared" si="17"/>
        <v>0</v>
      </c>
      <c r="V113">
        <f t="shared" si="18"/>
        <v>1</v>
      </c>
    </row>
    <row r="114" spans="1:22">
      <c r="A114" t="s">
        <v>171</v>
      </c>
      <c r="B114" t="s">
        <v>172</v>
      </c>
      <c r="C114" s="44">
        <v>132233.66</v>
      </c>
      <c r="D114" s="44">
        <v>45921.950000000055</v>
      </c>
      <c r="E114" s="44">
        <v>51406.3</v>
      </c>
      <c r="F114" s="16"/>
      <c r="G114" s="16">
        <f t="shared" si="10"/>
        <v>76520.636666666673</v>
      </c>
      <c r="H114" s="14">
        <v>1</v>
      </c>
      <c r="J114" s="16">
        <f t="shared" si="16"/>
        <v>76520.636666666673</v>
      </c>
      <c r="L114" s="3">
        <f t="shared" si="15"/>
        <v>1.911129860829613E-3</v>
      </c>
      <c r="N114" s="16">
        <f>+L114*(assessment!$J$274*assessment!$F$3)</f>
        <v>55859.468692907649</v>
      </c>
      <c r="P114" s="6">
        <f>+N114/payroll!F114</f>
        <v>7.4230416962203609E-4</v>
      </c>
      <c r="R114" s="16">
        <f>IF(P114&lt;$R$2,N114, +payroll!F114 * $R$2)</f>
        <v>55859.468692907649</v>
      </c>
      <c r="T114" s="5">
        <f t="shared" si="17"/>
        <v>0</v>
      </c>
      <c r="V114">
        <f t="shared" si="18"/>
        <v>1</v>
      </c>
    </row>
    <row r="115" spans="1:22">
      <c r="A115" t="s">
        <v>173</v>
      </c>
      <c r="B115" t="s">
        <v>174</v>
      </c>
      <c r="C115" s="44">
        <v>17450.239999999998</v>
      </c>
      <c r="D115" s="44">
        <v>19443.190000000002</v>
      </c>
      <c r="E115" s="44">
        <v>46424.65</v>
      </c>
      <c r="F115" s="16"/>
      <c r="G115" s="16">
        <f t="shared" si="10"/>
        <v>27772.693333333333</v>
      </c>
      <c r="H115" s="14">
        <v>1</v>
      </c>
      <c r="J115" s="16">
        <f t="shared" si="16"/>
        <v>27772.693333333333</v>
      </c>
      <c r="L115" s="3">
        <f t="shared" si="15"/>
        <v>6.9363280099468824E-4</v>
      </c>
      <c r="N115" s="16">
        <f>+L115*(assessment!$J$274*assessment!$F$3)</f>
        <v>20273.84979203725</v>
      </c>
      <c r="P115" s="6">
        <f>+N115/payroll!F115</f>
        <v>5.4402207287258038E-4</v>
      </c>
      <c r="R115" s="16">
        <f>IF(P115&lt;$R$2,N115, +payroll!F115 * $R$2)</f>
        <v>20273.84979203725</v>
      </c>
      <c r="T115" s="5">
        <f t="shared" si="17"/>
        <v>0</v>
      </c>
      <c r="V115">
        <f t="shared" si="18"/>
        <v>1</v>
      </c>
    </row>
    <row r="116" spans="1:22">
      <c r="A116" t="s">
        <v>175</v>
      </c>
      <c r="B116" t="s">
        <v>176</v>
      </c>
      <c r="C116" s="44">
        <v>10752.660000000002</v>
      </c>
      <c r="D116" s="44">
        <v>1433.5400000000002</v>
      </c>
      <c r="E116" s="44">
        <v>61261.01</v>
      </c>
      <c r="F116" s="16"/>
      <c r="G116" s="16">
        <f t="shared" si="10"/>
        <v>24482.403333333335</v>
      </c>
      <c r="H116" s="14">
        <v>1</v>
      </c>
      <c r="J116" s="16">
        <f t="shared" si="16"/>
        <v>24482.403333333335</v>
      </c>
      <c r="L116" s="3">
        <f t="shared" si="15"/>
        <v>6.1145664899557312E-4</v>
      </c>
      <c r="N116" s="16">
        <f>+L116*(assessment!$J$274*assessment!$F$3)</f>
        <v>17871.963722450353</v>
      </c>
      <c r="P116" s="6">
        <f>+N116/payroll!F116</f>
        <v>4.2535549453908631E-4</v>
      </c>
      <c r="R116" s="16">
        <f>IF(P116&lt;$R$2,N116, +payroll!F116 * $R$2)</f>
        <v>17871.963722450353</v>
      </c>
      <c r="T116" s="5">
        <f t="shared" si="17"/>
        <v>0</v>
      </c>
      <c r="V116">
        <f t="shared" si="18"/>
        <v>1</v>
      </c>
    </row>
    <row r="117" spans="1:22">
      <c r="A117" t="s">
        <v>177</v>
      </c>
      <c r="B117" t="s">
        <v>546</v>
      </c>
      <c r="C117" s="44">
        <v>505622.11</v>
      </c>
      <c r="D117" s="44">
        <v>507407.85000000289</v>
      </c>
      <c r="E117" s="44">
        <v>347416.4</v>
      </c>
      <c r="F117" s="16"/>
      <c r="G117" s="16">
        <f t="shared" si="10"/>
        <v>453482.12000000098</v>
      </c>
      <c r="H117" s="14">
        <v>1</v>
      </c>
      <c r="J117" s="16">
        <f t="shared" si="16"/>
        <v>453482.12000000098</v>
      </c>
      <c r="L117" s="3">
        <f t="shared" si="15"/>
        <v>1.1325875719769708E-2</v>
      </c>
      <c r="N117" s="16">
        <f>+L117*(assessment!$J$274*assessment!$F$3)</f>
        <v>331038.41510466754</v>
      </c>
      <c r="P117" s="6">
        <f>+N117/payroll!F117</f>
        <v>9.6874189359118484E-4</v>
      </c>
      <c r="R117" s="16">
        <f>IF(P117&lt;$R$2,N117, +payroll!F117 * $R$2)</f>
        <v>331038.41510466754</v>
      </c>
      <c r="T117" s="5">
        <f t="shared" si="17"/>
        <v>0</v>
      </c>
      <c r="V117">
        <f t="shared" si="18"/>
        <v>1</v>
      </c>
    </row>
    <row r="118" spans="1:22">
      <c r="A118" t="s">
        <v>178</v>
      </c>
      <c r="B118" t="s">
        <v>179</v>
      </c>
      <c r="C118" s="44">
        <v>336982.95999999985</v>
      </c>
      <c r="D118" s="44">
        <v>339041.63</v>
      </c>
      <c r="E118" s="44">
        <v>210704.6</v>
      </c>
      <c r="F118" s="16"/>
      <c r="G118" s="16">
        <f t="shared" si="10"/>
        <v>295576.39666666661</v>
      </c>
      <c r="H118" s="14">
        <v>1</v>
      </c>
      <c r="J118" s="16">
        <f t="shared" si="16"/>
        <v>295576.39666666661</v>
      </c>
      <c r="L118" s="3">
        <f t="shared" si="15"/>
        <v>7.3821246454965237E-3</v>
      </c>
      <c r="N118" s="16">
        <f>+L118*(assessment!$J$274*assessment!$F$3)</f>
        <v>215768.46711151837</v>
      </c>
      <c r="P118" s="6">
        <f>+N118/payroll!F118</f>
        <v>8.2502603694829173E-4</v>
      </c>
      <c r="R118" s="16">
        <f>IF(P118&lt;$R$2,N118, +payroll!F118 * $R$2)</f>
        <v>215768.46711151837</v>
      </c>
      <c r="T118" s="5">
        <f t="shared" si="17"/>
        <v>0</v>
      </c>
      <c r="V118">
        <f t="shared" si="18"/>
        <v>1</v>
      </c>
    </row>
    <row r="119" spans="1:22">
      <c r="A119" t="s">
        <v>180</v>
      </c>
      <c r="B119" t="s">
        <v>181</v>
      </c>
      <c r="C119" s="44">
        <v>142361.72</v>
      </c>
      <c r="D119" s="44">
        <v>148179.09999999992</v>
      </c>
      <c r="E119" s="44">
        <v>195653.78</v>
      </c>
      <c r="F119" s="16"/>
      <c r="G119" s="16">
        <f t="shared" si="10"/>
        <v>162064.86666666667</v>
      </c>
      <c r="H119" s="14">
        <v>1</v>
      </c>
      <c r="J119" s="16">
        <f t="shared" si="16"/>
        <v>162064.86666666667</v>
      </c>
      <c r="L119" s="3">
        <f t="shared" si="15"/>
        <v>4.0476271443904144E-3</v>
      </c>
      <c r="N119" s="16">
        <f>+L119*(assessment!$J$274*assessment!$F$3)</f>
        <v>118306.09022795095</v>
      </c>
      <c r="P119" s="6">
        <f>+N119/payroll!F119</f>
        <v>1.0281756654060001E-3</v>
      </c>
      <c r="R119" s="16">
        <f>IF(P119&lt;$R$2,N119, +payroll!F119 * $R$2)</f>
        <v>118306.09022795095</v>
      </c>
      <c r="T119" s="5">
        <f t="shared" si="17"/>
        <v>0</v>
      </c>
      <c r="V119">
        <f t="shared" si="18"/>
        <v>1</v>
      </c>
    </row>
    <row r="120" spans="1:22">
      <c r="A120" t="s">
        <v>182</v>
      </c>
      <c r="B120" s="37" t="s">
        <v>572</v>
      </c>
      <c r="C120" s="44">
        <v>317543.0300000009</v>
      </c>
      <c r="D120" s="44">
        <v>245766.54999999984</v>
      </c>
      <c r="E120" s="44">
        <v>273736.40000000002</v>
      </c>
      <c r="F120" s="16"/>
      <c r="G120" s="16">
        <f t="shared" si="10"/>
        <v>279015.32666666695</v>
      </c>
      <c r="H120" s="14">
        <v>1</v>
      </c>
      <c r="J120" s="16">
        <f t="shared" si="16"/>
        <v>279015.32666666695</v>
      </c>
      <c r="L120" s="3">
        <f t="shared" si="15"/>
        <v>6.9685060873791666E-3</v>
      </c>
      <c r="N120" s="16">
        <f>+L120*(assessment!$J$274*assessment!$F$3)</f>
        <v>203679.01501749241</v>
      </c>
      <c r="P120" s="6">
        <f>+N120/payroll!F120</f>
        <v>9.804398886635291E-4</v>
      </c>
      <c r="R120" s="16">
        <f>IF(P120&lt;$R$2,N120, +payroll!F120 * $R$2)</f>
        <v>203679.01501749241</v>
      </c>
      <c r="T120" s="5">
        <f t="shared" si="17"/>
        <v>0</v>
      </c>
      <c r="V120">
        <f t="shared" si="18"/>
        <v>1</v>
      </c>
    </row>
    <row r="121" spans="1:22">
      <c r="A121" t="s">
        <v>183</v>
      </c>
      <c r="B121" t="s">
        <v>184</v>
      </c>
      <c r="C121" s="169">
        <v>91710.929999999891</v>
      </c>
      <c r="D121" s="44">
        <v>192534.66000000012</v>
      </c>
      <c r="E121" s="44">
        <v>154457.73000000001</v>
      </c>
      <c r="F121" s="16"/>
      <c r="G121" s="16">
        <f t="shared" si="10"/>
        <v>146234.44000000003</v>
      </c>
      <c r="H121" s="14">
        <v>1</v>
      </c>
      <c r="J121" s="16">
        <f t="shared" si="16"/>
        <v>146234.44000000003</v>
      </c>
      <c r="L121" s="3">
        <f t="shared" si="15"/>
        <v>3.652256660946449E-3</v>
      </c>
      <c r="N121" s="16">
        <f>+L121*(assessment!$J$274*assessment!$F$3)</f>
        <v>106750.00207575659</v>
      </c>
      <c r="P121" s="6">
        <f>+N121/payroll!F121</f>
        <v>1.2434534447935824E-3</v>
      </c>
      <c r="R121" s="16">
        <f>IF(P121&lt;$R$2,N121, +payroll!F121 * $R$2)</f>
        <v>106750.00207575659</v>
      </c>
      <c r="T121" s="5">
        <f t="shared" si="17"/>
        <v>0</v>
      </c>
      <c r="V121">
        <f t="shared" si="18"/>
        <v>1</v>
      </c>
    </row>
    <row r="122" spans="1:22">
      <c r="A122" t="s">
        <v>185</v>
      </c>
      <c r="B122" t="s">
        <v>186</v>
      </c>
      <c r="C122" s="169">
        <v>37346.290000000008</v>
      </c>
      <c r="D122" s="44">
        <v>33450.749999999993</v>
      </c>
      <c r="E122" s="44">
        <v>82338.539999999994</v>
      </c>
      <c r="F122" s="16"/>
      <c r="G122" s="16">
        <f t="shared" si="10"/>
        <v>51045.193333333336</v>
      </c>
      <c r="H122" s="14">
        <v>1</v>
      </c>
      <c r="J122" s="16">
        <f t="shared" si="16"/>
        <v>51045.193333333336</v>
      </c>
      <c r="L122" s="3">
        <f t="shared" si="15"/>
        <v>1.2748716879619187E-3</v>
      </c>
      <c r="N122" s="16">
        <f>+L122*(assessment!$J$274*assessment!$F$3)</f>
        <v>37262.59350595338</v>
      </c>
      <c r="P122" s="6">
        <f>+N122/payroll!F122</f>
        <v>1.7722889943005981E-3</v>
      </c>
      <c r="R122" s="16">
        <f>IF(P122&lt;$R$2,N122, +payroll!F122 * $R$2)</f>
        <v>37262.59350595338</v>
      </c>
      <c r="T122" s="5">
        <f t="shared" si="17"/>
        <v>0</v>
      </c>
      <c r="V122">
        <f t="shared" si="18"/>
        <v>1</v>
      </c>
    </row>
    <row r="123" spans="1:22">
      <c r="A123" t="s">
        <v>187</v>
      </c>
      <c r="B123" t="s">
        <v>547</v>
      </c>
      <c r="C123" s="169">
        <v>0</v>
      </c>
      <c r="D123" s="44">
        <v>0</v>
      </c>
      <c r="E123" s="44">
        <v>0</v>
      </c>
      <c r="F123" s="16"/>
      <c r="G123" s="16">
        <f t="shared" si="10"/>
        <v>0</v>
      </c>
      <c r="H123" s="14">
        <v>1</v>
      </c>
      <c r="J123" s="16">
        <f t="shared" si="16"/>
        <v>0</v>
      </c>
      <c r="L123" s="3">
        <f t="shared" si="15"/>
        <v>0</v>
      </c>
      <c r="N123" s="16">
        <f>+L123*(assessment!$J$274*assessment!$F$3)</f>
        <v>0</v>
      </c>
      <c r="P123" s="6">
        <f>+N123/payroll!F123</f>
        <v>0</v>
      </c>
      <c r="R123" s="16">
        <f>IF(P123&lt;$R$2,N123, +payroll!F123 * $R$2)</f>
        <v>0</v>
      </c>
      <c r="T123" s="5">
        <f t="shared" si="17"/>
        <v>0</v>
      </c>
      <c r="V123" t="e">
        <f t="shared" si="18"/>
        <v>#DIV/0!</v>
      </c>
    </row>
    <row r="124" spans="1:22">
      <c r="A124" t="s">
        <v>188</v>
      </c>
      <c r="B124" t="s">
        <v>189</v>
      </c>
      <c r="C124" s="169">
        <v>76005.390000000014</v>
      </c>
      <c r="D124" s="44">
        <v>99717.34</v>
      </c>
      <c r="E124" s="44">
        <v>90991.33</v>
      </c>
      <c r="F124" s="16"/>
      <c r="G124" s="16">
        <f t="shared" si="10"/>
        <v>88904.686666666661</v>
      </c>
      <c r="H124" s="14">
        <v>1</v>
      </c>
      <c r="J124" s="16">
        <f t="shared" si="16"/>
        <v>88904.686666666661</v>
      </c>
      <c r="L124" s="3">
        <f t="shared" si="15"/>
        <v>2.2204258727813379E-3</v>
      </c>
      <c r="N124" s="16">
        <f>+L124*(assessment!$J$274*assessment!$F$3)</f>
        <v>64899.728724718698</v>
      </c>
      <c r="P124" s="6">
        <f>+N124/payroll!F124</f>
        <v>1.2766809318626887E-3</v>
      </c>
      <c r="R124" s="16">
        <f>IF(P124&lt;$R$2,N124, +payroll!F124 * $R$2)</f>
        <v>64899.728724718698</v>
      </c>
      <c r="T124" s="5">
        <f t="shared" si="17"/>
        <v>0</v>
      </c>
      <c r="V124">
        <f t="shared" si="18"/>
        <v>1</v>
      </c>
    </row>
    <row r="125" spans="1:22">
      <c r="A125" t="s">
        <v>190</v>
      </c>
      <c r="B125" t="s">
        <v>191</v>
      </c>
      <c r="C125" s="169">
        <v>207682.77000000014</v>
      </c>
      <c r="D125" s="44">
        <v>75389.240000000034</v>
      </c>
      <c r="E125" s="44">
        <v>69126.02</v>
      </c>
      <c r="F125" s="16"/>
      <c r="G125" s="16">
        <f t="shared" si="10"/>
        <v>117399.3433333334</v>
      </c>
      <c r="H125" s="14">
        <v>1</v>
      </c>
      <c r="J125" s="16">
        <f t="shared" si="16"/>
        <v>117399.3433333334</v>
      </c>
      <c r="L125" s="3">
        <f t="shared" si="15"/>
        <v>2.9320899623912528E-3</v>
      </c>
      <c r="N125" s="16">
        <f>+L125*(assessment!$J$274*assessment!$F$3)</f>
        <v>85700.606126202547</v>
      </c>
      <c r="P125" s="6">
        <f>+N125/payroll!F125</f>
        <v>7.1754817453786185E-4</v>
      </c>
      <c r="R125" s="16">
        <f>IF(P125&lt;$R$2,N125, +payroll!F125 * $R$2)</f>
        <v>85700.606126202547</v>
      </c>
      <c r="T125" s="5">
        <f t="shared" si="17"/>
        <v>0</v>
      </c>
      <c r="V125">
        <f t="shared" si="18"/>
        <v>1</v>
      </c>
    </row>
    <row r="126" spans="1:22">
      <c r="A126" t="s">
        <v>192</v>
      </c>
      <c r="B126" t="s">
        <v>548</v>
      </c>
      <c r="C126" s="169">
        <v>63255.42</v>
      </c>
      <c r="D126" s="44">
        <v>29885.989999999991</v>
      </c>
      <c r="E126" s="44">
        <v>2398</v>
      </c>
      <c r="F126" s="16"/>
      <c r="G126" s="16">
        <f t="shared" si="10"/>
        <v>31846.469999999998</v>
      </c>
      <c r="H126" s="14">
        <v>1</v>
      </c>
      <c r="J126" s="16">
        <f t="shared" si="16"/>
        <v>31846.469999999998</v>
      </c>
      <c r="L126" s="3">
        <f t="shared" si="15"/>
        <v>7.9537680853519342E-4</v>
      </c>
      <c r="N126" s="16">
        <f>+L126*(assessment!$J$274*assessment!$F$3)</f>
        <v>23247.675025154942</v>
      </c>
      <c r="P126" s="6">
        <f>+N126/payroll!F126</f>
        <v>1.0189951818910762E-3</v>
      </c>
      <c r="R126" s="16">
        <f>IF(P126&lt;$R$2,N126, +payroll!F126 * $R$2)</f>
        <v>23247.675025154942</v>
      </c>
      <c r="T126" s="5">
        <f t="shared" si="17"/>
        <v>0</v>
      </c>
      <c r="V126">
        <f t="shared" si="18"/>
        <v>1</v>
      </c>
    </row>
    <row r="127" spans="1:22">
      <c r="A127" t="s">
        <v>483</v>
      </c>
      <c r="B127" t="s">
        <v>484</v>
      </c>
      <c r="C127" s="169">
        <v>9155.42</v>
      </c>
      <c r="D127" s="44">
        <v>32106.63</v>
      </c>
      <c r="E127" s="44">
        <v>23532.28</v>
      </c>
      <c r="F127" s="16"/>
      <c r="G127" s="16">
        <f t="shared" si="10"/>
        <v>21598.11</v>
      </c>
      <c r="H127" s="14">
        <v>1</v>
      </c>
      <c r="J127" s="16">
        <f>+G127*H127</f>
        <v>21598.11</v>
      </c>
      <c r="L127" s="3">
        <f t="shared" si="15"/>
        <v>5.3942040678894864E-4</v>
      </c>
      <c r="N127" s="16">
        <f>+L127*(assessment!$J$274*assessment!$F$3)</f>
        <v>15766.45205693282</v>
      </c>
      <c r="P127" s="6">
        <f>+N127/payroll!F127</f>
        <v>8.2821361935248852E-4</v>
      </c>
      <c r="R127" s="16">
        <f>IF(P127&lt;$R$2,N127, +payroll!F127 * $R$2)</f>
        <v>15766.45205693282</v>
      </c>
      <c r="T127" s="5">
        <f>+N127-R127</f>
        <v>0</v>
      </c>
      <c r="V127">
        <f>+R127/N127</f>
        <v>1</v>
      </c>
    </row>
    <row r="128" spans="1:22">
      <c r="A128" t="s">
        <v>193</v>
      </c>
      <c r="B128" t="s">
        <v>507</v>
      </c>
      <c r="C128" s="169">
        <v>81407.610000000015</v>
      </c>
      <c r="D128" s="44">
        <v>44353.689999999981</v>
      </c>
      <c r="E128" s="44">
        <v>41977.98</v>
      </c>
      <c r="F128" s="16"/>
      <c r="G128" s="16">
        <f t="shared" si="10"/>
        <v>55913.093333333331</v>
      </c>
      <c r="H128" s="14">
        <v>1</v>
      </c>
      <c r="J128" s="16">
        <f t="shared" si="16"/>
        <v>55913.093333333331</v>
      </c>
      <c r="L128" s="3">
        <f t="shared" si="15"/>
        <v>1.3964492055413699E-3</v>
      </c>
      <c r="N128" s="16">
        <f>+L128*(assessment!$J$274*assessment!$F$3)</f>
        <v>40816.122586411955</v>
      </c>
      <c r="P128" s="6">
        <f>+N128/payroll!F128</f>
        <v>2.4448840809346262E-3</v>
      </c>
      <c r="R128" s="16">
        <f>IF(P128&lt;$R$2,N128, +payroll!F128 * $R$2)</f>
        <v>40816.122586411955</v>
      </c>
      <c r="T128" s="5">
        <f t="shared" si="17"/>
        <v>0</v>
      </c>
      <c r="V128">
        <f t="shared" si="18"/>
        <v>1</v>
      </c>
    </row>
    <row r="129" spans="1:22">
      <c r="A129" t="s">
        <v>194</v>
      </c>
      <c r="B129" t="s">
        <v>195</v>
      </c>
      <c r="C129" s="169">
        <v>92893.549999999988</v>
      </c>
      <c r="D129" s="44">
        <v>156118.89000000022</v>
      </c>
      <c r="E129" s="44">
        <v>113225.02</v>
      </c>
      <c r="F129" s="16"/>
      <c r="G129" s="16">
        <f t="shared" si="10"/>
        <v>120745.82000000007</v>
      </c>
      <c r="H129" s="14">
        <v>1</v>
      </c>
      <c r="J129" s="16">
        <f t="shared" si="16"/>
        <v>120745.82000000007</v>
      </c>
      <c r="L129" s="3">
        <f t="shared" ref="L129:L165" si="19">+J129/$J$266</f>
        <v>3.0156693961862959E-3</v>
      </c>
      <c r="N129" s="16">
        <f>+L129*(assessment!$J$274*assessment!$F$3)</f>
        <v>88143.50802477813</v>
      </c>
      <c r="P129" s="6">
        <f>+N129/payroll!F129</f>
        <v>4.6386657140816221E-3</v>
      </c>
      <c r="R129" s="16">
        <f>IF(P129&lt;$R$2,N129, +payroll!F129 * $R$2)</f>
        <v>88143.50802477813</v>
      </c>
      <c r="T129" s="5">
        <f t="shared" si="17"/>
        <v>0</v>
      </c>
      <c r="V129">
        <f t="shared" si="18"/>
        <v>1</v>
      </c>
    </row>
    <row r="130" spans="1:22">
      <c r="A130" t="s">
        <v>559</v>
      </c>
      <c r="B130" t="s">
        <v>560</v>
      </c>
      <c r="C130" s="169">
        <v>2889.4</v>
      </c>
      <c r="D130" s="44">
        <v>14867.1</v>
      </c>
      <c r="E130" s="44">
        <v>45.19</v>
      </c>
      <c r="F130" s="16"/>
      <c r="G130" s="16">
        <f t="shared" si="10"/>
        <v>5933.8966666666665</v>
      </c>
      <c r="H130" s="14">
        <v>1</v>
      </c>
      <c r="J130" s="16">
        <f>+G130*H130</f>
        <v>5933.8966666666665</v>
      </c>
      <c r="L130" s="3">
        <f t="shared" si="19"/>
        <v>1.4820115990597877E-4</v>
      </c>
      <c r="N130" s="16">
        <f>+L130*(assessment!$J$274*assessment!$F$3)</f>
        <v>4331.6983433177002</v>
      </c>
      <c r="P130" s="6">
        <f>+N130/payroll!F130</f>
        <v>4.3582569619836966E-4</v>
      </c>
      <c r="R130" s="16">
        <f>IF(P130&lt;$R$2,N130, +payroll!F130 * $R$2)</f>
        <v>4331.6983433177002</v>
      </c>
      <c r="T130" s="5">
        <f>+N130-R130</f>
        <v>0</v>
      </c>
      <c r="V130">
        <f>+R130/N130</f>
        <v>1</v>
      </c>
    </row>
    <row r="131" spans="1:22">
      <c r="A131" t="s">
        <v>196</v>
      </c>
      <c r="B131" t="s">
        <v>197</v>
      </c>
      <c r="C131" s="169">
        <v>13162.129999999996</v>
      </c>
      <c r="D131" s="44">
        <v>12345.92</v>
      </c>
      <c r="E131" s="44">
        <v>0</v>
      </c>
      <c r="F131" s="16"/>
      <c r="G131" s="16">
        <f t="shared" si="10"/>
        <v>8502.6833333333325</v>
      </c>
      <c r="H131" s="14">
        <v>1</v>
      </c>
      <c r="J131" s="16">
        <f t="shared" si="16"/>
        <v>8502.6833333333325</v>
      </c>
      <c r="L131" s="3">
        <f t="shared" si="19"/>
        <v>2.1235751195193838E-4</v>
      </c>
      <c r="N131" s="16">
        <f>+L131*(assessment!$J$274*assessment!$F$3)</f>
        <v>6206.8925998747909</v>
      </c>
      <c r="P131" s="6">
        <f>+N131/payroll!F131</f>
        <v>4.0713683581127403E-4</v>
      </c>
      <c r="R131" s="16">
        <f>IF(P131&lt;$R$2,N131, +payroll!F131 * $R$2)</f>
        <v>6206.8925998747909</v>
      </c>
      <c r="T131" s="5">
        <f t="shared" si="17"/>
        <v>0</v>
      </c>
      <c r="V131">
        <f t="shared" si="18"/>
        <v>1</v>
      </c>
    </row>
    <row r="132" spans="1:22">
      <c r="A132" t="s">
        <v>198</v>
      </c>
      <c r="B132" t="s">
        <v>549</v>
      </c>
      <c r="C132" s="169">
        <v>2841.76</v>
      </c>
      <c r="D132" s="44">
        <v>12519.280000000002</v>
      </c>
      <c r="E132" s="44">
        <v>482.61</v>
      </c>
      <c r="F132" s="16"/>
      <c r="G132" s="16">
        <f t="shared" si="10"/>
        <v>5281.2166666666681</v>
      </c>
      <c r="H132" s="14">
        <v>1</v>
      </c>
      <c r="J132" s="16">
        <f t="shared" si="16"/>
        <v>5281.2166666666681</v>
      </c>
      <c r="L132" s="3">
        <f t="shared" si="19"/>
        <v>1.3190024695095587E-4</v>
      </c>
      <c r="N132" s="16">
        <f>+L132*(assessment!$J$274*assessment!$F$3)</f>
        <v>3855.2470275072483</v>
      </c>
      <c r="P132" s="6">
        <f>+N132/payroll!F132</f>
        <v>5.1408078272789529E-4</v>
      </c>
      <c r="R132" s="16">
        <f>IF(P132&lt;$R$2,N132, +payroll!F132 * $R$2)</f>
        <v>3855.2470275072483</v>
      </c>
      <c r="T132" s="5">
        <f t="shared" si="17"/>
        <v>0</v>
      </c>
      <c r="V132">
        <f t="shared" si="18"/>
        <v>1</v>
      </c>
    </row>
    <row r="133" spans="1:22">
      <c r="A133" t="s">
        <v>199</v>
      </c>
      <c r="B133" t="s">
        <v>200</v>
      </c>
      <c r="C133" s="169">
        <v>18946.18</v>
      </c>
      <c r="D133" s="44">
        <v>11709.37</v>
      </c>
      <c r="E133" s="44">
        <v>47285.69</v>
      </c>
      <c r="F133" s="16"/>
      <c r="G133" s="16">
        <f t="shared" si="10"/>
        <v>25980.413333333334</v>
      </c>
      <c r="H133" s="14">
        <v>1</v>
      </c>
      <c r="J133" s="16">
        <f t="shared" si="16"/>
        <v>25980.413333333334</v>
      </c>
      <c r="L133" s="3">
        <f t="shared" si="19"/>
        <v>6.4886997653089504E-4</v>
      </c>
      <c r="N133" s="16">
        <f>+L133*(assessment!$J$274*assessment!$F$3)</f>
        <v>18965.499353383148</v>
      </c>
      <c r="P133" s="6">
        <f>+N133/payroll!F133</f>
        <v>3.2748674852978355E-4</v>
      </c>
      <c r="R133" s="16">
        <f>IF(P133&lt;$R$2,N133, +payroll!F133 * $R$2)</f>
        <v>18965.499353383148</v>
      </c>
      <c r="T133" s="5">
        <f t="shared" si="17"/>
        <v>0</v>
      </c>
      <c r="V133">
        <f t="shared" si="18"/>
        <v>1</v>
      </c>
    </row>
    <row r="134" spans="1:22">
      <c r="A134" t="s">
        <v>201</v>
      </c>
      <c r="B134" t="s">
        <v>550</v>
      </c>
      <c r="C134" s="169">
        <v>4247.72</v>
      </c>
      <c r="D134" s="44">
        <v>14664.069999999998</v>
      </c>
      <c r="E134" s="44">
        <v>28925.08</v>
      </c>
      <c r="F134" s="16"/>
      <c r="G134" s="16">
        <f t="shared" ref="G134:G197" si="20">IF(SUM(C134:E134)&gt;0,AVERAGE(C134:E134),0)</f>
        <v>15945.623333333331</v>
      </c>
      <c r="H134" s="14">
        <v>1</v>
      </c>
      <c r="J134" s="16">
        <f t="shared" si="16"/>
        <v>15945.623333333331</v>
      </c>
      <c r="L134" s="3">
        <f t="shared" si="19"/>
        <v>3.9824756078055053E-4</v>
      </c>
      <c r="N134" s="16">
        <f>+L134*(assessment!$J$274*assessment!$F$3)</f>
        <v>11640.180821512125</v>
      </c>
      <c r="P134" s="6">
        <f>+N134/payroll!F134</f>
        <v>1.4174038841666132E-3</v>
      </c>
      <c r="R134" s="16">
        <f>IF(P134&lt;$R$2,N134, +payroll!F134 * $R$2)</f>
        <v>11640.180821512125</v>
      </c>
      <c r="T134" s="5">
        <f t="shared" si="17"/>
        <v>0</v>
      </c>
      <c r="V134">
        <f t="shared" si="18"/>
        <v>1</v>
      </c>
    </row>
    <row r="135" spans="1:22">
      <c r="A135" t="s">
        <v>202</v>
      </c>
      <c r="B135" t="s">
        <v>551</v>
      </c>
      <c r="C135" s="169">
        <v>9353.1999999999971</v>
      </c>
      <c r="D135" s="44">
        <v>14081.699999999997</v>
      </c>
      <c r="E135" s="44">
        <v>10130.73</v>
      </c>
      <c r="F135" s="16"/>
      <c r="G135" s="16">
        <f t="shared" si="20"/>
        <v>11188.543333333329</v>
      </c>
      <c r="H135" s="14">
        <v>1</v>
      </c>
      <c r="J135" s="16">
        <f t="shared" si="16"/>
        <v>11188.543333333329</v>
      </c>
      <c r="L135" s="3">
        <f t="shared" si="19"/>
        <v>2.7943781174567789E-4</v>
      </c>
      <c r="N135" s="16">
        <f>+L135*(assessment!$J$274*assessment!$F$3)</f>
        <v>8167.5494777976046</v>
      </c>
      <c r="P135" s="6">
        <f>+N135/payroll!F135</f>
        <v>8.0463250796545649E-4</v>
      </c>
      <c r="R135" s="16">
        <f>IF(P135&lt;$R$2,N135, +payroll!F135 * $R$2)</f>
        <v>8167.5494777976046</v>
      </c>
      <c r="T135" s="5">
        <f t="shared" si="17"/>
        <v>0</v>
      </c>
      <c r="V135">
        <f t="shared" si="18"/>
        <v>1</v>
      </c>
    </row>
    <row r="136" spans="1:22">
      <c r="A136" t="s">
        <v>203</v>
      </c>
      <c r="B136" t="s">
        <v>508</v>
      </c>
      <c r="C136" s="169">
        <v>10583.07</v>
      </c>
      <c r="D136" s="44">
        <v>2769.39</v>
      </c>
      <c r="E136" s="44">
        <v>17776.759999999998</v>
      </c>
      <c r="F136" s="16"/>
      <c r="G136" s="16">
        <f t="shared" si="20"/>
        <v>10376.406666666666</v>
      </c>
      <c r="H136" s="14">
        <v>1</v>
      </c>
      <c r="J136" s="16">
        <f t="shared" si="16"/>
        <v>10376.406666666666</v>
      </c>
      <c r="L136" s="3">
        <f t="shared" si="19"/>
        <v>2.5915441236019682E-4</v>
      </c>
      <c r="N136" s="16">
        <f>+L136*(assessment!$J$274*assessment!$F$3)</f>
        <v>7574.6960374420742</v>
      </c>
      <c r="P136" s="6">
        <f>+N136/payroll!F136</f>
        <v>7.4031747648517932E-4</v>
      </c>
      <c r="R136" s="16">
        <f>IF(P136&lt;$R$2,N136, +payroll!F136 * $R$2)</f>
        <v>7574.6960374420742</v>
      </c>
      <c r="T136" s="5">
        <f t="shared" si="17"/>
        <v>0</v>
      </c>
      <c r="V136">
        <f t="shared" si="18"/>
        <v>1</v>
      </c>
    </row>
    <row r="137" spans="1:22">
      <c r="A137" t="s">
        <v>204</v>
      </c>
      <c r="B137" t="s">
        <v>552</v>
      </c>
      <c r="C137" s="169">
        <v>921074.90999999829</v>
      </c>
      <c r="D137" s="44">
        <v>571831.37999999966</v>
      </c>
      <c r="E137" s="44">
        <v>651379.47</v>
      </c>
      <c r="F137" s="16"/>
      <c r="G137" s="16">
        <f t="shared" si="20"/>
        <v>714761.91999999934</v>
      </c>
      <c r="H137" s="14">
        <v>1</v>
      </c>
      <c r="J137" s="16">
        <f t="shared" si="16"/>
        <v>714761.91999999934</v>
      </c>
      <c r="L137" s="3">
        <f t="shared" si="19"/>
        <v>1.785143077999184E-2</v>
      </c>
      <c r="N137" s="16">
        <f>+L137*(assessment!$J$274*assessment!$F$3)</f>
        <v>521770.63381014537</v>
      </c>
      <c r="P137" s="6">
        <f>+N137/payroll!F137</f>
        <v>3.8364265201294642E-3</v>
      </c>
      <c r="R137" s="16">
        <f>IF(P137&lt;$R$2,N137, +payroll!F137 * $R$2)</f>
        <v>521770.63381014537</v>
      </c>
      <c r="T137" s="5">
        <f t="shared" si="17"/>
        <v>0</v>
      </c>
      <c r="V137">
        <f t="shared" si="18"/>
        <v>1</v>
      </c>
    </row>
    <row r="138" spans="1:22">
      <c r="A138" t="s">
        <v>205</v>
      </c>
      <c r="B138" t="s">
        <v>206</v>
      </c>
      <c r="C138" s="169">
        <v>0</v>
      </c>
      <c r="D138" s="44">
        <v>1627.4300000000003</v>
      </c>
      <c r="E138" s="44">
        <v>97880.33</v>
      </c>
      <c r="F138" s="16"/>
      <c r="G138" s="16">
        <f t="shared" si="20"/>
        <v>33169.253333333334</v>
      </c>
      <c r="H138" s="14">
        <v>1</v>
      </c>
      <c r="J138" s="16">
        <f t="shared" si="16"/>
        <v>33169.253333333334</v>
      </c>
      <c r="L138" s="3">
        <f t="shared" si="19"/>
        <v>8.2841378833390311E-4</v>
      </c>
      <c r="N138" s="16">
        <f>+L138*(assessment!$J$274*assessment!$F$3)</f>
        <v>24213.29655438643</v>
      </c>
      <c r="P138" s="6">
        <f>+N138/payroll!F138</f>
        <v>2.9720714327308331E-3</v>
      </c>
      <c r="R138" s="16">
        <f>IF(P138&lt;$R$2,N138, +payroll!F138 * $R$2)</f>
        <v>24213.29655438643</v>
      </c>
      <c r="T138" s="5">
        <f t="shared" si="17"/>
        <v>0</v>
      </c>
      <c r="V138">
        <f t="shared" si="18"/>
        <v>1</v>
      </c>
    </row>
    <row r="139" spans="1:22">
      <c r="A139" t="s">
        <v>207</v>
      </c>
      <c r="B139" t="s">
        <v>208</v>
      </c>
      <c r="C139" s="169">
        <v>12406.299999999997</v>
      </c>
      <c r="D139" s="44">
        <v>381.51</v>
      </c>
      <c r="E139" s="44">
        <v>68107.23</v>
      </c>
      <c r="F139" s="16"/>
      <c r="G139" s="16">
        <f t="shared" si="20"/>
        <v>26965.013333333332</v>
      </c>
      <c r="H139" s="14">
        <v>1</v>
      </c>
      <c r="J139" s="16">
        <f t="shared" si="16"/>
        <v>26965.013333333332</v>
      </c>
      <c r="L139" s="3">
        <f t="shared" si="19"/>
        <v>6.7346070842939909E-4</v>
      </c>
      <c r="N139" s="16">
        <f>+L139*(assessment!$J$274*assessment!$F$3)</f>
        <v>19684.249683632235</v>
      </c>
      <c r="P139" s="6">
        <f>+N139/payroll!F139</f>
        <v>2.5883732653688473E-3</v>
      </c>
      <c r="R139" s="16">
        <f>IF(P139&lt;$R$2,N139, +payroll!F139 * $R$2)</f>
        <v>19684.249683632235</v>
      </c>
      <c r="T139" s="5">
        <f t="shared" si="17"/>
        <v>0</v>
      </c>
      <c r="V139">
        <f t="shared" si="18"/>
        <v>1</v>
      </c>
    </row>
    <row r="140" spans="1:22">
      <c r="A140" t="s">
        <v>209</v>
      </c>
      <c r="B140" t="s">
        <v>210</v>
      </c>
      <c r="C140" s="169">
        <v>0</v>
      </c>
      <c r="D140" s="44">
        <v>0</v>
      </c>
      <c r="E140" s="44">
        <v>0</v>
      </c>
      <c r="F140" s="16"/>
      <c r="G140" s="16">
        <f t="shared" si="20"/>
        <v>0</v>
      </c>
      <c r="H140" s="14">
        <v>1</v>
      </c>
      <c r="J140" s="16">
        <f t="shared" si="16"/>
        <v>0</v>
      </c>
      <c r="L140" s="3">
        <f t="shared" si="19"/>
        <v>0</v>
      </c>
      <c r="N140" s="16">
        <f>+L140*(assessment!$J$274*assessment!$F$3)</f>
        <v>0</v>
      </c>
      <c r="P140" s="6">
        <f>+N140/payroll!F140</f>
        <v>0</v>
      </c>
      <c r="R140" s="16">
        <f>IF(P140&lt;$R$2,N140, +payroll!F140 * $R$2)</f>
        <v>0</v>
      </c>
      <c r="T140" s="5">
        <f t="shared" si="17"/>
        <v>0</v>
      </c>
      <c r="V140" t="e">
        <f t="shared" si="18"/>
        <v>#DIV/0!</v>
      </c>
    </row>
    <row r="141" spans="1:22">
      <c r="A141" t="s">
        <v>211</v>
      </c>
      <c r="B141" t="s">
        <v>464</v>
      </c>
      <c r="C141" s="169">
        <v>0</v>
      </c>
      <c r="D141" s="44">
        <v>0</v>
      </c>
      <c r="E141" s="44">
        <v>0</v>
      </c>
      <c r="F141" s="16"/>
      <c r="G141" s="16">
        <f t="shared" si="20"/>
        <v>0</v>
      </c>
      <c r="H141" s="14">
        <v>1</v>
      </c>
      <c r="J141" s="16">
        <f t="shared" si="16"/>
        <v>0</v>
      </c>
      <c r="L141" s="3">
        <f t="shared" si="19"/>
        <v>0</v>
      </c>
      <c r="N141" s="16">
        <f>+L141*(assessment!$J$274*assessment!$F$3)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7"/>
        <v>0</v>
      </c>
      <c r="V141" t="e">
        <f t="shared" si="18"/>
        <v>#DIV/0!</v>
      </c>
    </row>
    <row r="142" spans="1:22" hidden="1" outlineLevel="1">
      <c r="A142" t="s">
        <v>212</v>
      </c>
      <c r="B142" t="s">
        <v>213</v>
      </c>
      <c r="C142" s="169">
        <v>0</v>
      </c>
      <c r="D142" s="44">
        <v>0</v>
      </c>
      <c r="E142" s="44">
        <v>0</v>
      </c>
      <c r="F142" s="16"/>
      <c r="G142" s="16">
        <f t="shared" si="20"/>
        <v>0</v>
      </c>
      <c r="H142" s="14">
        <v>1</v>
      </c>
      <c r="J142" s="16">
        <f t="shared" si="16"/>
        <v>0</v>
      </c>
      <c r="L142" s="3">
        <f t="shared" si="19"/>
        <v>0</v>
      </c>
      <c r="N142" s="16">
        <f>+L142*(assessment!$J$274*assessment!$F$3)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7"/>
        <v>0</v>
      </c>
      <c r="V142" t="e">
        <f t="shared" si="18"/>
        <v>#DIV/0!</v>
      </c>
    </row>
    <row r="143" spans="1:22" hidden="1" outlineLevel="1">
      <c r="A143" t="s">
        <v>214</v>
      </c>
      <c r="B143" t="s">
        <v>215</v>
      </c>
      <c r="C143" s="169">
        <v>0</v>
      </c>
      <c r="D143" s="44">
        <v>0</v>
      </c>
      <c r="E143" s="44">
        <v>0</v>
      </c>
      <c r="F143" s="16"/>
      <c r="G143" s="16">
        <f t="shared" si="20"/>
        <v>0</v>
      </c>
      <c r="H143" s="14">
        <v>1</v>
      </c>
      <c r="J143" s="16">
        <f t="shared" si="16"/>
        <v>0</v>
      </c>
      <c r="L143" s="3">
        <f t="shared" si="19"/>
        <v>0</v>
      </c>
      <c r="N143" s="16">
        <f>+L143*(assessment!$J$274*assessment!$F$3)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 t="shared" si="17"/>
        <v>0</v>
      </c>
      <c r="V143" t="e">
        <f t="shared" si="18"/>
        <v>#DIV/0!</v>
      </c>
    </row>
    <row r="144" spans="1:22" hidden="1" outlineLevel="1">
      <c r="A144" t="s">
        <v>216</v>
      </c>
      <c r="B144" t="s">
        <v>217</v>
      </c>
      <c r="C144" s="169">
        <v>0</v>
      </c>
      <c r="D144" s="44">
        <v>0</v>
      </c>
      <c r="E144" s="44">
        <v>604.24</v>
      </c>
      <c r="F144" s="16"/>
      <c r="G144" s="16">
        <f t="shared" si="20"/>
        <v>201.41333333333333</v>
      </c>
      <c r="H144" s="14">
        <v>1</v>
      </c>
      <c r="J144" s="16">
        <f t="shared" si="16"/>
        <v>201.41333333333333</v>
      </c>
      <c r="L144" s="3">
        <f t="shared" si="19"/>
        <v>5.0303689628113187E-6</v>
      </c>
      <c r="N144" s="16">
        <f>+L144*(assessment!$J$274*assessment!$F$3)</f>
        <v>147.03016438137544</v>
      </c>
      <c r="P144" s="6">
        <f>+N144/payroll!F144</f>
        <v>1.1511887271036424E-4</v>
      </c>
      <c r="R144" s="16">
        <f>IF(P144&lt;$R$2,N144, +payroll!F144 * $R$2)</f>
        <v>147.03016438137544</v>
      </c>
      <c r="T144" s="5">
        <f t="shared" si="17"/>
        <v>0</v>
      </c>
      <c r="V144">
        <f t="shared" si="18"/>
        <v>1</v>
      </c>
    </row>
    <row r="145" spans="1:22" hidden="1" outlineLevel="1">
      <c r="A145" t="s">
        <v>511</v>
      </c>
      <c r="B145" t="s">
        <v>509</v>
      </c>
      <c r="C145" s="169">
        <v>85</v>
      </c>
      <c r="D145" s="44">
        <v>0</v>
      </c>
      <c r="E145" s="44">
        <v>0</v>
      </c>
      <c r="F145" s="16"/>
      <c r="G145" s="16">
        <f t="shared" si="20"/>
        <v>28.333333333333332</v>
      </c>
      <c r="H145" s="14">
        <v>1</v>
      </c>
      <c r="J145" s="16">
        <f>+G145*H145</f>
        <v>28.333333333333332</v>
      </c>
      <c r="L145" s="3">
        <f t="shared" si="19"/>
        <v>7.0763498252178284E-7</v>
      </c>
      <c r="N145" s="16">
        <f>+L145*(assessment!$J$274*assessment!$F$3)</f>
        <v>20.683112624812843</v>
      </c>
      <c r="P145" s="6">
        <f>+N145/payroll!F145</f>
        <v>2.0590905826134053E-5</v>
      </c>
      <c r="R145" s="16">
        <f>IF(P145&lt;$R$2,N145, +payroll!F145 * $R$2)</f>
        <v>20.683112624812843</v>
      </c>
      <c r="T145" s="5">
        <f>+N145-R145</f>
        <v>0</v>
      </c>
      <c r="V145">
        <f>+R145/N145</f>
        <v>1</v>
      </c>
    </row>
    <row r="146" spans="1:22" hidden="1" outlineLevel="1">
      <c r="A146" t="s">
        <v>218</v>
      </c>
      <c r="B146" t="s">
        <v>219</v>
      </c>
      <c r="C146" s="169">
        <v>0</v>
      </c>
      <c r="D146" s="44">
        <v>30935.920000000002</v>
      </c>
      <c r="E146" s="44">
        <v>-30800.92</v>
      </c>
      <c r="F146" s="16"/>
      <c r="G146" s="16">
        <f t="shared" si="20"/>
        <v>45.000000000001215</v>
      </c>
      <c r="H146" s="14">
        <v>1</v>
      </c>
      <c r="J146" s="16">
        <f t="shared" si="16"/>
        <v>45.000000000001215</v>
      </c>
      <c r="L146" s="3">
        <f t="shared" si="19"/>
        <v>1.1238908545934501E-6</v>
      </c>
      <c r="N146" s="16">
        <f>+L146*(assessment!$J$274*assessment!$F$3)</f>
        <v>32.849649462938928</v>
      </c>
      <c r="P146" s="6">
        <f>+N146/payroll!F146</f>
        <v>2.2155681130215107E-5</v>
      </c>
      <c r="R146" s="16">
        <f>IF(P146&lt;$R$2,N146, +payroll!F146 * $R$2)</f>
        <v>32.849649462938928</v>
      </c>
      <c r="T146" s="5">
        <f t="shared" si="17"/>
        <v>0</v>
      </c>
      <c r="V146">
        <f t="shared" si="18"/>
        <v>1</v>
      </c>
    </row>
    <row r="147" spans="1:22" hidden="1" outlineLevel="1">
      <c r="A147" t="s">
        <v>220</v>
      </c>
      <c r="B147" t="s">
        <v>221</v>
      </c>
      <c r="C147" s="169">
        <v>0</v>
      </c>
      <c r="D147" s="44">
        <v>0</v>
      </c>
      <c r="E147" s="44">
        <v>0</v>
      </c>
      <c r="F147" s="16"/>
      <c r="G147" s="16">
        <f t="shared" si="20"/>
        <v>0</v>
      </c>
      <c r="H147" s="14">
        <v>1</v>
      </c>
      <c r="J147" s="16">
        <f t="shared" si="16"/>
        <v>0</v>
      </c>
      <c r="L147" s="3">
        <f t="shared" si="19"/>
        <v>0</v>
      </c>
      <c r="N147" s="16">
        <f>+L147*(assessment!$J$274*assessment!$F$3)</f>
        <v>0</v>
      </c>
      <c r="P147" s="6">
        <f>+N147/payroll!F147</f>
        <v>0</v>
      </c>
      <c r="R147" s="16">
        <f>IF(P147&lt;$R$2,N147, +payroll!F147 * $R$2)</f>
        <v>0</v>
      </c>
      <c r="T147" s="5">
        <f t="shared" si="17"/>
        <v>0</v>
      </c>
      <c r="V147" t="e">
        <f t="shared" si="18"/>
        <v>#DIV/0!</v>
      </c>
    </row>
    <row r="148" spans="1:22" hidden="1" outlineLevel="1">
      <c r="A148" t="s">
        <v>222</v>
      </c>
      <c r="B148" t="s">
        <v>223</v>
      </c>
      <c r="C148" s="169">
        <v>1728.4900000000002</v>
      </c>
      <c r="D148" s="44">
        <v>0</v>
      </c>
      <c r="E148" s="44">
        <v>251.93</v>
      </c>
      <c r="F148" s="16"/>
      <c r="G148" s="16">
        <f t="shared" si="20"/>
        <v>660.1400000000001</v>
      </c>
      <c r="H148" s="14">
        <v>1</v>
      </c>
      <c r="J148" s="16">
        <f t="shared" si="16"/>
        <v>660.1400000000001</v>
      </c>
      <c r="L148" s="3">
        <f t="shared" si="19"/>
        <v>1.6487229083362228E-5</v>
      </c>
      <c r="N148" s="16">
        <f>+L148*(assessment!$J$274*assessment!$F$3)</f>
        <v>481.89705769919829</v>
      </c>
      <c r="P148" s="6">
        <f>+N148/payroll!F148</f>
        <v>1.6037238394305033E-4</v>
      </c>
      <c r="R148" s="16">
        <f>IF(P148&lt;$R$2,N148, +payroll!F148 * $R$2)</f>
        <v>481.89705769919829</v>
      </c>
      <c r="T148" s="5">
        <f t="shared" si="17"/>
        <v>0</v>
      </c>
      <c r="V148">
        <f t="shared" si="18"/>
        <v>1</v>
      </c>
    </row>
    <row r="149" spans="1:22" hidden="1" outlineLevel="1">
      <c r="A149" t="s">
        <v>224</v>
      </c>
      <c r="B149" t="s">
        <v>225</v>
      </c>
      <c r="C149" s="169">
        <v>432971.36</v>
      </c>
      <c r="D149" s="44">
        <v>121686.35999999984</v>
      </c>
      <c r="E149" s="44">
        <v>111273.36</v>
      </c>
      <c r="F149" s="16"/>
      <c r="G149" s="16">
        <f t="shared" si="20"/>
        <v>221977.02666666661</v>
      </c>
      <c r="H149" s="14">
        <v>1</v>
      </c>
      <c r="J149" s="16">
        <f t="shared" si="16"/>
        <v>221977.02666666661</v>
      </c>
      <c r="L149" s="3">
        <f t="shared" si="19"/>
        <v>5.5439544489001395E-3</v>
      </c>
      <c r="N149" s="16">
        <f>+L149*(assessment!$J$274*assessment!$F$3)</f>
        <v>162041.50032944998</v>
      </c>
      <c r="P149" s="6">
        <f>+N149/payroll!F149</f>
        <v>9.4841646819618201E-3</v>
      </c>
      <c r="R149" s="16">
        <f>IF(P149&lt;$R$2,N149, +payroll!F149 * $R$2)</f>
        <v>162041.50032944998</v>
      </c>
      <c r="T149" s="5">
        <f t="shared" si="17"/>
        <v>0</v>
      </c>
      <c r="V149">
        <f t="shared" si="18"/>
        <v>1</v>
      </c>
    </row>
    <row r="150" spans="1:22" hidden="1" outlineLevel="1">
      <c r="A150" t="s">
        <v>226</v>
      </c>
      <c r="B150" t="s">
        <v>227</v>
      </c>
      <c r="C150" s="169">
        <v>884.66999999999985</v>
      </c>
      <c r="D150" s="44">
        <v>19914.599999999999</v>
      </c>
      <c r="E150" s="44">
        <v>52255.17</v>
      </c>
      <c r="F150" s="16"/>
      <c r="G150" s="16">
        <f t="shared" si="20"/>
        <v>24351.48</v>
      </c>
      <c r="H150" s="14">
        <v>1</v>
      </c>
      <c r="J150" s="16">
        <f t="shared" si="16"/>
        <v>24351.48</v>
      </c>
      <c r="L150" s="3">
        <f t="shared" si="19"/>
        <v>6.081867926181015E-4</v>
      </c>
      <c r="N150" s="16">
        <f>+L150*(assessment!$J$274*assessment!$F$3)</f>
        <v>17776.390708972143</v>
      </c>
      <c r="P150" s="6">
        <f>+N150/payroll!F150</f>
        <v>6.362455261522567E-3</v>
      </c>
      <c r="R150" s="16">
        <f>IF(P150&lt;$R$2,N150, +payroll!F150 * $R$2)</f>
        <v>17776.390708972143</v>
      </c>
      <c r="T150" s="5">
        <f t="shared" si="17"/>
        <v>0</v>
      </c>
      <c r="V150">
        <f t="shared" si="18"/>
        <v>1</v>
      </c>
    </row>
    <row r="151" spans="1:22" hidden="1" outlineLevel="1">
      <c r="A151" t="s">
        <v>228</v>
      </c>
      <c r="B151" t="s">
        <v>229</v>
      </c>
      <c r="C151" s="169">
        <v>433.96</v>
      </c>
      <c r="D151" s="44">
        <v>150</v>
      </c>
      <c r="E151" s="44">
        <v>13077.03</v>
      </c>
      <c r="F151" s="16"/>
      <c r="G151" s="16">
        <f t="shared" si="20"/>
        <v>4553.6633333333339</v>
      </c>
      <c r="H151" s="14">
        <v>1</v>
      </c>
      <c r="J151" s="16">
        <f t="shared" si="16"/>
        <v>4553.6633333333339</v>
      </c>
      <c r="L151" s="3">
        <f t="shared" si="19"/>
        <v>1.1372934611623824E-4</v>
      </c>
      <c r="N151" s="16">
        <f>+L151*(assessment!$J$274*assessment!$F$3)</f>
        <v>3324.1387616052002</v>
      </c>
      <c r="P151" s="6">
        <f>+N151/payroll!F151</f>
        <v>1.1791938694256164E-3</v>
      </c>
      <c r="R151" s="16">
        <f>IF(P151&lt;$R$2,N151, +payroll!F151 * $R$2)</f>
        <v>3324.1387616052002</v>
      </c>
      <c r="T151" s="5">
        <f t="shared" si="17"/>
        <v>0</v>
      </c>
      <c r="V151">
        <f t="shared" si="18"/>
        <v>1</v>
      </c>
    </row>
    <row r="152" spans="1:22" hidden="1" outlineLevel="1">
      <c r="A152" t="s">
        <v>230</v>
      </c>
      <c r="B152" t="s">
        <v>231</v>
      </c>
      <c r="C152" s="169">
        <v>0</v>
      </c>
      <c r="D152" s="44">
        <v>0</v>
      </c>
      <c r="E152" s="44">
        <v>0</v>
      </c>
      <c r="F152" s="16"/>
      <c r="G152" s="16">
        <f t="shared" si="20"/>
        <v>0</v>
      </c>
      <c r="H152" s="14">
        <v>1</v>
      </c>
      <c r="J152" s="16">
        <f t="shared" si="16"/>
        <v>0</v>
      </c>
      <c r="L152" s="3">
        <f t="shared" si="19"/>
        <v>0</v>
      </c>
      <c r="N152" s="16">
        <f>+L152*(assessment!$J$274*assessment!$F$3)</f>
        <v>0</v>
      </c>
      <c r="P152" s="6">
        <f>+N152/payroll!F152</f>
        <v>0</v>
      </c>
      <c r="R152" s="16">
        <f>IF(P152&lt;$R$2,N152, +payroll!F152 * $R$2)</f>
        <v>0</v>
      </c>
      <c r="T152" s="5">
        <f t="shared" si="17"/>
        <v>0</v>
      </c>
      <c r="V152" t="e">
        <f t="shared" si="18"/>
        <v>#DIV/0!</v>
      </c>
    </row>
    <row r="153" spans="1:22" hidden="1" outlineLevel="1">
      <c r="A153" t="s">
        <v>232</v>
      </c>
      <c r="B153" t="s">
        <v>233</v>
      </c>
      <c r="C153" s="169">
        <v>0</v>
      </c>
      <c r="D153" s="44">
        <v>0</v>
      </c>
      <c r="E153" s="44">
        <v>1162.6199999999999</v>
      </c>
      <c r="F153" s="16"/>
      <c r="G153" s="16">
        <f t="shared" si="20"/>
        <v>387.53999999999996</v>
      </c>
      <c r="H153" s="14">
        <v>1</v>
      </c>
      <c r="J153" s="16">
        <f t="shared" si="16"/>
        <v>387.53999999999996</v>
      </c>
      <c r="L153" s="3">
        <f t="shared" si="19"/>
        <v>9.6789480397585299E-6</v>
      </c>
      <c r="N153" s="16">
        <f>+L153*(assessment!$J$274*assessment!$F$3)</f>
        <v>282.9011811748224</v>
      </c>
      <c r="P153" s="6">
        <f>+N153/payroll!F153</f>
        <v>5.0466444438083784E-4</v>
      </c>
      <c r="R153" s="16">
        <f>IF(P153&lt;$R$2,N153, +payroll!F153 * $R$2)</f>
        <v>282.9011811748224</v>
      </c>
      <c r="T153" s="5">
        <f t="shared" si="17"/>
        <v>0</v>
      </c>
      <c r="V153">
        <f t="shared" si="18"/>
        <v>1</v>
      </c>
    </row>
    <row r="154" spans="1:22" hidden="1" outlineLevel="1">
      <c r="A154" t="s">
        <v>234</v>
      </c>
      <c r="B154" t="s">
        <v>235</v>
      </c>
      <c r="C154" s="169">
        <v>0</v>
      </c>
      <c r="D154" s="44">
        <v>0</v>
      </c>
      <c r="E154" s="44">
        <v>7.9</v>
      </c>
      <c r="F154" s="16"/>
      <c r="G154" s="16">
        <f t="shared" si="20"/>
        <v>2.6333333333333333</v>
      </c>
      <c r="H154" s="14">
        <v>1</v>
      </c>
      <c r="J154" s="16">
        <f t="shared" si="16"/>
        <v>2.6333333333333333</v>
      </c>
      <c r="L154" s="3">
        <f t="shared" si="19"/>
        <v>6.5768427787318644E-8</v>
      </c>
      <c r="N154" s="16">
        <f>+L154*(assessment!$J$274*assessment!$F$3)</f>
        <v>1.9223128204237818</v>
      </c>
      <c r="P154" s="6">
        <f>+N154/payroll!F154</f>
        <v>1.2663609365439565E-6</v>
      </c>
      <c r="R154" s="16">
        <f>IF(P154&lt;$R$2,N154, +payroll!F154 * $R$2)</f>
        <v>1.9223128204237818</v>
      </c>
      <c r="T154" s="5">
        <f t="shared" si="17"/>
        <v>0</v>
      </c>
      <c r="V154">
        <f t="shared" si="18"/>
        <v>1</v>
      </c>
    </row>
    <row r="155" spans="1:22" hidden="1" outlineLevel="1">
      <c r="A155" t="s">
        <v>236</v>
      </c>
      <c r="B155" t="s">
        <v>237</v>
      </c>
      <c r="C155" s="169">
        <v>333.12</v>
      </c>
      <c r="D155" s="44">
        <v>4508.3399999999992</v>
      </c>
      <c r="E155" s="44">
        <v>94.35</v>
      </c>
      <c r="F155" s="16"/>
      <c r="G155" s="16">
        <f t="shared" si="20"/>
        <v>1645.2699999999998</v>
      </c>
      <c r="H155" s="14">
        <v>1</v>
      </c>
      <c r="J155" s="16">
        <f t="shared" si="16"/>
        <v>1645.2699999999998</v>
      </c>
      <c r="L155" s="3">
        <f t="shared" si="19"/>
        <v>4.109119791859812E-5</v>
      </c>
      <c r="N155" s="16">
        <f>+L155*(assessment!$J$274*assessment!$F$3)</f>
        <v>1201.0342838197348</v>
      </c>
      <c r="P155" s="6">
        <f>+N155/payroll!F155</f>
        <v>3.1204871154312584E-4</v>
      </c>
      <c r="R155" s="16">
        <f>IF(P155&lt;$R$2,N155, +payroll!F155 * $R$2)</f>
        <v>1201.0342838197348</v>
      </c>
      <c r="T155" s="5">
        <f t="shared" si="17"/>
        <v>0</v>
      </c>
      <c r="V155">
        <f t="shared" si="18"/>
        <v>1</v>
      </c>
    </row>
    <row r="156" spans="1:22" hidden="1" outlineLevel="1">
      <c r="A156" t="s">
        <v>238</v>
      </c>
      <c r="B156" t="s">
        <v>239</v>
      </c>
      <c r="C156" s="169">
        <v>1374.78</v>
      </c>
      <c r="D156" s="44">
        <v>2689.2400000000002</v>
      </c>
      <c r="E156" s="44">
        <v>7.9</v>
      </c>
      <c r="F156" s="16"/>
      <c r="G156" s="16">
        <f t="shared" si="20"/>
        <v>1357.3066666666668</v>
      </c>
      <c r="H156" s="14">
        <v>1</v>
      </c>
      <c r="J156" s="16">
        <f t="shared" si="16"/>
        <v>1357.3066666666668</v>
      </c>
      <c r="L156" s="3">
        <f t="shared" si="19"/>
        <v>3.3899212212118804E-5</v>
      </c>
      <c r="N156" s="16">
        <f>+L156*(assessment!$J$274*assessment!$F$3)</f>
        <v>990.82329363797555</v>
      </c>
      <c r="P156" s="6">
        <f>+N156/payroll!F156</f>
        <v>1.7335378199323699E-4</v>
      </c>
      <c r="R156" s="16">
        <f>IF(P156&lt;$R$2,N156, +payroll!F156 * $R$2)</f>
        <v>990.82329363797555</v>
      </c>
      <c r="T156" s="5">
        <f t="shared" si="17"/>
        <v>0</v>
      </c>
      <c r="V156">
        <f t="shared" si="18"/>
        <v>1</v>
      </c>
    </row>
    <row r="157" spans="1:22" hidden="1" outlineLevel="1">
      <c r="A157" t="s">
        <v>240</v>
      </c>
      <c r="B157" t="s">
        <v>241</v>
      </c>
      <c r="C157" s="169">
        <v>1348.4299999999998</v>
      </c>
      <c r="D157" s="44">
        <v>214.42</v>
      </c>
      <c r="E157" s="44">
        <v>0</v>
      </c>
      <c r="F157" s="16"/>
      <c r="G157" s="16">
        <f t="shared" si="20"/>
        <v>520.94999999999993</v>
      </c>
      <c r="H157" s="14">
        <v>1</v>
      </c>
      <c r="J157" s="16">
        <f t="shared" si="16"/>
        <v>520.94999999999993</v>
      </c>
      <c r="L157" s="3">
        <f t="shared" si="19"/>
        <v>1.3010909793343155E-5</v>
      </c>
      <c r="N157" s="16">
        <f>+L157*(assessment!$J$274*assessment!$F$3)</f>
        <v>380.28944194927936</v>
      </c>
      <c r="P157" s="6">
        <f>+N157/payroll!F157</f>
        <v>6.4183162159022736E-4</v>
      </c>
      <c r="R157" s="16">
        <f>IF(P157&lt;$R$2,N157, +payroll!F157 * $R$2)</f>
        <v>380.28944194927936</v>
      </c>
      <c r="T157" s="5">
        <f t="shared" si="17"/>
        <v>0</v>
      </c>
      <c r="V157">
        <f t="shared" si="18"/>
        <v>1</v>
      </c>
    </row>
    <row r="158" spans="1:22" hidden="1" outlineLevel="1">
      <c r="A158" t="s">
        <v>242</v>
      </c>
      <c r="B158" t="s">
        <v>243</v>
      </c>
      <c r="C158" s="169">
        <v>0</v>
      </c>
      <c r="D158" s="44">
        <v>0</v>
      </c>
      <c r="E158" s="44">
        <v>0</v>
      </c>
      <c r="F158" s="16"/>
      <c r="G158" s="16">
        <f t="shared" si="20"/>
        <v>0</v>
      </c>
      <c r="H158" s="14">
        <v>1</v>
      </c>
      <c r="J158" s="16">
        <f t="shared" si="16"/>
        <v>0</v>
      </c>
      <c r="L158" s="3">
        <f t="shared" si="19"/>
        <v>0</v>
      </c>
      <c r="N158" s="16">
        <f>+L158*(assessment!$J$274*assessment!$F$3)</f>
        <v>0</v>
      </c>
      <c r="P158" s="6">
        <f>+N158/payroll!F158</f>
        <v>0</v>
      </c>
      <c r="R158" s="16">
        <f>IF(P158&lt;$R$2,N158, +payroll!F158 * $R$2)</f>
        <v>0</v>
      </c>
      <c r="T158" s="5">
        <f t="shared" si="17"/>
        <v>0</v>
      </c>
      <c r="V158" t="e">
        <f t="shared" si="18"/>
        <v>#DIV/0!</v>
      </c>
    </row>
    <row r="159" spans="1:22" hidden="1" outlineLevel="1">
      <c r="A159" t="s">
        <v>244</v>
      </c>
      <c r="B159" t="s">
        <v>245</v>
      </c>
      <c r="C159" s="169">
        <v>0</v>
      </c>
      <c r="D159" s="44">
        <v>0</v>
      </c>
      <c r="E159" s="44">
        <v>0</v>
      </c>
      <c r="F159" s="16"/>
      <c r="G159" s="16">
        <f t="shared" si="20"/>
        <v>0</v>
      </c>
      <c r="H159" s="14">
        <v>1</v>
      </c>
      <c r="J159" s="16">
        <f t="shared" si="16"/>
        <v>0</v>
      </c>
      <c r="L159" s="3">
        <f t="shared" si="19"/>
        <v>0</v>
      </c>
      <c r="N159" s="16">
        <f>+L159*(assessment!$J$274*assessment!$F$3)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7"/>
        <v>0</v>
      </c>
      <c r="V159" t="e">
        <f t="shared" si="18"/>
        <v>#DIV/0!</v>
      </c>
    </row>
    <row r="160" spans="1:22" hidden="1" outlineLevel="1">
      <c r="A160" t="s">
        <v>246</v>
      </c>
      <c r="B160" t="s">
        <v>247</v>
      </c>
      <c r="C160" s="169">
        <v>3146.5199999999995</v>
      </c>
      <c r="D160" s="44">
        <v>22.67</v>
      </c>
      <c r="E160" s="44">
        <v>327.96</v>
      </c>
      <c r="F160" s="16"/>
      <c r="G160" s="16">
        <f t="shared" si="20"/>
        <v>1165.7166666666665</v>
      </c>
      <c r="H160" s="14">
        <v>1</v>
      </c>
      <c r="J160" s="16">
        <f t="shared" si="16"/>
        <v>1165.7166666666665</v>
      </c>
      <c r="L160" s="3">
        <f t="shared" si="19"/>
        <v>2.9114184460306499E-5</v>
      </c>
      <c r="N160" s="16">
        <f>+L160*(assessment!$J$274*assessment!$F$3)</f>
        <v>850.96408606899081</v>
      </c>
      <c r="P160" s="6">
        <f>+N160/payroll!F160</f>
        <v>1.9472338394956786E-4</v>
      </c>
      <c r="R160" s="16">
        <f>IF(P160&lt;$R$2,N160, +payroll!F160 * $R$2)</f>
        <v>850.96408606899081</v>
      </c>
      <c r="T160" s="5">
        <f t="shared" si="17"/>
        <v>0</v>
      </c>
      <c r="V160">
        <f t="shared" si="18"/>
        <v>1</v>
      </c>
    </row>
    <row r="161" spans="1:22" hidden="1" outlineLevel="1">
      <c r="A161" t="s">
        <v>248</v>
      </c>
      <c r="B161" t="s">
        <v>249</v>
      </c>
      <c r="C161" s="169">
        <v>0</v>
      </c>
      <c r="D161" s="44">
        <v>0</v>
      </c>
      <c r="E161" s="44">
        <v>0</v>
      </c>
      <c r="F161" s="16"/>
      <c r="G161" s="16">
        <f t="shared" si="20"/>
        <v>0</v>
      </c>
      <c r="H161" s="14">
        <v>1</v>
      </c>
      <c r="J161" s="16">
        <f t="shared" si="16"/>
        <v>0</v>
      </c>
      <c r="L161" s="3">
        <f t="shared" si="19"/>
        <v>0</v>
      </c>
      <c r="N161" s="16">
        <f>+L161*(assessment!$J$274*assessment!$F$3)</f>
        <v>0</v>
      </c>
      <c r="P161" s="6">
        <f>+N161/payroll!F161</f>
        <v>0</v>
      </c>
      <c r="R161" s="16">
        <f>IF(P161&lt;$R$2,N161, +payroll!F161 * $R$2)</f>
        <v>0</v>
      </c>
      <c r="T161" s="5">
        <f t="shared" si="17"/>
        <v>0</v>
      </c>
      <c r="V161" t="e">
        <f t="shared" si="18"/>
        <v>#DIV/0!</v>
      </c>
    </row>
    <row r="162" spans="1:22" hidden="1" outlineLevel="1">
      <c r="A162" t="s">
        <v>250</v>
      </c>
      <c r="B162" t="s">
        <v>251</v>
      </c>
      <c r="C162" s="169">
        <v>0</v>
      </c>
      <c r="D162" s="44">
        <v>0</v>
      </c>
      <c r="E162" s="44">
        <v>0</v>
      </c>
      <c r="F162" s="16"/>
      <c r="G162" s="16">
        <f t="shared" si="20"/>
        <v>0</v>
      </c>
      <c r="H162" s="14">
        <v>1</v>
      </c>
      <c r="J162" s="16">
        <f t="shared" si="16"/>
        <v>0</v>
      </c>
      <c r="L162" s="3">
        <f t="shared" si="19"/>
        <v>0</v>
      </c>
      <c r="N162" s="16">
        <f>+L162*(assessment!$J$274*assessment!$F$3)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 t="shared" si="17"/>
        <v>0</v>
      </c>
      <c r="V162" t="e">
        <f t="shared" si="18"/>
        <v>#DIV/0!</v>
      </c>
    </row>
    <row r="163" spans="1:22" hidden="1" outlineLevel="1">
      <c r="A163" t="s">
        <v>252</v>
      </c>
      <c r="B163" t="s">
        <v>253</v>
      </c>
      <c r="C163" s="169">
        <v>0</v>
      </c>
      <c r="D163" s="44">
        <v>0</v>
      </c>
      <c r="E163" s="44">
        <v>0</v>
      </c>
      <c r="F163" s="16"/>
      <c r="G163" s="16">
        <f t="shared" si="20"/>
        <v>0</v>
      </c>
      <c r="H163" s="14">
        <v>1</v>
      </c>
      <c r="J163" s="16">
        <f t="shared" si="16"/>
        <v>0</v>
      </c>
      <c r="L163" s="3">
        <f t="shared" si="19"/>
        <v>0</v>
      </c>
      <c r="N163" s="16">
        <f>+L163*(assessment!$J$274*assessment!$F$3)</f>
        <v>0</v>
      </c>
      <c r="P163" s="6">
        <f>+N163/payroll!F163</f>
        <v>0</v>
      </c>
      <c r="R163" s="16">
        <f>IF(P163&lt;$R$2,N163, +payroll!F163 * $R$2)</f>
        <v>0</v>
      </c>
      <c r="T163" s="5">
        <f t="shared" si="17"/>
        <v>0</v>
      </c>
      <c r="V163" t="e">
        <f t="shared" si="18"/>
        <v>#DIV/0!</v>
      </c>
    </row>
    <row r="164" spans="1:22" hidden="1" outlineLevel="1">
      <c r="A164" t="s">
        <v>502</v>
      </c>
      <c r="B164" t="s">
        <v>503</v>
      </c>
      <c r="C164" s="169">
        <v>0</v>
      </c>
      <c r="D164" s="44">
        <v>0</v>
      </c>
      <c r="E164" s="44">
        <v>0</v>
      </c>
      <c r="F164" s="16"/>
      <c r="G164" s="16">
        <f t="shared" si="20"/>
        <v>0</v>
      </c>
      <c r="H164" s="14">
        <v>1</v>
      </c>
      <c r="J164" s="16">
        <f>+G164*H164</f>
        <v>0</v>
      </c>
      <c r="L164" s="3">
        <f t="shared" si="19"/>
        <v>0</v>
      </c>
      <c r="N164" s="16">
        <f>+L164*(assessment!$J$274*assessment!$F$3)</f>
        <v>0</v>
      </c>
      <c r="P164" s="6">
        <f>+N164/payroll!F164</f>
        <v>0</v>
      </c>
      <c r="R164" s="16">
        <f>IF(P164&lt;$R$2,N164, +payroll!F164 * $R$2)</f>
        <v>0</v>
      </c>
      <c r="T164" s="5">
        <f>+N164-R164</f>
        <v>0</v>
      </c>
      <c r="V164" t="e">
        <f t="shared" si="18"/>
        <v>#DIV/0!</v>
      </c>
    </row>
    <row r="165" spans="1:22" hidden="1" outlineLevel="1">
      <c r="A165" t="s">
        <v>254</v>
      </c>
      <c r="B165" t="s">
        <v>255</v>
      </c>
      <c r="C165" s="169">
        <v>19619.429999999997</v>
      </c>
      <c r="D165" s="44">
        <v>42985.3</v>
      </c>
      <c r="E165" s="44">
        <v>23935.64</v>
      </c>
      <c r="F165" s="16"/>
      <c r="G165" s="16">
        <f t="shared" si="20"/>
        <v>28846.789999999997</v>
      </c>
      <c r="H165" s="14">
        <v>1</v>
      </c>
      <c r="J165" s="16">
        <f t="shared" si="16"/>
        <v>28846.789999999997</v>
      </c>
      <c r="L165" s="3">
        <f t="shared" si="19"/>
        <v>7.2045874367504255E-4</v>
      </c>
      <c r="N165" s="16">
        <f>+L165*(assessment!$J$274*assessment!$F$3)</f>
        <v>21057.931991799698</v>
      </c>
      <c r="P165" s="6">
        <f>+N165/payroll!F165</f>
        <v>7.5266063625891908E-4</v>
      </c>
      <c r="R165" s="16">
        <f>IF(P165&lt;$R$2,N165, +payroll!F165 * $R$2)</f>
        <v>21057.931991799698</v>
      </c>
      <c r="T165" s="5">
        <f t="shared" si="17"/>
        <v>0</v>
      </c>
      <c r="V165">
        <f t="shared" si="18"/>
        <v>1</v>
      </c>
    </row>
    <row r="166" spans="1:22" hidden="1" outlineLevel="1">
      <c r="A166" t="s">
        <v>256</v>
      </c>
      <c r="B166" t="s">
        <v>257</v>
      </c>
      <c r="C166" s="169">
        <v>0</v>
      </c>
      <c r="D166" s="44">
        <v>0</v>
      </c>
      <c r="E166" s="44">
        <v>0</v>
      </c>
      <c r="F166" s="16"/>
      <c r="G166" s="16">
        <f t="shared" si="20"/>
        <v>0</v>
      </c>
      <c r="H166" s="14">
        <v>1</v>
      </c>
      <c r="J166" s="16">
        <f t="shared" si="16"/>
        <v>0</v>
      </c>
      <c r="L166" s="3">
        <f t="shared" ref="L166:L197" si="21">+J166/$J$266</f>
        <v>0</v>
      </c>
      <c r="N166" s="16">
        <f>+L166*(assessment!$J$274*assessment!$F$3)</f>
        <v>0</v>
      </c>
      <c r="P166" s="6">
        <f>+N166/payroll!F166</f>
        <v>0</v>
      </c>
      <c r="R166" s="16">
        <f>IF(P166&lt;$R$2,N166, +payroll!F166 * $R$2)</f>
        <v>0</v>
      </c>
      <c r="T166" s="5">
        <f t="shared" si="17"/>
        <v>0</v>
      </c>
      <c r="V166" t="e">
        <f t="shared" si="18"/>
        <v>#DIV/0!</v>
      </c>
    </row>
    <row r="167" spans="1:22" hidden="1" outlineLevel="1">
      <c r="A167" t="s">
        <v>258</v>
      </c>
      <c r="B167" t="s">
        <v>259</v>
      </c>
      <c r="C167" s="169">
        <v>0</v>
      </c>
      <c r="D167" s="44">
        <v>0</v>
      </c>
      <c r="E167" s="44">
        <v>0</v>
      </c>
      <c r="F167" s="16"/>
      <c r="G167" s="16">
        <f t="shared" si="20"/>
        <v>0</v>
      </c>
      <c r="H167" s="14">
        <v>1</v>
      </c>
      <c r="J167" s="16">
        <f t="shared" ref="J167:J230" si="22">+G167*H167</f>
        <v>0</v>
      </c>
      <c r="L167" s="3">
        <f t="shared" si="21"/>
        <v>0</v>
      </c>
      <c r="N167" s="16">
        <f>+L167*(assessment!$J$274*assessment!$F$3)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ref="T167:T230" si="23">+N167-R167</f>
        <v>0</v>
      </c>
      <c r="V167" t="e">
        <f t="shared" ref="V167:V230" si="24">+R167/N167</f>
        <v>#DIV/0!</v>
      </c>
    </row>
    <row r="168" spans="1:22" hidden="1" outlineLevel="1">
      <c r="A168" t="s">
        <v>260</v>
      </c>
      <c r="B168" t="s">
        <v>261</v>
      </c>
      <c r="C168" s="169">
        <v>0</v>
      </c>
      <c r="D168" s="44">
        <v>1571.7400000000002</v>
      </c>
      <c r="E168" s="44">
        <v>0</v>
      </c>
      <c r="F168" s="16"/>
      <c r="G168" s="16">
        <f t="shared" si="20"/>
        <v>523.91333333333341</v>
      </c>
      <c r="H168" s="14">
        <v>1</v>
      </c>
      <c r="J168" s="16">
        <f t="shared" si="22"/>
        <v>523.91333333333341</v>
      </c>
      <c r="L168" s="3">
        <f t="shared" si="21"/>
        <v>1.3084920087397495E-5</v>
      </c>
      <c r="N168" s="16">
        <f>+L168*(assessment!$J$274*assessment!$F$3)</f>
        <v>382.45265219909811</v>
      </c>
      <c r="P168" s="6">
        <f>+N168/payroll!F168</f>
        <v>1.0981066851549946E-4</v>
      </c>
      <c r="R168" s="16">
        <f>IF(P168&lt;$R$2,N168, +payroll!F168 * $R$2)</f>
        <v>382.45265219909811</v>
      </c>
      <c r="T168" s="5">
        <f t="shared" si="23"/>
        <v>0</v>
      </c>
      <c r="V168">
        <f t="shared" si="24"/>
        <v>1</v>
      </c>
    </row>
    <row r="169" spans="1:22" hidden="1" outlineLevel="1">
      <c r="A169" t="s">
        <v>262</v>
      </c>
      <c r="B169" t="s">
        <v>263</v>
      </c>
      <c r="C169" s="169">
        <v>0</v>
      </c>
      <c r="D169" s="44">
        <v>0</v>
      </c>
      <c r="E169" s="44">
        <v>0</v>
      </c>
      <c r="F169" s="16"/>
      <c r="G169" s="16">
        <f t="shared" si="20"/>
        <v>0</v>
      </c>
      <c r="H169" s="14">
        <v>1</v>
      </c>
      <c r="J169" s="16">
        <f t="shared" si="22"/>
        <v>0</v>
      </c>
      <c r="L169" s="3">
        <f t="shared" si="21"/>
        <v>0</v>
      </c>
      <c r="N169" s="16">
        <f>+L169*(assessment!$J$274*assessment!$F$3)</f>
        <v>0</v>
      </c>
      <c r="P169" s="6">
        <f>+N169/payroll!F169</f>
        <v>0</v>
      </c>
      <c r="R169" s="16">
        <f>IF(P169&lt;$R$2,N169, +payroll!F169 * $R$2)</f>
        <v>0</v>
      </c>
      <c r="T169" s="5">
        <f t="shared" si="23"/>
        <v>0</v>
      </c>
      <c r="V169" t="e">
        <f t="shared" si="24"/>
        <v>#DIV/0!</v>
      </c>
    </row>
    <row r="170" spans="1:22" hidden="1" outlineLevel="1">
      <c r="A170" t="s">
        <v>264</v>
      </c>
      <c r="B170" t="s">
        <v>265</v>
      </c>
      <c r="C170" s="169">
        <v>0</v>
      </c>
      <c r="D170" s="44">
        <v>0</v>
      </c>
      <c r="E170" s="44">
        <v>1439.84</v>
      </c>
      <c r="F170" s="16"/>
      <c r="G170" s="16">
        <f t="shared" si="20"/>
        <v>479.94666666666666</v>
      </c>
      <c r="H170" s="14">
        <v>1</v>
      </c>
      <c r="J170" s="16">
        <f t="shared" si="22"/>
        <v>479.94666666666666</v>
      </c>
      <c r="L170" s="3">
        <f t="shared" si="21"/>
        <v>1.1986837096872515E-5</v>
      </c>
      <c r="N170" s="16">
        <f>+L170*(assessment!$J$274*assessment!$F$3)</f>
        <v>350.35732802012382</v>
      </c>
      <c r="P170" s="6">
        <f>+N170/payroll!F170</f>
        <v>2.7198359582847922E-4</v>
      </c>
      <c r="R170" s="16">
        <f>IF(P170&lt;$R$2,N170, +payroll!F170 * $R$2)</f>
        <v>350.35732802012382</v>
      </c>
      <c r="T170" s="5">
        <f t="shared" si="23"/>
        <v>0</v>
      </c>
      <c r="V170">
        <f t="shared" si="24"/>
        <v>1</v>
      </c>
    </row>
    <row r="171" spans="1:22" hidden="1" outlineLevel="1">
      <c r="A171" t="s">
        <v>266</v>
      </c>
      <c r="B171" t="s">
        <v>267</v>
      </c>
      <c r="C171" s="169">
        <v>190.33</v>
      </c>
      <c r="D171" s="44">
        <v>0</v>
      </c>
      <c r="E171" s="44">
        <v>0</v>
      </c>
      <c r="F171" s="16"/>
      <c r="G171" s="16">
        <f t="shared" si="20"/>
        <v>63.443333333333335</v>
      </c>
      <c r="H171" s="14">
        <v>1</v>
      </c>
      <c r="J171" s="16">
        <f t="shared" si="22"/>
        <v>63.443333333333335</v>
      </c>
      <c r="L171" s="3">
        <f t="shared" si="21"/>
        <v>1.5845196026278932E-6</v>
      </c>
      <c r="N171" s="16">
        <f>+L171*(assessment!$J$274*assessment!$F$3)</f>
        <v>46.313139128007393</v>
      </c>
      <c r="P171" s="6">
        <f>+N171/payroll!F171</f>
        <v>3.5460405559771302E-5</v>
      </c>
      <c r="R171" s="16">
        <f>IF(P171&lt;$R$2,N171, +payroll!F171 * $R$2)</f>
        <v>46.313139128007393</v>
      </c>
      <c r="T171" s="5">
        <f t="shared" si="23"/>
        <v>0</v>
      </c>
      <c r="V171">
        <f t="shared" si="24"/>
        <v>1</v>
      </c>
    </row>
    <row r="172" spans="1:22" hidden="1" outlineLevel="1">
      <c r="A172" t="s">
        <v>268</v>
      </c>
      <c r="B172" t="s">
        <v>269</v>
      </c>
      <c r="C172" s="169">
        <v>47010.44999999999</v>
      </c>
      <c r="D172" s="44">
        <v>118604.35000000006</v>
      </c>
      <c r="E172" s="44">
        <v>69150.289999999994</v>
      </c>
      <c r="F172" s="16"/>
      <c r="G172" s="16">
        <f t="shared" si="20"/>
        <v>78255.030000000013</v>
      </c>
      <c r="H172" s="14">
        <v>1</v>
      </c>
      <c r="J172" s="16">
        <f t="shared" si="22"/>
        <v>78255.030000000013</v>
      </c>
      <c r="L172" s="3">
        <f t="shared" si="21"/>
        <v>1.9544469453985271E-3</v>
      </c>
      <c r="N172" s="16">
        <f>+L172*(assessment!$J$274*assessment!$F$3)</f>
        <v>57125.562315815579</v>
      </c>
      <c r="P172" s="6">
        <f>+N172/payroll!F172</f>
        <v>6.9477274325000747E-3</v>
      </c>
      <c r="R172" s="16">
        <f>IF(P172&lt;$R$2,N172, +payroll!F172 * $R$2)</f>
        <v>57125.562315815579</v>
      </c>
      <c r="T172" s="5">
        <f t="shared" si="23"/>
        <v>0</v>
      </c>
      <c r="V172">
        <f t="shared" si="24"/>
        <v>1</v>
      </c>
    </row>
    <row r="173" spans="1:22" hidden="1" outlineLevel="1">
      <c r="A173" t="s">
        <v>270</v>
      </c>
      <c r="B173" t="s">
        <v>271</v>
      </c>
      <c r="C173" s="169">
        <v>0</v>
      </c>
      <c r="D173" s="44">
        <v>0</v>
      </c>
      <c r="E173" s="44">
        <v>0</v>
      </c>
      <c r="F173" s="16"/>
      <c r="G173" s="16">
        <f t="shared" si="20"/>
        <v>0</v>
      </c>
      <c r="H173" s="14">
        <v>1</v>
      </c>
      <c r="J173" s="16">
        <f t="shared" si="22"/>
        <v>0</v>
      </c>
      <c r="L173" s="3">
        <f t="shared" si="21"/>
        <v>0</v>
      </c>
      <c r="N173" s="16">
        <f>+L173*(assessment!$J$274*assessment!$F$3)</f>
        <v>0</v>
      </c>
      <c r="P173" s="6">
        <f>+N173/payroll!F173</f>
        <v>0</v>
      </c>
      <c r="R173" s="16">
        <f>IF(P173&lt;$R$2,N173, +payroll!F173 * $R$2)</f>
        <v>0</v>
      </c>
      <c r="T173" s="5">
        <f t="shared" si="23"/>
        <v>0</v>
      </c>
      <c r="V173" t="e">
        <f t="shared" si="24"/>
        <v>#DIV/0!</v>
      </c>
    </row>
    <row r="174" spans="1:22" hidden="1" outlineLevel="1">
      <c r="A174" t="s">
        <v>272</v>
      </c>
      <c r="B174" t="s">
        <v>273</v>
      </c>
      <c r="C174" s="169">
        <v>0</v>
      </c>
      <c r="D174" s="44">
        <v>0</v>
      </c>
      <c r="E174" s="44">
        <v>0</v>
      </c>
      <c r="F174" s="16"/>
      <c r="G174" s="16">
        <f t="shared" si="20"/>
        <v>0</v>
      </c>
      <c r="H174" s="14">
        <v>1</v>
      </c>
      <c r="J174" s="16">
        <f t="shared" si="22"/>
        <v>0</v>
      </c>
      <c r="L174" s="3">
        <f t="shared" si="21"/>
        <v>0</v>
      </c>
      <c r="N174" s="16">
        <f>+L174*(assessment!$J$274*assessment!$F$3)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23"/>
        <v>0</v>
      </c>
      <c r="V174" t="e">
        <f t="shared" si="24"/>
        <v>#DIV/0!</v>
      </c>
    </row>
    <row r="175" spans="1:22" hidden="1" outlineLevel="1">
      <c r="A175" t="s">
        <v>274</v>
      </c>
      <c r="B175" t="s">
        <v>275</v>
      </c>
      <c r="C175" s="169">
        <v>0</v>
      </c>
      <c r="D175" s="44">
        <v>0</v>
      </c>
      <c r="E175" s="44">
        <v>0</v>
      </c>
      <c r="F175" s="16"/>
      <c r="G175" s="16">
        <f t="shared" si="20"/>
        <v>0</v>
      </c>
      <c r="H175" s="14">
        <v>1</v>
      </c>
      <c r="J175" s="16">
        <f t="shared" si="22"/>
        <v>0</v>
      </c>
      <c r="L175" s="3">
        <f t="shared" si="21"/>
        <v>0</v>
      </c>
      <c r="N175" s="16">
        <f>+L175*(assessment!$J$274*assessment!$F$3)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23"/>
        <v>0</v>
      </c>
      <c r="V175" t="e">
        <f t="shared" si="24"/>
        <v>#DIV/0!</v>
      </c>
    </row>
    <row r="176" spans="1:22" hidden="1" outlineLevel="1">
      <c r="A176" t="s">
        <v>276</v>
      </c>
      <c r="B176" t="s">
        <v>277</v>
      </c>
      <c r="C176" s="169">
        <v>0</v>
      </c>
      <c r="D176" s="44">
        <v>0</v>
      </c>
      <c r="E176" s="44">
        <v>0</v>
      </c>
      <c r="F176" s="16"/>
      <c r="G176" s="16">
        <f t="shared" si="20"/>
        <v>0</v>
      </c>
      <c r="H176" s="14">
        <v>1</v>
      </c>
      <c r="J176" s="16">
        <f t="shared" si="22"/>
        <v>0</v>
      </c>
      <c r="L176" s="3">
        <f t="shared" si="21"/>
        <v>0</v>
      </c>
      <c r="N176" s="16">
        <f>+L176*(assessment!$J$274*assessment!$F$3)</f>
        <v>0</v>
      </c>
      <c r="P176" s="6">
        <f>+N176/payroll!F176</f>
        <v>0</v>
      </c>
      <c r="R176" s="16">
        <f>IF(P176&lt;$R$2,N176, +payroll!F176 * $R$2)</f>
        <v>0</v>
      </c>
      <c r="T176" s="5">
        <f t="shared" si="23"/>
        <v>0</v>
      </c>
      <c r="V176" t="e">
        <f t="shared" si="24"/>
        <v>#DIV/0!</v>
      </c>
    </row>
    <row r="177" spans="1:22" hidden="1" outlineLevel="1">
      <c r="A177" t="s">
        <v>278</v>
      </c>
      <c r="B177" t="s">
        <v>279</v>
      </c>
      <c r="C177" s="169">
        <v>0</v>
      </c>
      <c r="D177" s="44">
        <v>0</v>
      </c>
      <c r="E177" s="44">
        <v>0</v>
      </c>
      <c r="F177" s="16"/>
      <c r="G177" s="16">
        <f t="shared" si="20"/>
        <v>0</v>
      </c>
      <c r="H177" s="14">
        <v>1</v>
      </c>
      <c r="J177" s="16">
        <f t="shared" si="22"/>
        <v>0</v>
      </c>
      <c r="L177" s="3">
        <f t="shared" si="21"/>
        <v>0</v>
      </c>
      <c r="N177" s="16">
        <f>+L177*(assessment!$J$274*assessment!$F$3)</f>
        <v>0</v>
      </c>
      <c r="P177" s="6">
        <f>+N177/payroll!F177</f>
        <v>0</v>
      </c>
      <c r="R177" s="16">
        <f>IF(P177&lt;$R$2,N177, +payroll!F177 * $R$2)</f>
        <v>0</v>
      </c>
      <c r="T177" s="5">
        <f t="shared" si="23"/>
        <v>0</v>
      </c>
      <c r="V177" t="e">
        <f t="shared" si="24"/>
        <v>#DIV/0!</v>
      </c>
    </row>
    <row r="178" spans="1:22" hidden="1" outlineLevel="1">
      <c r="A178" t="s">
        <v>280</v>
      </c>
      <c r="B178" t="s">
        <v>281</v>
      </c>
      <c r="C178" s="169">
        <v>1141.8800000000001</v>
      </c>
      <c r="D178" s="44">
        <v>245.99</v>
      </c>
      <c r="E178" s="44">
        <v>18259.12</v>
      </c>
      <c r="F178" s="16"/>
      <c r="G178" s="16">
        <f t="shared" si="20"/>
        <v>6548.996666666666</v>
      </c>
      <c r="H178" s="14">
        <v>1</v>
      </c>
      <c r="J178" s="16">
        <f t="shared" si="22"/>
        <v>6548.996666666666</v>
      </c>
      <c r="L178" s="3">
        <f t="shared" si="21"/>
        <v>1.6356349912065459E-4</v>
      </c>
      <c r="N178" s="16">
        <f>+L178*(assessment!$J$274*assessment!$F$3)</f>
        <v>4780.7165518655484</v>
      </c>
      <c r="P178" s="6">
        <f>+N178/payroll!F178</f>
        <v>1.3546492880817389E-3</v>
      </c>
      <c r="R178" s="16">
        <f>IF(P178&lt;$R$2,N178, +payroll!F178 * $R$2)</f>
        <v>4780.7165518655484</v>
      </c>
      <c r="T178" s="5">
        <f t="shared" si="23"/>
        <v>0</v>
      </c>
      <c r="V178">
        <f t="shared" si="24"/>
        <v>1</v>
      </c>
    </row>
    <row r="179" spans="1:22" hidden="1" outlineLevel="1">
      <c r="A179" t="s">
        <v>282</v>
      </c>
      <c r="B179" t="s">
        <v>283</v>
      </c>
      <c r="C179" s="169">
        <v>-39191.06</v>
      </c>
      <c r="D179" s="44">
        <v>1453.5</v>
      </c>
      <c r="E179" s="44">
        <v>8888.73</v>
      </c>
      <c r="F179" s="16"/>
      <c r="G179" s="16">
        <f>IF(SUM(C179:E179)&gt;0,AVERAGE(C179:E179),0)</f>
        <v>0</v>
      </c>
      <c r="H179" s="14">
        <v>1</v>
      </c>
      <c r="J179" s="16">
        <f t="shared" si="22"/>
        <v>0</v>
      </c>
      <c r="L179" s="3">
        <f t="shared" si="21"/>
        <v>0</v>
      </c>
      <c r="N179" s="16">
        <f>+L179*(assessment!$J$274*assessment!$F$3)</f>
        <v>0</v>
      </c>
      <c r="P179" s="6">
        <f>+N179/payroll!F179</f>
        <v>0</v>
      </c>
      <c r="R179" s="16">
        <f>IF(P179&lt;$R$2,N179, +payroll!F179 * $R$2)</f>
        <v>0</v>
      </c>
      <c r="T179" s="5">
        <f t="shared" si="23"/>
        <v>0</v>
      </c>
      <c r="V179" t="e">
        <f t="shared" si="24"/>
        <v>#DIV/0!</v>
      </c>
    </row>
    <row r="180" spans="1:22" hidden="1" outlineLevel="1">
      <c r="A180" t="s">
        <v>284</v>
      </c>
      <c r="B180" t="s">
        <v>285</v>
      </c>
      <c r="C180" s="169">
        <v>0</v>
      </c>
      <c r="D180" s="44">
        <v>0</v>
      </c>
      <c r="E180" s="44">
        <v>0</v>
      </c>
      <c r="F180" s="16"/>
      <c r="G180" s="16">
        <f t="shared" si="20"/>
        <v>0</v>
      </c>
      <c r="H180" s="14">
        <v>1</v>
      </c>
      <c r="J180" s="16">
        <f t="shared" si="22"/>
        <v>0</v>
      </c>
      <c r="L180" s="3">
        <f t="shared" si="21"/>
        <v>0</v>
      </c>
      <c r="N180" s="16">
        <f>+L180*(assessment!$J$274*assessment!$F$3)</f>
        <v>0</v>
      </c>
      <c r="P180" s="6">
        <f>+N180/payroll!F180</f>
        <v>0</v>
      </c>
      <c r="R180" s="16">
        <f>IF(P180&lt;$R$2,N180, +payroll!F180 * $R$2)</f>
        <v>0</v>
      </c>
      <c r="T180" s="5">
        <f t="shared" si="23"/>
        <v>0</v>
      </c>
      <c r="V180" t="e">
        <f t="shared" si="24"/>
        <v>#DIV/0!</v>
      </c>
    </row>
    <row r="181" spans="1:22" hidden="1" outlineLevel="1">
      <c r="A181" t="s">
        <v>286</v>
      </c>
      <c r="B181" t="s">
        <v>287</v>
      </c>
      <c r="C181" s="169">
        <v>24553.179999999997</v>
      </c>
      <c r="D181" s="44">
        <v>16692.200000000004</v>
      </c>
      <c r="E181" s="44">
        <v>122.02</v>
      </c>
      <c r="F181" s="16"/>
      <c r="G181" s="16">
        <f t="shared" si="20"/>
        <v>13789.133333333333</v>
      </c>
      <c r="H181" s="14">
        <v>1</v>
      </c>
      <c r="J181" s="16">
        <f t="shared" si="22"/>
        <v>13789.133333333333</v>
      </c>
      <c r="L181" s="3">
        <f t="shared" si="21"/>
        <v>3.4438846324672472E-4</v>
      </c>
      <c r="N181" s="16">
        <f>+L181*(assessment!$J$274*assessment!$F$3)</f>
        <v>10065.95991994921</v>
      </c>
      <c r="P181" s="6">
        <f>+N181/payroll!F181</f>
        <v>7.8740833467097152E-3</v>
      </c>
      <c r="R181" s="16">
        <f>IF(P181&lt;$R$2,N181, +payroll!F181 * $R$2)</f>
        <v>10065.95991994921</v>
      </c>
      <c r="T181" s="5">
        <f t="shared" si="23"/>
        <v>0</v>
      </c>
      <c r="V181">
        <f t="shared" si="24"/>
        <v>1</v>
      </c>
    </row>
    <row r="182" spans="1:22" hidden="1" outlineLevel="1">
      <c r="A182" t="s">
        <v>288</v>
      </c>
      <c r="B182" t="s">
        <v>289</v>
      </c>
      <c r="C182" s="169">
        <v>387.88</v>
      </c>
      <c r="D182" s="44">
        <v>88</v>
      </c>
      <c r="E182" s="44">
        <v>0</v>
      </c>
      <c r="F182" s="16"/>
      <c r="G182" s="16">
        <f t="shared" si="20"/>
        <v>158.62666666666667</v>
      </c>
      <c r="H182" s="14">
        <v>1</v>
      </c>
      <c r="J182" s="16">
        <f t="shared" si="22"/>
        <v>158.62666666666667</v>
      </c>
      <c r="L182" s="3">
        <f t="shared" si="21"/>
        <v>3.961756888029012E-6</v>
      </c>
      <c r="N182" s="16">
        <f>+L182*(assessment!$J$274*assessment!$F$3)</f>
        <v>115.79623101054041</v>
      </c>
      <c r="P182" s="6">
        <f>+N182/payroll!F182</f>
        <v>8.3443934616393969E-5</v>
      </c>
      <c r="R182" s="16">
        <f>IF(P182&lt;$R$2,N182, +payroll!F182 * $R$2)</f>
        <v>115.79623101054041</v>
      </c>
      <c r="T182" s="5">
        <f t="shared" si="23"/>
        <v>0</v>
      </c>
      <c r="V182">
        <f t="shared" si="24"/>
        <v>1</v>
      </c>
    </row>
    <row r="183" spans="1:22" hidden="1" outlineLevel="1">
      <c r="A183" t="s">
        <v>290</v>
      </c>
      <c r="B183" t="s">
        <v>291</v>
      </c>
      <c r="C183" s="169">
        <v>0</v>
      </c>
      <c r="D183" s="44">
        <v>410.4</v>
      </c>
      <c r="E183" s="44">
        <v>228.11</v>
      </c>
      <c r="F183" s="16"/>
      <c r="G183" s="16">
        <f t="shared" si="20"/>
        <v>212.83666666666667</v>
      </c>
      <c r="H183" s="14">
        <v>1</v>
      </c>
      <c r="J183" s="16">
        <f t="shared" si="22"/>
        <v>212.83666666666667</v>
      </c>
      <c r="L183" s="3">
        <f t="shared" si="21"/>
        <v>5.3156707375292184E-6</v>
      </c>
      <c r="N183" s="16">
        <f>+L183*(assessment!$J$274*assessment!$F$3)</f>
        <v>155.36910873022646</v>
      </c>
      <c r="P183" s="6">
        <f>+N183/payroll!F183</f>
        <v>1.5928574182399915E-4</v>
      </c>
      <c r="R183" s="16">
        <f>IF(P183&lt;$R$2,N183, +payroll!F183 * $R$2)</f>
        <v>155.36910873022646</v>
      </c>
      <c r="T183" s="5">
        <f t="shared" si="23"/>
        <v>0</v>
      </c>
      <c r="V183">
        <f t="shared" si="24"/>
        <v>1</v>
      </c>
    </row>
    <row r="184" spans="1:22" hidden="1" outlineLevel="1">
      <c r="A184" t="s">
        <v>292</v>
      </c>
      <c r="B184" t="s">
        <v>293</v>
      </c>
      <c r="C184" s="169">
        <v>0</v>
      </c>
      <c r="D184" s="44">
        <v>0</v>
      </c>
      <c r="E184" s="44">
        <v>0</v>
      </c>
      <c r="F184" s="16"/>
      <c r="G184" s="16">
        <f t="shared" si="20"/>
        <v>0</v>
      </c>
      <c r="H184" s="14">
        <v>1</v>
      </c>
      <c r="J184" s="16">
        <f t="shared" si="22"/>
        <v>0</v>
      </c>
      <c r="L184" s="3">
        <f t="shared" si="21"/>
        <v>0</v>
      </c>
      <c r="N184" s="16">
        <f>+L184*(assessment!$J$274*assessment!$F$3)</f>
        <v>0</v>
      </c>
      <c r="P184" s="6">
        <f>+N184/payroll!F184</f>
        <v>0</v>
      </c>
      <c r="R184" s="16">
        <f>IF(P184&lt;$R$2,N184, +payroll!F184 * $R$2)</f>
        <v>0</v>
      </c>
      <c r="T184" s="5">
        <f t="shared" si="23"/>
        <v>0</v>
      </c>
      <c r="V184" t="e">
        <f t="shared" si="24"/>
        <v>#DIV/0!</v>
      </c>
    </row>
    <row r="185" spans="1:22" hidden="1" outlineLevel="1">
      <c r="A185" t="s">
        <v>294</v>
      </c>
      <c r="B185" t="s">
        <v>295</v>
      </c>
      <c r="C185" s="169">
        <v>0</v>
      </c>
      <c r="D185" s="44">
        <v>0</v>
      </c>
      <c r="E185" s="44">
        <v>0</v>
      </c>
      <c r="F185" s="16"/>
      <c r="G185" s="16">
        <f t="shared" si="20"/>
        <v>0</v>
      </c>
      <c r="H185" s="14">
        <v>1</v>
      </c>
      <c r="J185" s="16">
        <f t="shared" si="22"/>
        <v>0</v>
      </c>
      <c r="L185" s="3">
        <f t="shared" si="21"/>
        <v>0</v>
      </c>
      <c r="N185" s="16">
        <f>+L185*(assessment!$J$274*assessment!$F$3)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23"/>
        <v>0</v>
      </c>
      <c r="V185" t="e">
        <f t="shared" si="24"/>
        <v>#DIV/0!</v>
      </c>
    </row>
    <row r="186" spans="1:22" hidden="1" outlineLevel="1">
      <c r="A186" t="s">
        <v>296</v>
      </c>
      <c r="B186" t="s">
        <v>297</v>
      </c>
      <c r="C186" s="169">
        <v>46011.460000000006</v>
      </c>
      <c r="D186" s="44">
        <v>67880.83</v>
      </c>
      <c r="E186" s="44">
        <v>78569.61</v>
      </c>
      <c r="F186" s="16"/>
      <c r="G186" s="16">
        <f t="shared" si="20"/>
        <v>64153.966666666674</v>
      </c>
      <c r="H186" s="14">
        <v>1</v>
      </c>
      <c r="J186" s="16">
        <f t="shared" si="22"/>
        <v>64153.966666666674</v>
      </c>
      <c r="L186" s="3">
        <f t="shared" si="21"/>
        <v>1.602267920501284E-3</v>
      </c>
      <c r="N186" s="16">
        <f>+L186*(assessment!$J$274*assessment!$F$3)</f>
        <v>46831.895925711382</v>
      </c>
      <c r="P186" s="6">
        <f>+N186/payroll!F186</f>
        <v>1.4050414022695643E-3</v>
      </c>
      <c r="R186" s="16">
        <f>IF(P186&lt;$R$2,N186, +payroll!F186 * $R$2)</f>
        <v>46831.895925711382</v>
      </c>
      <c r="T186" s="5">
        <f t="shared" si="23"/>
        <v>0</v>
      </c>
      <c r="V186">
        <f t="shared" si="24"/>
        <v>1</v>
      </c>
    </row>
    <row r="187" spans="1:22" hidden="1" outlineLevel="1">
      <c r="A187" t="s">
        <v>298</v>
      </c>
      <c r="B187" t="s">
        <v>299</v>
      </c>
      <c r="C187" s="169">
        <v>0</v>
      </c>
      <c r="D187" s="44">
        <v>0</v>
      </c>
      <c r="E187" s="44">
        <v>0</v>
      </c>
      <c r="F187" s="16"/>
      <c r="G187" s="16">
        <f t="shared" si="20"/>
        <v>0</v>
      </c>
      <c r="H187" s="14">
        <v>1</v>
      </c>
      <c r="J187" s="16">
        <f t="shared" si="22"/>
        <v>0</v>
      </c>
      <c r="L187" s="3">
        <f t="shared" si="21"/>
        <v>0</v>
      </c>
      <c r="N187" s="16">
        <f>+L187*(assessment!$J$274*assessment!$F$3)</f>
        <v>0</v>
      </c>
      <c r="P187" s="6">
        <f>+N187/payroll!F187</f>
        <v>0</v>
      </c>
      <c r="R187" s="16">
        <f>IF(P187&lt;$R$2,N187, +payroll!F187 * $R$2)</f>
        <v>0</v>
      </c>
      <c r="T187" s="5">
        <f t="shared" si="23"/>
        <v>0</v>
      </c>
      <c r="V187" t="e">
        <f t="shared" si="24"/>
        <v>#DIV/0!</v>
      </c>
    </row>
    <row r="188" spans="1:22" hidden="1" outlineLevel="1">
      <c r="A188" t="s">
        <v>300</v>
      </c>
      <c r="B188" t="s">
        <v>301</v>
      </c>
      <c r="C188" s="169">
        <v>0</v>
      </c>
      <c r="D188" s="44">
        <v>0</v>
      </c>
      <c r="E188" s="44">
        <v>0</v>
      </c>
      <c r="F188" s="16"/>
      <c r="G188" s="16">
        <f t="shared" si="20"/>
        <v>0</v>
      </c>
      <c r="H188" s="14">
        <v>1</v>
      </c>
      <c r="J188" s="16">
        <f t="shared" si="22"/>
        <v>0</v>
      </c>
      <c r="L188" s="3">
        <f t="shared" si="21"/>
        <v>0</v>
      </c>
      <c r="N188" s="16">
        <f>+L188*(assessment!$J$274*assessment!$F$3)</f>
        <v>0</v>
      </c>
      <c r="P188" s="6">
        <f>+N188/payroll!F188</f>
        <v>0</v>
      </c>
      <c r="R188" s="16">
        <f>IF(P188&lt;$R$2,N188, +payroll!F188 * $R$2)</f>
        <v>0</v>
      </c>
      <c r="T188" s="5">
        <f t="shared" si="23"/>
        <v>0</v>
      </c>
      <c r="V188" t="e">
        <f t="shared" si="24"/>
        <v>#DIV/0!</v>
      </c>
    </row>
    <row r="189" spans="1:22" hidden="1" outlineLevel="1">
      <c r="A189" t="s">
        <v>302</v>
      </c>
      <c r="B189" t="s">
        <v>303</v>
      </c>
      <c r="C189" s="169">
        <v>0</v>
      </c>
      <c r="D189" s="44">
        <v>0</v>
      </c>
      <c r="E189" s="44">
        <v>0</v>
      </c>
      <c r="F189" s="16"/>
      <c r="G189" s="16">
        <f t="shared" si="20"/>
        <v>0</v>
      </c>
      <c r="H189" s="14">
        <v>1</v>
      </c>
      <c r="J189" s="16">
        <f t="shared" si="22"/>
        <v>0</v>
      </c>
      <c r="L189" s="3">
        <f t="shared" si="21"/>
        <v>0</v>
      </c>
      <c r="N189" s="16">
        <f>+L189*(assessment!$J$274*assessment!$F$3)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3"/>
        <v>0</v>
      </c>
      <c r="V189" t="e">
        <f t="shared" si="24"/>
        <v>#DIV/0!</v>
      </c>
    </row>
    <row r="190" spans="1:22" hidden="1" outlineLevel="1">
      <c r="A190" t="s">
        <v>304</v>
      </c>
      <c r="B190" t="s">
        <v>305</v>
      </c>
      <c r="C190" s="169">
        <v>24813.82</v>
      </c>
      <c r="D190" s="44">
        <v>35697.359999999993</v>
      </c>
      <c r="E190" s="44">
        <v>6073.99</v>
      </c>
      <c r="F190" s="16"/>
      <c r="G190" s="16">
        <f t="shared" si="20"/>
        <v>22195.056666666667</v>
      </c>
      <c r="H190" s="14">
        <v>1</v>
      </c>
      <c r="J190" s="16">
        <f t="shared" si="22"/>
        <v>22195.056666666667</v>
      </c>
      <c r="L190" s="3">
        <f t="shared" si="21"/>
        <v>5.5432936010776403E-4</v>
      </c>
      <c r="N190" s="16">
        <f>+L190*(assessment!$J$274*assessment!$F$3)</f>
        <v>16202.218473556581</v>
      </c>
      <c r="P190" s="6">
        <f>+N190/payroll!F190</f>
        <v>1.8289357686423675E-3</v>
      </c>
      <c r="R190" s="16">
        <f>IF(P190&lt;$R$2,N190, +payroll!F190 * $R$2)</f>
        <v>16202.218473556581</v>
      </c>
      <c r="T190" s="5">
        <f t="shared" si="23"/>
        <v>0</v>
      </c>
      <c r="V190">
        <f t="shared" si="24"/>
        <v>1</v>
      </c>
    </row>
    <row r="191" spans="1:22" hidden="1" outlineLevel="1">
      <c r="A191" t="s">
        <v>306</v>
      </c>
      <c r="B191" t="s">
        <v>307</v>
      </c>
      <c r="C191" s="169">
        <v>2886.11</v>
      </c>
      <c r="D191" s="44">
        <v>4081.1900000000005</v>
      </c>
      <c r="E191" s="44">
        <v>0</v>
      </c>
      <c r="F191" s="16"/>
      <c r="G191" s="16">
        <f t="shared" si="20"/>
        <v>2322.4333333333338</v>
      </c>
      <c r="H191" s="14">
        <v>1</v>
      </c>
      <c r="J191" s="16">
        <f t="shared" si="22"/>
        <v>2322.4333333333338</v>
      </c>
      <c r="L191" s="3">
        <f t="shared" si="21"/>
        <v>5.8003590749694341E-5</v>
      </c>
      <c r="N191" s="16">
        <f>+L191*(assessment!$J$274*assessment!$F$3)</f>
        <v>1695.3582422453949</v>
      </c>
      <c r="P191" s="6">
        <f>+N191/payroll!F191</f>
        <v>2.9092856844883754E-3</v>
      </c>
      <c r="R191" s="16">
        <f>IF(P191&lt;$R$2,N191, +payroll!F191 * $R$2)</f>
        <v>1695.3582422453949</v>
      </c>
      <c r="T191" s="5">
        <f t="shared" si="23"/>
        <v>0</v>
      </c>
      <c r="V191">
        <f t="shared" si="24"/>
        <v>1</v>
      </c>
    </row>
    <row r="192" spans="1:22" hidden="1" outlineLevel="1">
      <c r="A192" t="s">
        <v>308</v>
      </c>
      <c r="B192" t="s">
        <v>309</v>
      </c>
      <c r="C192" s="169">
        <v>0</v>
      </c>
      <c r="D192" s="44">
        <v>0</v>
      </c>
      <c r="E192" s="44">
        <v>0</v>
      </c>
      <c r="F192" s="16"/>
      <c r="G192" s="16">
        <f t="shared" si="20"/>
        <v>0</v>
      </c>
      <c r="H192" s="14">
        <v>1</v>
      </c>
      <c r="J192" s="16">
        <f t="shared" si="22"/>
        <v>0</v>
      </c>
      <c r="L192" s="3">
        <f t="shared" si="21"/>
        <v>0</v>
      </c>
      <c r="N192" s="16">
        <f>+L192*(assessment!$J$274*assessment!$F$3)</f>
        <v>0</v>
      </c>
      <c r="P192" s="6">
        <f>+N192/payroll!F192</f>
        <v>0</v>
      </c>
      <c r="R192" s="16">
        <f>IF(P192&lt;$R$2,N192, +payroll!F192 * $R$2)</f>
        <v>0</v>
      </c>
      <c r="T192" s="5">
        <f t="shared" si="23"/>
        <v>0</v>
      </c>
      <c r="V192" t="e">
        <f t="shared" si="24"/>
        <v>#DIV/0!</v>
      </c>
    </row>
    <row r="193" spans="1:22" hidden="1" outlineLevel="1">
      <c r="A193" t="s">
        <v>310</v>
      </c>
      <c r="B193" t="s">
        <v>311</v>
      </c>
      <c r="C193" s="169">
        <v>0</v>
      </c>
      <c r="D193" s="44">
        <v>0</v>
      </c>
      <c r="E193" s="44">
        <v>0</v>
      </c>
      <c r="F193" s="16"/>
      <c r="G193" s="16">
        <f t="shared" si="20"/>
        <v>0</v>
      </c>
      <c r="H193" s="14">
        <v>1</v>
      </c>
      <c r="J193" s="16">
        <f t="shared" si="22"/>
        <v>0</v>
      </c>
      <c r="L193" s="3">
        <f t="shared" si="21"/>
        <v>0</v>
      </c>
      <c r="N193" s="16">
        <f>+L193*(assessment!$J$274*assessment!$F$3)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23"/>
        <v>0</v>
      </c>
      <c r="V193" t="e">
        <f t="shared" si="24"/>
        <v>#DIV/0!</v>
      </c>
    </row>
    <row r="194" spans="1:22" hidden="1" outlineLevel="1">
      <c r="A194" t="s">
        <v>312</v>
      </c>
      <c r="B194" t="s">
        <v>313</v>
      </c>
      <c r="C194" s="169">
        <v>0</v>
      </c>
      <c r="D194" s="44">
        <v>0</v>
      </c>
      <c r="E194" s="44">
        <v>0</v>
      </c>
      <c r="F194" s="16"/>
      <c r="G194" s="16">
        <f t="shared" si="20"/>
        <v>0</v>
      </c>
      <c r="H194" s="14">
        <v>1</v>
      </c>
      <c r="J194" s="16">
        <f t="shared" si="22"/>
        <v>0</v>
      </c>
      <c r="L194" s="3">
        <f t="shared" si="21"/>
        <v>0</v>
      </c>
      <c r="N194" s="16">
        <f>+L194*(assessment!$J$274*assessment!$F$3)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23"/>
        <v>0</v>
      </c>
      <c r="V194" t="e">
        <f t="shared" si="24"/>
        <v>#DIV/0!</v>
      </c>
    </row>
    <row r="195" spans="1:22" hidden="1" outlineLevel="1">
      <c r="A195" t="s">
        <v>314</v>
      </c>
      <c r="B195" t="s">
        <v>315</v>
      </c>
      <c r="C195" s="169">
        <v>988.57</v>
      </c>
      <c r="D195" s="44">
        <v>0</v>
      </c>
      <c r="E195" s="44">
        <v>0</v>
      </c>
      <c r="F195" s="16"/>
      <c r="G195" s="16">
        <f t="shared" si="20"/>
        <v>329.52333333333337</v>
      </c>
      <c r="H195" s="14">
        <v>1</v>
      </c>
      <c r="J195" s="16">
        <f t="shared" si="22"/>
        <v>329.52333333333337</v>
      </c>
      <c r="L195" s="3">
        <f t="shared" si="21"/>
        <v>8.2299613490771641E-6</v>
      </c>
      <c r="N195" s="16">
        <f>+L195*(assessment!$J$274*assessment!$F$3)</f>
        <v>240.54946644130862</v>
      </c>
      <c r="P195" s="6">
        <f>+N195/payroll!F195</f>
        <v>6.1621973061429995E-4</v>
      </c>
      <c r="R195" s="16">
        <f>IF(P195&lt;$R$2,N195, +payroll!F195 * $R$2)</f>
        <v>240.54946644130862</v>
      </c>
      <c r="T195" s="5">
        <f t="shared" si="23"/>
        <v>0</v>
      </c>
      <c r="V195">
        <f t="shared" si="24"/>
        <v>1</v>
      </c>
    </row>
    <row r="196" spans="1:22" hidden="1" outlineLevel="1">
      <c r="A196" t="s">
        <v>316</v>
      </c>
      <c r="B196" t="s">
        <v>317</v>
      </c>
      <c r="C196" s="169">
        <v>0</v>
      </c>
      <c r="D196" s="44">
        <v>0</v>
      </c>
      <c r="E196" s="44">
        <v>0</v>
      </c>
      <c r="F196" s="16"/>
      <c r="G196" s="16">
        <f t="shared" si="20"/>
        <v>0</v>
      </c>
      <c r="H196" s="14">
        <v>1</v>
      </c>
      <c r="J196" s="16">
        <f t="shared" si="22"/>
        <v>0</v>
      </c>
      <c r="L196" s="3">
        <f t="shared" si="21"/>
        <v>0</v>
      </c>
      <c r="N196" s="16">
        <f>+L196*(assessment!$J$274*assessment!$F$3)</f>
        <v>0</v>
      </c>
      <c r="P196" s="6">
        <f>+N196/payroll!F196</f>
        <v>0</v>
      </c>
      <c r="R196" s="16">
        <f>IF(P196&lt;$R$2,N196, +payroll!F196 * $R$2)</f>
        <v>0</v>
      </c>
      <c r="T196" s="5">
        <f t="shared" si="23"/>
        <v>0</v>
      </c>
      <c r="V196" t="e">
        <f t="shared" si="24"/>
        <v>#DIV/0!</v>
      </c>
    </row>
    <row r="197" spans="1:22" hidden="1" outlineLevel="1">
      <c r="A197" t="s">
        <v>318</v>
      </c>
      <c r="B197" t="s">
        <v>319</v>
      </c>
      <c r="C197" s="169">
        <v>0</v>
      </c>
      <c r="D197" s="44">
        <v>0</v>
      </c>
      <c r="E197" s="44">
        <v>0</v>
      </c>
      <c r="F197" s="16"/>
      <c r="G197" s="16">
        <f t="shared" si="20"/>
        <v>0</v>
      </c>
      <c r="H197" s="14">
        <v>1</v>
      </c>
      <c r="J197" s="16">
        <f t="shared" si="22"/>
        <v>0</v>
      </c>
      <c r="L197" s="3">
        <f t="shared" si="21"/>
        <v>0</v>
      </c>
      <c r="N197" s="16">
        <f>+L197*(assessment!$J$274*assessment!$F$3)</f>
        <v>0</v>
      </c>
      <c r="P197" s="6">
        <f>+N197/payroll!F197</f>
        <v>0</v>
      </c>
      <c r="R197" s="16">
        <f>IF(P197&lt;$R$2,N197, +payroll!F197 * $R$2)</f>
        <v>0</v>
      </c>
      <c r="T197" s="5">
        <f t="shared" si="23"/>
        <v>0</v>
      </c>
      <c r="V197" t="e">
        <f t="shared" si="24"/>
        <v>#DIV/0!</v>
      </c>
    </row>
    <row r="198" spans="1:22" hidden="1" outlineLevel="1">
      <c r="A198" t="s">
        <v>320</v>
      </c>
      <c r="B198" t="s">
        <v>321</v>
      </c>
      <c r="C198" s="169">
        <v>0</v>
      </c>
      <c r="D198" s="44">
        <v>0</v>
      </c>
      <c r="E198" s="44">
        <v>0</v>
      </c>
      <c r="F198" s="16"/>
      <c r="G198" s="16">
        <f t="shared" ref="G198:G262" si="25">IF(SUM(C198:E198)&gt;0,AVERAGE(C198:E198),0)</f>
        <v>0</v>
      </c>
      <c r="H198" s="14">
        <v>1</v>
      </c>
      <c r="J198" s="16">
        <f t="shared" si="22"/>
        <v>0</v>
      </c>
      <c r="L198" s="3">
        <f t="shared" ref="L198:L229" si="26">+J198/$J$266</f>
        <v>0</v>
      </c>
      <c r="N198" s="16">
        <f>+L198*(assessment!$J$274*assessment!$F$3)</f>
        <v>0</v>
      </c>
      <c r="P198" s="6">
        <f>+N198/payroll!F198</f>
        <v>0</v>
      </c>
      <c r="R198" s="16">
        <f>IF(P198&lt;$R$2,N198, +payroll!F198 * $R$2)</f>
        <v>0</v>
      </c>
      <c r="T198" s="5">
        <f t="shared" si="23"/>
        <v>0</v>
      </c>
      <c r="V198" t="e">
        <f t="shared" si="24"/>
        <v>#DIV/0!</v>
      </c>
    </row>
    <row r="199" spans="1:22" hidden="1" outlineLevel="1">
      <c r="A199" t="s">
        <v>322</v>
      </c>
      <c r="B199" t="s">
        <v>323</v>
      </c>
      <c r="C199" s="169">
        <v>0</v>
      </c>
      <c r="D199" s="44">
        <v>0</v>
      </c>
      <c r="E199" s="44">
        <v>0</v>
      </c>
      <c r="F199" s="16"/>
      <c r="G199" s="16">
        <f t="shared" si="25"/>
        <v>0</v>
      </c>
      <c r="H199" s="14">
        <v>1</v>
      </c>
      <c r="J199" s="16">
        <f t="shared" si="22"/>
        <v>0</v>
      </c>
      <c r="L199" s="3">
        <f t="shared" si="26"/>
        <v>0</v>
      </c>
      <c r="N199" s="16">
        <f>+L199*(assessment!$J$274*assessment!$F$3)</f>
        <v>0</v>
      </c>
      <c r="P199" s="6">
        <f>+N199/payroll!F199</f>
        <v>0</v>
      </c>
      <c r="R199" s="16">
        <f>IF(P199&lt;$R$2,N199, +payroll!F199 * $R$2)</f>
        <v>0</v>
      </c>
      <c r="T199" s="5">
        <f t="shared" si="23"/>
        <v>0</v>
      </c>
      <c r="V199" t="e">
        <f t="shared" si="24"/>
        <v>#DIV/0!</v>
      </c>
    </row>
    <row r="200" spans="1:22" hidden="1" outlineLevel="1">
      <c r="A200" t="s">
        <v>324</v>
      </c>
      <c r="B200" t="s">
        <v>325</v>
      </c>
      <c r="C200" s="169">
        <v>-10701.5</v>
      </c>
      <c r="D200" s="44">
        <v>0</v>
      </c>
      <c r="E200" s="44">
        <v>0</v>
      </c>
      <c r="F200" s="16"/>
      <c r="G200" s="16">
        <f t="shared" si="25"/>
        <v>0</v>
      </c>
      <c r="H200" s="14">
        <v>1</v>
      </c>
      <c r="J200" s="16">
        <f t="shared" si="22"/>
        <v>0</v>
      </c>
      <c r="L200" s="3">
        <f t="shared" si="26"/>
        <v>0</v>
      </c>
      <c r="N200" s="16">
        <f>+L200*(assessment!$J$274*assessment!$F$3)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23"/>
        <v>0</v>
      </c>
      <c r="V200" t="e">
        <f t="shared" si="24"/>
        <v>#DIV/0!</v>
      </c>
    </row>
    <row r="201" spans="1:22" hidden="1" outlineLevel="1">
      <c r="A201" t="s">
        <v>326</v>
      </c>
      <c r="B201" t="s">
        <v>327</v>
      </c>
      <c r="C201" s="169">
        <v>392.89</v>
      </c>
      <c r="D201" s="44">
        <v>0</v>
      </c>
      <c r="E201" s="44">
        <v>0</v>
      </c>
      <c r="F201" s="16"/>
      <c r="G201" s="16">
        <f t="shared" si="25"/>
        <v>130.96333333333334</v>
      </c>
      <c r="H201" s="14">
        <v>1</v>
      </c>
      <c r="J201" s="16">
        <f t="shared" si="22"/>
        <v>130.96333333333334</v>
      </c>
      <c r="L201" s="3">
        <f t="shared" si="26"/>
        <v>3.2708553915645089E-6</v>
      </c>
      <c r="N201" s="16">
        <f>+L201*(assessment!$J$274*assessment!$F$3)</f>
        <v>95.602213166620203</v>
      </c>
      <c r="P201" s="6">
        <f>+N201/payroll!F201</f>
        <v>1.3055852795305757E-4</v>
      </c>
      <c r="R201" s="16">
        <f>IF(P201&lt;$R$2,N201, +payroll!F201 * $R$2)</f>
        <v>95.602213166620203</v>
      </c>
      <c r="T201" s="5">
        <f t="shared" si="23"/>
        <v>0</v>
      </c>
      <c r="V201">
        <f t="shared" si="24"/>
        <v>1</v>
      </c>
    </row>
    <row r="202" spans="1:22" hidden="1" outlineLevel="1">
      <c r="A202" t="s">
        <v>328</v>
      </c>
      <c r="B202" t="s">
        <v>329</v>
      </c>
      <c r="C202" s="169">
        <v>1859.0600000000002</v>
      </c>
      <c r="D202" s="44">
        <v>2249.6800000000003</v>
      </c>
      <c r="E202" s="44">
        <v>2901.95</v>
      </c>
      <c r="F202" s="16"/>
      <c r="G202" s="16">
        <f t="shared" si="25"/>
        <v>2336.896666666667</v>
      </c>
      <c r="H202" s="14">
        <v>1</v>
      </c>
      <c r="J202" s="16">
        <f t="shared" si="22"/>
        <v>2336.896666666667</v>
      </c>
      <c r="L202" s="3">
        <f t="shared" si="26"/>
        <v>5.8364817595478101E-5</v>
      </c>
      <c r="N202" s="16">
        <f>+L202*(assessment!$J$274*assessment!$F$3)</f>
        <v>1705.9163629135196</v>
      </c>
      <c r="P202" s="6">
        <f>+N202/payroll!F202</f>
        <v>6.6289891266452152E-4</v>
      </c>
      <c r="R202" s="16">
        <f>IF(P202&lt;$R$2,N202, +payroll!F202 * $R$2)</f>
        <v>1705.9163629135196</v>
      </c>
      <c r="T202" s="5">
        <f t="shared" si="23"/>
        <v>0</v>
      </c>
      <c r="V202">
        <f t="shared" si="24"/>
        <v>1</v>
      </c>
    </row>
    <row r="203" spans="1:22" hidden="1" outlineLevel="1">
      <c r="A203" t="s">
        <v>330</v>
      </c>
      <c r="B203" t="s">
        <v>331</v>
      </c>
      <c r="C203" s="169">
        <v>0</v>
      </c>
      <c r="D203" s="44">
        <v>0</v>
      </c>
      <c r="E203" s="44">
        <v>0</v>
      </c>
      <c r="F203" s="16"/>
      <c r="G203" s="16">
        <f t="shared" si="25"/>
        <v>0</v>
      </c>
      <c r="H203" s="14">
        <v>1</v>
      </c>
      <c r="J203" s="16">
        <f t="shared" si="22"/>
        <v>0</v>
      </c>
      <c r="L203" s="3">
        <f t="shared" si="26"/>
        <v>0</v>
      </c>
      <c r="N203" s="16">
        <f>+L203*(assessment!$J$274*assessment!$F$3)</f>
        <v>0</v>
      </c>
      <c r="P203" s="6">
        <f>+N203/payroll!F203</f>
        <v>0</v>
      </c>
      <c r="R203" s="16">
        <f>IF(P203&lt;$R$2,N203, +payroll!F203 * $R$2)</f>
        <v>0</v>
      </c>
      <c r="T203" s="5">
        <f t="shared" si="23"/>
        <v>0</v>
      </c>
      <c r="V203" t="e">
        <f t="shared" si="24"/>
        <v>#DIV/0!</v>
      </c>
    </row>
    <row r="204" spans="1:22" hidden="1" outlineLevel="1">
      <c r="A204" t="s">
        <v>332</v>
      </c>
      <c r="B204" t="s">
        <v>333</v>
      </c>
      <c r="C204" s="169">
        <v>0</v>
      </c>
      <c r="D204" s="44">
        <v>0</v>
      </c>
      <c r="E204" s="44">
        <v>774.3</v>
      </c>
      <c r="F204" s="16"/>
      <c r="G204" s="16">
        <f t="shared" si="25"/>
        <v>258.09999999999997</v>
      </c>
      <c r="H204" s="14">
        <v>1</v>
      </c>
      <c r="J204" s="16">
        <f t="shared" si="22"/>
        <v>258.09999999999997</v>
      </c>
      <c r="L204" s="3">
        <f t="shared" si="26"/>
        <v>6.4461384349013696E-6</v>
      </c>
      <c r="N204" s="16">
        <f>+L204*(assessment!$J$274*assessment!$F$3)</f>
        <v>188.41098947520686</v>
      </c>
      <c r="P204" s="6">
        <f>+N204/payroll!F204</f>
        <v>2.1886070274300176E-4</v>
      </c>
      <c r="R204" s="16">
        <f>IF(P204&lt;$R$2,N204, +payroll!F204 * $R$2)</f>
        <v>188.41098947520686</v>
      </c>
      <c r="T204" s="5">
        <f t="shared" si="23"/>
        <v>0</v>
      </c>
      <c r="V204">
        <f t="shared" si="24"/>
        <v>1</v>
      </c>
    </row>
    <row r="205" spans="1:22" hidden="1" outlineLevel="1">
      <c r="A205" t="s">
        <v>512</v>
      </c>
      <c r="B205" t="s">
        <v>510</v>
      </c>
      <c r="C205" s="169">
        <v>0</v>
      </c>
      <c r="D205" s="44">
        <v>0</v>
      </c>
      <c r="E205" s="44">
        <v>0</v>
      </c>
      <c r="F205" s="16"/>
      <c r="G205" s="16">
        <f t="shared" si="25"/>
        <v>0</v>
      </c>
      <c r="H205" s="14">
        <v>1</v>
      </c>
      <c r="J205" s="16">
        <f>+G205*H205</f>
        <v>0</v>
      </c>
      <c r="L205" s="3">
        <f t="shared" si="26"/>
        <v>0</v>
      </c>
      <c r="N205" s="16">
        <f>+L205*(assessment!$J$274*assessment!$F$3)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>+N205-R205</f>
        <v>0</v>
      </c>
      <c r="V205" t="e">
        <f>+R205/N205</f>
        <v>#DIV/0!</v>
      </c>
    </row>
    <row r="206" spans="1:22" hidden="1" outlineLevel="1">
      <c r="A206" t="s">
        <v>334</v>
      </c>
      <c r="B206" t="s">
        <v>335</v>
      </c>
      <c r="C206" s="169">
        <v>0</v>
      </c>
      <c r="D206" s="44">
        <v>318.51</v>
      </c>
      <c r="E206" s="44">
        <v>0</v>
      </c>
      <c r="F206" s="16"/>
      <c r="G206" s="16">
        <f t="shared" si="25"/>
        <v>106.17</v>
      </c>
      <c r="H206" s="14">
        <v>1</v>
      </c>
      <c r="J206" s="16">
        <f t="shared" si="22"/>
        <v>106.17</v>
      </c>
      <c r="L206" s="3">
        <f t="shared" si="26"/>
        <v>2.651633156270742E-6</v>
      </c>
      <c r="N206" s="16">
        <f>+L206*(assessment!$J$274*assessment!$F$3)</f>
        <v>77.503272966225168</v>
      </c>
      <c r="P206" s="6">
        <f>+N206/payroll!F206</f>
        <v>7.636782347260984E-5</v>
      </c>
      <c r="R206" s="16">
        <f>IF(P206&lt;$R$2,N206, +payroll!F206 * $R$2)</f>
        <v>77.503272966225168</v>
      </c>
      <c r="T206" s="5">
        <f t="shared" si="23"/>
        <v>0</v>
      </c>
      <c r="V206">
        <f t="shared" si="24"/>
        <v>1</v>
      </c>
    </row>
    <row r="207" spans="1:22" hidden="1" outlineLevel="1">
      <c r="A207" t="s">
        <v>336</v>
      </c>
      <c r="B207" t="s">
        <v>337</v>
      </c>
      <c r="C207" s="169">
        <v>0</v>
      </c>
      <c r="D207" s="44">
        <v>2965.1399999999994</v>
      </c>
      <c r="E207" s="44">
        <v>8.1999999999999993</v>
      </c>
      <c r="F207" s="16"/>
      <c r="G207" s="16">
        <f t="shared" si="25"/>
        <v>991.11333333333312</v>
      </c>
      <c r="H207" s="14">
        <v>1</v>
      </c>
      <c r="J207" s="16">
        <f t="shared" si="22"/>
        <v>991.11333333333312</v>
      </c>
      <c r="L207" s="3">
        <f t="shared" si="26"/>
        <v>2.4753404693309617E-5</v>
      </c>
      <c r="N207" s="16">
        <f>+L207*(assessment!$J$274*assessment!$F$3)</f>
        <v>723.50501284542361</v>
      </c>
      <c r="P207" s="6">
        <f>+N207/payroll!F207</f>
        <v>9.2434050582665915E-4</v>
      </c>
      <c r="R207" s="16">
        <f>IF(P207&lt;$R$2,N207, +payroll!F207 * $R$2)</f>
        <v>723.50501284542361</v>
      </c>
      <c r="T207" s="5">
        <f t="shared" si="23"/>
        <v>0</v>
      </c>
      <c r="V207">
        <f t="shared" si="24"/>
        <v>1</v>
      </c>
    </row>
    <row r="208" spans="1:22" hidden="1" outlineLevel="1">
      <c r="A208" t="s">
        <v>338</v>
      </c>
      <c r="B208" t="s">
        <v>339</v>
      </c>
      <c r="C208" s="169">
        <v>0</v>
      </c>
      <c r="D208" s="44">
        <v>0</v>
      </c>
      <c r="E208" s="44">
        <v>0</v>
      </c>
      <c r="F208" s="16"/>
      <c r="G208" s="16">
        <f t="shared" si="25"/>
        <v>0</v>
      </c>
      <c r="H208" s="14">
        <v>1</v>
      </c>
      <c r="J208" s="16">
        <f t="shared" si="22"/>
        <v>0</v>
      </c>
      <c r="L208" s="3">
        <f t="shared" si="26"/>
        <v>0</v>
      </c>
      <c r="N208" s="16">
        <f>+L208*(assessment!$J$274*assessment!$F$3)</f>
        <v>0</v>
      </c>
      <c r="P208" s="6">
        <f>+N208/payroll!F208</f>
        <v>0</v>
      </c>
      <c r="R208" s="16">
        <f>IF(P208&lt;$R$2,N208, +payroll!F208 * $R$2)</f>
        <v>0</v>
      </c>
      <c r="T208" s="5">
        <f t="shared" si="23"/>
        <v>0</v>
      </c>
      <c r="V208" t="e">
        <f t="shared" si="24"/>
        <v>#DIV/0!</v>
      </c>
    </row>
    <row r="209" spans="1:22" hidden="1" outlineLevel="1">
      <c r="A209" t="s">
        <v>340</v>
      </c>
      <c r="B209" t="s">
        <v>341</v>
      </c>
      <c r="C209" s="169">
        <v>0</v>
      </c>
      <c r="D209" s="44">
        <v>0</v>
      </c>
      <c r="E209" s="44">
        <v>0</v>
      </c>
      <c r="F209" s="16"/>
      <c r="G209" s="16">
        <f t="shared" si="25"/>
        <v>0</v>
      </c>
      <c r="H209" s="14">
        <v>1</v>
      </c>
      <c r="J209" s="16">
        <f t="shared" si="22"/>
        <v>0</v>
      </c>
      <c r="L209" s="3">
        <f t="shared" si="26"/>
        <v>0</v>
      </c>
      <c r="N209" s="16">
        <f>+L209*(assessment!$J$274*assessment!$F$3)</f>
        <v>0</v>
      </c>
      <c r="P209" s="6">
        <f>+N209/payroll!F209</f>
        <v>0</v>
      </c>
      <c r="R209" s="16">
        <f>IF(P209&lt;$R$2,N209, +payroll!F209 * $R$2)</f>
        <v>0</v>
      </c>
      <c r="T209" s="5">
        <f t="shared" si="23"/>
        <v>0</v>
      </c>
      <c r="V209" t="e">
        <f t="shared" si="24"/>
        <v>#DIV/0!</v>
      </c>
    </row>
    <row r="210" spans="1:22" hidden="1" outlineLevel="1">
      <c r="A210" t="s">
        <v>342</v>
      </c>
      <c r="B210" t="s">
        <v>343</v>
      </c>
      <c r="C210" s="169">
        <v>0</v>
      </c>
      <c r="D210" s="44">
        <v>0</v>
      </c>
      <c r="E210" s="44">
        <v>0</v>
      </c>
      <c r="F210" s="16"/>
      <c r="G210" s="16">
        <f t="shared" si="25"/>
        <v>0</v>
      </c>
      <c r="H210" s="14">
        <v>1</v>
      </c>
      <c r="J210" s="16">
        <f t="shared" si="22"/>
        <v>0</v>
      </c>
      <c r="L210" s="3">
        <f t="shared" si="26"/>
        <v>0</v>
      </c>
      <c r="N210" s="16">
        <f>+L210*(assessment!$J$274*assessment!$F$3)</f>
        <v>0</v>
      </c>
      <c r="P210" s="6">
        <f>+N210/payroll!F210</f>
        <v>0</v>
      </c>
      <c r="R210" s="16">
        <f>IF(P210&lt;$R$2,N210, +payroll!F210 * $R$2)</f>
        <v>0</v>
      </c>
      <c r="T210" s="5">
        <f t="shared" si="23"/>
        <v>0</v>
      </c>
      <c r="V210" t="e">
        <f t="shared" si="24"/>
        <v>#DIV/0!</v>
      </c>
    </row>
    <row r="211" spans="1:22" hidden="1" outlineLevel="1">
      <c r="A211" t="s">
        <v>344</v>
      </c>
      <c r="B211" t="s">
        <v>345</v>
      </c>
      <c r="C211" s="169">
        <v>2618.5300000000002</v>
      </c>
      <c r="D211" s="44">
        <v>0</v>
      </c>
      <c r="E211" s="44">
        <v>44.44</v>
      </c>
      <c r="F211" s="16"/>
      <c r="G211" s="16">
        <f t="shared" si="25"/>
        <v>887.65666666666675</v>
      </c>
      <c r="H211" s="14">
        <v>1</v>
      </c>
      <c r="J211" s="16">
        <f t="shared" si="22"/>
        <v>887.65666666666675</v>
      </c>
      <c r="L211" s="3">
        <f t="shared" si="26"/>
        <v>2.2169537993012143E-5</v>
      </c>
      <c r="N211" s="16">
        <f>+L211*(assessment!$J$274*assessment!$F$3)</f>
        <v>647.98245207644538</v>
      </c>
      <c r="P211" s="6">
        <f>+N211/payroll!F211</f>
        <v>4.8620766649561304E-4</v>
      </c>
      <c r="R211" s="16">
        <f>IF(P211&lt;$R$2,N211, +payroll!F211 * $R$2)</f>
        <v>647.98245207644538</v>
      </c>
      <c r="T211" s="5">
        <f t="shared" si="23"/>
        <v>0</v>
      </c>
      <c r="V211">
        <f t="shared" si="24"/>
        <v>1</v>
      </c>
    </row>
    <row r="212" spans="1:22" hidden="1" outlineLevel="1">
      <c r="A212" t="s">
        <v>346</v>
      </c>
      <c r="B212" t="s">
        <v>347</v>
      </c>
      <c r="C212" s="169">
        <v>216.46</v>
      </c>
      <c r="D212" s="44">
        <v>309.74</v>
      </c>
      <c r="E212" s="44">
        <v>0</v>
      </c>
      <c r="F212" s="16"/>
      <c r="G212" s="16">
        <f t="shared" si="25"/>
        <v>175.4</v>
      </c>
      <c r="H212" s="14">
        <v>1</v>
      </c>
      <c r="J212" s="16">
        <f t="shared" si="22"/>
        <v>175.4</v>
      </c>
      <c r="L212" s="3">
        <f t="shared" si="26"/>
        <v>4.3806767976819079E-6</v>
      </c>
      <c r="N212" s="16">
        <f>+L212*(assessment!$J$274*assessment!$F$3)</f>
        <v>128.04063368442962</v>
      </c>
      <c r="P212" s="6">
        <f>+N212/payroll!F212</f>
        <v>2.340050790200646E-4</v>
      </c>
      <c r="R212" s="16">
        <f>IF(P212&lt;$R$2,N212, +payroll!F212 * $R$2)</f>
        <v>128.04063368442962</v>
      </c>
      <c r="T212" s="5">
        <f t="shared" si="23"/>
        <v>0</v>
      </c>
      <c r="V212">
        <f t="shared" si="24"/>
        <v>1</v>
      </c>
    </row>
    <row r="213" spans="1:22" hidden="1" outlineLevel="1">
      <c r="A213" t="s">
        <v>348</v>
      </c>
      <c r="B213" t="s">
        <v>349</v>
      </c>
      <c r="C213" s="169">
        <v>8886.34</v>
      </c>
      <c r="D213" s="44">
        <v>8140.77</v>
      </c>
      <c r="E213" s="44">
        <v>4838.5200000000004</v>
      </c>
      <c r="F213" s="16"/>
      <c r="G213" s="16">
        <f t="shared" si="25"/>
        <v>7288.543333333334</v>
      </c>
      <c r="H213" s="14">
        <v>1</v>
      </c>
      <c r="J213" s="16">
        <f t="shared" si="22"/>
        <v>7288.543333333334</v>
      </c>
      <c r="L213" s="3">
        <f t="shared" si="26"/>
        <v>1.8203393768091497E-4</v>
      </c>
      <c r="N213" s="16">
        <f>+L213*(assessment!$J$274*assessment!$F$3)</f>
        <v>5320.5798576763118</v>
      </c>
      <c r="P213" s="6">
        <f>+N213/payroll!F213</f>
        <v>8.9211894467321044E-4</v>
      </c>
      <c r="R213" s="16">
        <f>IF(P213&lt;$R$2,N213, +payroll!F213 * $R$2)</f>
        <v>5320.5798576763118</v>
      </c>
      <c r="T213" s="5">
        <f t="shared" si="23"/>
        <v>0</v>
      </c>
      <c r="V213">
        <f t="shared" si="24"/>
        <v>1</v>
      </c>
    </row>
    <row r="214" spans="1:22" hidden="1" outlineLevel="1">
      <c r="A214" t="s">
        <v>491</v>
      </c>
      <c r="B214" t="s">
        <v>353</v>
      </c>
      <c r="C214" s="169">
        <v>0</v>
      </c>
      <c r="D214" s="44">
        <v>0</v>
      </c>
      <c r="E214" s="44">
        <v>0</v>
      </c>
      <c r="F214" s="16"/>
      <c r="G214" s="16">
        <f t="shared" si="25"/>
        <v>0</v>
      </c>
      <c r="H214" s="14">
        <v>1</v>
      </c>
      <c r="J214" s="16">
        <f>+G214*H214</f>
        <v>0</v>
      </c>
      <c r="L214" s="3">
        <f t="shared" si="26"/>
        <v>0</v>
      </c>
      <c r="N214" s="16">
        <f>+L214*(assessment!$J$274*assessment!$F$3)</f>
        <v>0</v>
      </c>
      <c r="P214" s="6">
        <f>+N214/payroll!F214</f>
        <v>0</v>
      </c>
      <c r="R214" s="16">
        <f>IF(P214&lt;$R$2,N214, +payroll!F214 * $R$2)</f>
        <v>0</v>
      </c>
      <c r="T214" s="5">
        <f>+N214-R214</f>
        <v>0</v>
      </c>
      <c r="V214" t="e">
        <f>+R214/N214</f>
        <v>#DIV/0!</v>
      </c>
    </row>
    <row r="215" spans="1:22" hidden="1" outlineLevel="1">
      <c r="A215" t="s">
        <v>492</v>
      </c>
      <c r="B215" t="s">
        <v>354</v>
      </c>
      <c r="C215" s="169">
        <v>0</v>
      </c>
      <c r="D215" s="44">
        <v>0</v>
      </c>
      <c r="E215" s="44">
        <v>0</v>
      </c>
      <c r="F215" s="16"/>
      <c r="G215" s="16">
        <f t="shared" si="25"/>
        <v>0</v>
      </c>
      <c r="H215" s="14">
        <v>1</v>
      </c>
      <c r="J215" s="16">
        <f>+G215*H215</f>
        <v>0</v>
      </c>
      <c r="L215" s="3">
        <f t="shared" si="26"/>
        <v>0</v>
      </c>
      <c r="N215" s="16">
        <f>+L215*(assessment!$J$274*assessment!$F$3)</f>
        <v>0</v>
      </c>
      <c r="P215" s="6">
        <f>+N215/payroll!F215</f>
        <v>0</v>
      </c>
      <c r="R215" s="16">
        <f>IF(P215&lt;$R$2,N215, +payroll!F215 * $R$2)</f>
        <v>0</v>
      </c>
      <c r="T215" s="5">
        <f>+N215-R215</f>
        <v>0</v>
      </c>
      <c r="V215" t="e">
        <f>+R215/N215</f>
        <v>#DIV/0!</v>
      </c>
    </row>
    <row r="216" spans="1:22" hidden="1" outlineLevel="1">
      <c r="A216" t="s">
        <v>493</v>
      </c>
      <c r="B216" t="s">
        <v>350</v>
      </c>
      <c r="C216" s="169">
        <v>0</v>
      </c>
      <c r="D216" s="44">
        <v>0</v>
      </c>
      <c r="E216" s="44">
        <v>0</v>
      </c>
      <c r="F216" s="16"/>
      <c r="G216" s="16">
        <f t="shared" si="25"/>
        <v>0</v>
      </c>
      <c r="H216" s="14">
        <v>1</v>
      </c>
      <c r="J216" s="16">
        <f t="shared" si="22"/>
        <v>0</v>
      </c>
      <c r="L216" s="3">
        <f t="shared" si="26"/>
        <v>0</v>
      </c>
      <c r="N216" s="16">
        <f>+L216*(assessment!$J$274*assessment!$F$3)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23"/>
        <v>0</v>
      </c>
      <c r="V216" t="e">
        <f t="shared" si="24"/>
        <v>#DIV/0!</v>
      </c>
    </row>
    <row r="217" spans="1:22" hidden="1" outlineLevel="1">
      <c r="A217" t="s">
        <v>352</v>
      </c>
      <c r="B217" t="s">
        <v>351</v>
      </c>
      <c r="C217" s="169">
        <v>423.35</v>
      </c>
      <c r="D217" s="44">
        <v>14040.550000000003</v>
      </c>
      <c r="E217" s="44">
        <v>39916.449999999997</v>
      </c>
      <c r="F217" s="16"/>
      <c r="G217" s="16">
        <f t="shared" si="25"/>
        <v>18126.783333333333</v>
      </c>
      <c r="H217" s="14">
        <v>1</v>
      </c>
      <c r="J217" s="16">
        <f t="shared" si="22"/>
        <v>18126.783333333333</v>
      </c>
      <c r="L217" s="3">
        <f t="shared" si="26"/>
        <v>4.5272280025621684E-4</v>
      </c>
      <c r="N217" s="16">
        <f>+L217*(assessment!$J$274*assessment!$F$3)</f>
        <v>13232.410630902836</v>
      </c>
      <c r="P217" s="6">
        <f>+N217/payroll!F217</f>
        <v>4.5657031238366414E-3</v>
      </c>
      <c r="R217" s="16">
        <f>IF(P217&lt;$R$2,N217, +payroll!F217 * $R$2)</f>
        <v>13232.410630902836</v>
      </c>
      <c r="T217" s="5">
        <f t="shared" si="23"/>
        <v>0</v>
      </c>
      <c r="V217">
        <f t="shared" si="24"/>
        <v>1</v>
      </c>
    </row>
    <row r="218" spans="1:22" hidden="1" outlineLevel="1">
      <c r="A218" t="s">
        <v>355</v>
      </c>
      <c r="B218" t="s">
        <v>356</v>
      </c>
      <c r="C218" s="169">
        <v>23682.350000000002</v>
      </c>
      <c r="D218" s="44">
        <v>10871.04</v>
      </c>
      <c r="E218" s="44">
        <v>3757.93</v>
      </c>
      <c r="F218" s="16"/>
      <c r="G218" s="16">
        <f t="shared" si="25"/>
        <v>12770.44</v>
      </c>
      <c r="H218" s="14">
        <v>1</v>
      </c>
      <c r="J218" s="16">
        <f t="shared" si="22"/>
        <v>12770.44</v>
      </c>
      <c r="L218" s="3">
        <f t="shared" si="26"/>
        <v>3.1894623833631094E-4</v>
      </c>
      <c r="N218" s="16">
        <f>+L218*(assessment!$J$274*assessment!$F$3)</f>
        <v>9322.3217219440558</v>
      </c>
      <c r="P218" s="6">
        <f>+N218/payroll!F218</f>
        <v>4.567357930887782E-3</v>
      </c>
      <c r="R218" s="16">
        <f>IF(P218&lt;$R$2,N218, +payroll!F218 * $R$2)</f>
        <v>9322.3217219440558</v>
      </c>
      <c r="T218" s="5">
        <f t="shared" si="23"/>
        <v>0</v>
      </c>
      <c r="V218">
        <f t="shared" si="24"/>
        <v>1</v>
      </c>
    </row>
    <row r="219" spans="1:22" hidden="1" outlineLevel="1">
      <c r="A219" t="s">
        <v>357</v>
      </c>
      <c r="B219" t="s">
        <v>358</v>
      </c>
      <c r="C219" s="169">
        <v>0</v>
      </c>
      <c r="D219" s="44">
        <v>0</v>
      </c>
      <c r="E219" s="44">
        <v>0</v>
      </c>
      <c r="F219" s="16"/>
      <c r="G219" s="16">
        <f t="shared" si="25"/>
        <v>0</v>
      </c>
      <c r="H219" s="14">
        <v>1</v>
      </c>
      <c r="J219" s="16">
        <f t="shared" si="22"/>
        <v>0</v>
      </c>
      <c r="L219" s="3">
        <f t="shared" si="26"/>
        <v>0</v>
      </c>
      <c r="N219" s="16">
        <f>+L219*(assessment!$J$274*assessment!$F$3)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23"/>
        <v>0</v>
      </c>
      <c r="V219" t="e">
        <f t="shared" si="24"/>
        <v>#DIV/0!</v>
      </c>
    </row>
    <row r="220" spans="1:22" hidden="1" outlineLevel="1">
      <c r="A220" t="s">
        <v>359</v>
      </c>
      <c r="B220" t="s">
        <v>360</v>
      </c>
      <c r="C220" s="169">
        <v>2016.96</v>
      </c>
      <c r="D220" s="44">
        <v>1284.5099999999998</v>
      </c>
      <c r="E220" s="44">
        <v>27879.88</v>
      </c>
      <c r="F220" s="16"/>
      <c r="G220" s="16">
        <f t="shared" si="25"/>
        <v>10393.783333333335</v>
      </c>
      <c r="H220" s="14">
        <v>1</v>
      </c>
      <c r="J220" s="16">
        <f t="shared" si="22"/>
        <v>10393.783333333335</v>
      </c>
      <c r="L220" s="3">
        <f t="shared" si="26"/>
        <v>2.5958840073241876E-4</v>
      </c>
      <c r="N220" s="16">
        <f>+L220*(assessment!$J$274*assessment!$F$3)</f>
        <v>7587.3808687495057</v>
      </c>
      <c r="P220" s="6">
        <f>+N220/payroll!F220</f>
        <v>1.9071707394709776E-2</v>
      </c>
      <c r="R220" s="16">
        <f>IF(P220&lt;$R$2,N220, +payroll!F220 * $R$2)</f>
        <v>7587.3808687495057</v>
      </c>
      <c r="T220" s="5">
        <f t="shared" si="23"/>
        <v>0</v>
      </c>
      <c r="V220">
        <f t="shared" si="24"/>
        <v>1</v>
      </c>
    </row>
    <row r="221" spans="1:22" hidden="1" outlineLevel="1">
      <c r="A221" t="s">
        <v>361</v>
      </c>
      <c r="B221" t="s">
        <v>362</v>
      </c>
      <c r="C221" s="169">
        <v>36099.210000000006</v>
      </c>
      <c r="D221" s="44">
        <v>15926.219999999998</v>
      </c>
      <c r="E221" s="44">
        <v>14015.39</v>
      </c>
      <c r="F221" s="16"/>
      <c r="G221" s="16">
        <f t="shared" si="25"/>
        <v>22013.60666666667</v>
      </c>
      <c r="H221" s="14">
        <v>1</v>
      </c>
      <c r="J221" s="16">
        <f t="shared" si="22"/>
        <v>22013.60666666667</v>
      </c>
      <c r="L221" s="3">
        <f t="shared" si="26"/>
        <v>5.4979758242852022E-4</v>
      </c>
      <c r="N221" s="16">
        <f>+L221*(assessment!$J$274*assessment!$F$3)</f>
        <v>16069.761386999915</v>
      </c>
      <c r="P221" s="6">
        <f>+N221/payroll!F221</f>
        <v>5.0616403445402072E-3</v>
      </c>
      <c r="R221" s="16">
        <f>IF(P221&lt;$R$2,N221, +payroll!F221 * $R$2)</f>
        <v>16069.761386999915</v>
      </c>
      <c r="T221" s="5">
        <f t="shared" si="23"/>
        <v>0</v>
      </c>
      <c r="V221">
        <f t="shared" si="24"/>
        <v>1</v>
      </c>
    </row>
    <row r="222" spans="1:22" hidden="1" outlineLevel="1">
      <c r="A222" t="s">
        <v>363</v>
      </c>
      <c r="B222" t="s">
        <v>364</v>
      </c>
      <c r="C222" s="169">
        <v>0</v>
      </c>
      <c r="D222" s="44">
        <v>0</v>
      </c>
      <c r="E222" s="44">
        <v>0</v>
      </c>
      <c r="F222" s="16"/>
      <c r="G222" s="16">
        <f t="shared" si="25"/>
        <v>0</v>
      </c>
      <c r="H222" s="14">
        <v>1</v>
      </c>
      <c r="J222" s="16">
        <f t="shared" si="22"/>
        <v>0</v>
      </c>
      <c r="L222" s="3">
        <f t="shared" si="26"/>
        <v>0</v>
      </c>
      <c r="N222" s="16">
        <f>+L222*(assessment!$J$274*assessment!$F$3)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23"/>
        <v>0</v>
      </c>
      <c r="V222" t="e">
        <f t="shared" si="24"/>
        <v>#DIV/0!</v>
      </c>
    </row>
    <row r="223" spans="1:22" hidden="1" outlineLevel="1">
      <c r="A223" t="s">
        <v>365</v>
      </c>
      <c r="B223" t="s">
        <v>366</v>
      </c>
      <c r="C223" s="169">
        <v>0</v>
      </c>
      <c r="D223" s="44">
        <v>0</v>
      </c>
      <c r="E223" s="44">
        <v>0</v>
      </c>
      <c r="F223" s="16"/>
      <c r="G223" s="16">
        <f t="shared" si="25"/>
        <v>0</v>
      </c>
      <c r="H223" s="14">
        <v>1</v>
      </c>
      <c r="J223" s="16">
        <f t="shared" si="22"/>
        <v>0</v>
      </c>
      <c r="L223" s="3">
        <f t="shared" si="26"/>
        <v>0</v>
      </c>
      <c r="N223" s="16">
        <f>+L223*(assessment!$J$274*assessment!$F$3)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23"/>
        <v>0</v>
      </c>
      <c r="V223" t="e">
        <f t="shared" si="24"/>
        <v>#DIV/0!</v>
      </c>
    </row>
    <row r="224" spans="1:22" hidden="1" outlineLevel="1">
      <c r="A224" t="s">
        <v>367</v>
      </c>
      <c r="B224" t="s">
        <v>368</v>
      </c>
      <c r="C224" s="169">
        <v>36.61</v>
      </c>
      <c r="D224" s="44">
        <v>0</v>
      </c>
      <c r="E224" s="44">
        <v>864.73</v>
      </c>
      <c r="F224" s="16"/>
      <c r="G224" s="16">
        <f t="shared" si="25"/>
        <v>300.44666666666666</v>
      </c>
      <c r="H224" s="14">
        <v>1</v>
      </c>
      <c r="J224" s="16">
        <f t="shared" si="22"/>
        <v>300.44666666666666</v>
      </c>
      <c r="L224" s="3">
        <f t="shared" si="26"/>
        <v>7.503761354660985E-6</v>
      </c>
      <c r="N224" s="16">
        <f>+L224*(assessment!$J$274*assessment!$F$3)</f>
        <v>219.32372627351538</v>
      </c>
      <c r="P224" s="6">
        <f>+N224/payroll!F224</f>
        <v>2.5464108057383689E-4</v>
      </c>
      <c r="R224" s="16">
        <f>IF(P224&lt;$R$2,N224, +payroll!F224 * $R$2)</f>
        <v>219.32372627351538</v>
      </c>
      <c r="T224" s="5">
        <f t="shared" si="23"/>
        <v>0</v>
      </c>
      <c r="V224">
        <f t="shared" si="24"/>
        <v>1</v>
      </c>
    </row>
    <row r="225" spans="1:22" hidden="1" outlineLevel="1">
      <c r="A225" t="s">
        <v>369</v>
      </c>
      <c r="B225" t="s">
        <v>370</v>
      </c>
      <c r="C225" s="169">
        <v>0</v>
      </c>
      <c r="D225" s="44">
        <v>0</v>
      </c>
      <c r="E225" s="44">
        <v>0</v>
      </c>
      <c r="F225" s="16"/>
      <c r="G225" s="16">
        <f t="shared" si="25"/>
        <v>0</v>
      </c>
      <c r="H225" s="14">
        <v>1</v>
      </c>
      <c r="J225" s="16">
        <f t="shared" si="22"/>
        <v>0</v>
      </c>
      <c r="L225" s="3">
        <f t="shared" si="26"/>
        <v>0</v>
      </c>
      <c r="N225" s="16">
        <f>+L225*(assessment!$J$274*assessment!$F$3)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23"/>
        <v>0</v>
      </c>
      <c r="V225" t="e">
        <f t="shared" si="24"/>
        <v>#DIV/0!</v>
      </c>
    </row>
    <row r="226" spans="1:22" hidden="1" outlineLevel="1">
      <c r="A226" t="s">
        <v>371</v>
      </c>
      <c r="B226" t="s">
        <v>372</v>
      </c>
      <c r="C226" s="169">
        <v>0</v>
      </c>
      <c r="D226" s="44">
        <v>0</v>
      </c>
      <c r="E226" s="44">
        <v>0</v>
      </c>
      <c r="F226" s="16"/>
      <c r="G226" s="16">
        <f t="shared" si="25"/>
        <v>0</v>
      </c>
      <c r="H226" s="14">
        <v>1</v>
      </c>
      <c r="J226" s="16">
        <f t="shared" si="22"/>
        <v>0</v>
      </c>
      <c r="L226" s="3">
        <f t="shared" si="26"/>
        <v>0</v>
      </c>
      <c r="N226" s="16">
        <f>+L226*(assessment!$J$274*assessment!$F$3)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3"/>
        <v>0</v>
      </c>
      <c r="V226" t="e">
        <f t="shared" si="24"/>
        <v>#DIV/0!</v>
      </c>
    </row>
    <row r="227" spans="1:22" hidden="1" outlineLevel="1">
      <c r="A227" t="s">
        <v>373</v>
      </c>
      <c r="B227" t="s">
        <v>374</v>
      </c>
      <c r="C227" s="169">
        <v>20874.150000000001</v>
      </c>
      <c r="D227" s="44">
        <v>26877.420000000006</v>
      </c>
      <c r="E227" s="44">
        <v>18585.580000000002</v>
      </c>
      <c r="F227" s="16"/>
      <c r="G227" s="16">
        <f t="shared" si="25"/>
        <v>22112.383333333335</v>
      </c>
      <c r="H227" s="14">
        <v>1</v>
      </c>
      <c r="J227" s="16">
        <f t="shared" si="22"/>
        <v>22112.383333333335</v>
      </c>
      <c r="L227" s="3">
        <f t="shared" si="26"/>
        <v>5.5226456447993991E-4</v>
      </c>
      <c r="N227" s="16">
        <f>+L227*(assessment!$J$274*assessment!$F$3)</f>
        <v>16141.867584224747</v>
      </c>
      <c r="P227" s="6">
        <f>+N227/payroll!F227</f>
        <v>2.7124280048287327E-3</v>
      </c>
      <c r="R227" s="16">
        <f>IF(P227&lt;$R$2,N227, +payroll!F227 * $R$2)</f>
        <v>16141.867584224747</v>
      </c>
      <c r="T227" s="5">
        <f t="shared" si="23"/>
        <v>0</v>
      </c>
      <c r="V227">
        <f t="shared" si="24"/>
        <v>1</v>
      </c>
    </row>
    <row r="228" spans="1:22" hidden="1" outlineLevel="1">
      <c r="A228" t="s">
        <v>375</v>
      </c>
      <c r="B228" t="s">
        <v>376</v>
      </c>
      <c r="C228" s="169">
        <v>0</v>
      </c>
      <c r="D228" s="44">
        <v>0</v>
      </c>
      <c r="E228" s="44">
        <v>0</v>
      </c>
      <c r="F228" s="16"/>
      <c r="G228" s="16">
        <f t="shared" si="25"/>
        <v>0</v>
      </c>
      <c r="H228" s="14">
        <v>1</v>
      </c>
      <c r="J228" s="16">
        <f t="shared" si="22"/>
        <v>0</v>
      </c>
      <c r="L228" s="3">
        <f t="shared" si="26"/>
        <v>0</v>
      </c>
      <c r="N228" s="16">
        <f>+L228*(assessment!$J$274*assessment!$F$3)</f>
        <v>0</v>
      </c>
      <c r="P228" s="6">
        <f>+N228/payroll!F228</f>
        <v>0</v>
      </c>
      <c r="R228" s="16">
        <f>IF(P228&lt;$R$2,N228, +payroll!F228 * $R$2)</f>
        <v>0</v>
      </c>
      <c r="T228" s="5">
        <f t="shared" si="23"/>
        <v>0</v>
      </c>
      <c r="V228" t="e">
        <f t="shared" si="24"/>
        <v>#DIV/0!</v>
      </c>
    </row>
    <row r="229" spans="1:22" hidden="1" outlineLevel="1">
      <c r="A229" t="s">
        <v>377</v>
      </c>
      <c r="B229" t="s">
        <v>378</v>
      </c>
      <c r="C229" s="169">
        <v>0</v>
      </c>
      <c r="D229" s="44">
        <v>0</v>
      </c>
      <c r="E229" s="44">
        <v>0</v>
      </c>
      <c r="F229" s="16"/>
      <c r="G229" s="16">
        <f t="shared" si="25"/>
        <v>0</v>
      </c>
      <c r="H229" s="14">
        <v>1</v>
      </c>
      <c r="J229" s="16">
        <f t="shared" si="22"/>
        <v>0</v>
      </c>
      <c r="L229" s="3">
        <f t="shared" si="26"/>
        <v>0</v>
      </c>
      <c r="N229" s="16">
        <f>+L229*(assessment!$J$274*assessment!$F$3)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 t="shared" si="23"/>
        <v>0</v>
      </c>
      <c r="V229" t="e">
        <f t="shared" si="24"/>
        <v>#DIV/0!</v>
      </c>
    </row>
    <row r="230" spans="1:22" hidden="1" outlineLevel="1">
      <c r="A230" t="s">
        <v>379</v>
      </c>
      <c r="B230" t="s">
        <v>380</v>
      </c>
      <c r="C230" s="169">
        <v>0</v>
      </c>
      <c r="D230" s="44">
        <v>0</v>
      </c>
      <c r="E230" s="44">
        <v>0</v>
      </c>
      <c r="F230" s="16"/>
      <c r="G230" s="16">
        <f t="shared" si="25"/>
        <v>0</v>
      </c>
      <c r="H230" s="14">
        <v>1</v>
      </c>
      <c r="J230" s="16">
        <f t="shared" si="22"/>
        <v>0</v>
      </c>
      <c r="L230" s="3">
        <f t="shared" ref="L230:L263" si="27">+J230/$J$266</f>
        <v>0</v>
      </c>
      <c r="N230" s="16">
        <f>+L230*(assessment!$J$274*assessment!$F$3)</f>
        <v>0</v>
      </c>
      <c r="P230" s="6">
        <f>+N230/payroll!F230</f>
        <v>0</v>
      </c>
      <c r="R230" s="16">
        <f>IF(P230&lt;$R$2,N230, +payroll!F230 * $R$2)</f>
        <v>0</v>
      </c>
      <c r="T230" s="5">
        <f t="shared" si="23"/>
        <v>0</v>
      </c>
      <c r="V230" t="e">
        <f t="shared" si="24"/>
        <v>#DIV/0!</v>
      </c>
    </row>
    <row r="231" spans="1:22" hidden="1" outlineLevel="1">
      <c r="A231" t="s">
        <v>381</v>
      </c>
      <c r="B231" t="s">
        <v>382</v>
      </c>
      <c r="C231" s="169">
        <v>0</v>
      </c>
      <c r="D231" s="44">
        <v>0</v>
      </c>
      <c r="E231" s="44">
        <v>0</v>
      </c>
      <c r="F231" s="16"/>
      <c r="G231" s="16">
        <f t="shared" si="25"/>
        <v>0</v>
      </c>
      <c r="H231" s="14">
        <v>1</v>
      </c>
      <c r="J231" s="16">
        <f t="shared" ref="J231:J263" si="28">+G231*H231</f>
        <v>0</v>
      </c>
      <c r="L231" s="3">
        <f t="shared" si="27"/>
        <v>0</v>
      </c>
      <c r="N231" s="16">
        <f>+L231*(assessment!$J$274*assessment!$F$3)</f>
        <v>0</v>
      </c>
      <c r="P231" s="6">
        <f>+N231/payroll!F231</f>
        <v>0</v>
      </c>
      <c r="R231" s="16">
        <f>IF(P231&lt;$R$2,N231, +payroll!F231 * $R$2)</f>
        <v>0</v>
      </c>
      <c r="T231" s="5">
        <f t="shared" ref="T231:T263" si="29">+N231-R231</f>
        <v>0</v>
      </c>
      <c r="V231" t="e">
        <f t="shared" ref="V231:V263" si="30">+R231/N231</f>
        <v>#DIV/0!</v>
      </c>
    </row>
    <row r="232" spans="1:22" hidden="1" outlineLevel="1">
      <c r="A232" t="s">
        <v>518</v>
      </c>
      <c r="B232" t="s">
        <v>519</v>
      </c>
      <c r="C232" s="169">
        <v>0</v>
      </c>
      <c r="D232" s="44">
        <v>0</v>
      </c>
      <c r="E232" s="44">
        <v>0</v>
      </c>
      <c r="F232" s="16"/>
      <c r="G232" s="16">
        <f t="shared" si="25"/>
        <v>0</v>
      </c>
      <c r="H232" s="14">
        <v>1</v>
      </c>
      <c r="J232" s="16">
        <f>+G232*H232</f>
        <v>0</v>
      </c>
      <c r="L232" s="3">
        <f>+J232/$J$266</f>
        <v>0</v>
      </c>
      <c r="N232" s="16">
        <f>+L232*(assessment!$J$274*assessment!$F$3)</f>
        <v>0</v>
      </c>
      <c r="P232" s="6">
        <f>+N232/payroll!F232</f>
        <v>0</v>
      </c>
      <c r="R232" s="16">
        <f>IF(P232&lt;$R$2,N232, +payroll!F232 * $R$2)</f>
        <v>0</v>
      </c>
      <c r="T232" s="5">
        <f>+N232-R232</f>
        <v>0</v>
      </c>
      <c r="V232" t="e">
        <f>+R232/N232</f>
        <v>#DIV/0!</v>
      </c>
    </row>
    <row r="233" spans="1:22" hidden="1" outlineLevel="1">
      <c r="A233" t="s">
        <v>383</v>
      </c>
      <c r="B233" t="s">
        <v>384</v>
      </c>
      <c r="C233" s="169">
        <v>2801.92</v>
      </c>
      <c r="D233" s="44">
        <v>1273.48</v>
      </c>
      <c r="E233" s="44">
        <v>235</v>
      </c>
      <c r="F233" s="16"/>
      <c r="G233" s="16">
        <f t="shared" si="25"/>
        <v>1436.8</v>
      </c>
      <c r="H233" s="14">
        <v>1</v>
      </c>
      <c r="J233" s="16">
        <f t="shared" si="28"/>
        <v>1436.8</v>
      </c>
      <c r="L233" s="3">
        <f t="shared" si="27"/>
        <v>3.5884586219551679E-5</v>
      </c>
      <c r="N233" s="16">
        <f>+L233*(assessment!$J$274*assessment!$F$3)</f>
        <v>1048.8528077410974</v>
      </c>
      <c r="P233" s="6">
        <f>+N233/payroll!F233</f>
        <v>1.3357583685755696E-3</v>
      </c>
      <c r="R233" s="16">
        <f>IF(P233&lt;$R$2,N233, +payroll!F233 * $R$2)</f>
        <v>1048.8528077410974</v>
      </c>
      <c r="T233" s="5">
        <f t="shared" si="29"/>
        <v>0</v>
      </c>
      <c r="V233">
        <f t="shared" si="30"/>
        <v>1</v>
      </c>
    </row>
    <row r="234" spans="1:22" hidden="1" outlineLevel="1">
      <c r="A234" t="s">
        <v>385</v>
      </c>
      <c r="B234" t="s">
        <v>386</v>
      </c>
      <c r="C234" s="169">
        <v>0</v>
      </c>
      <c r="D234" s="44">
        <v>0</v>
      </c>
      <c r="E234" s="44">
        <v>0</v>
      </c>
      <c r="F234" s="16"/>
      <c r="G234" s="16">
        <f t="shared" si="25"/>
        <v>0</v>
      </c>
      <c r="H234" s="14">
        <v>1</v>
      </c>
      <c r="J234" s="16">
        <f t="shared" si="28"/>
        <v>0</v>
      </c>
      <c r="L234" s="3">
        <f t="shared" si="27"/>
        <v>0</v>
      </c>
      <c r="N234" s="16">
        <f>+L234*(assessment!$J$274*assessment!$F$3)</f>
        <v>0</v>
      </c>
      <c r="P234" s="6">
        <f>+N234/payroll!F234</f>
        <v>0</v>
      </c>
      <c r="R234" s="16">
        <f>IF(P234&lt;$R$2,N234, +payroll!F234 * $R$2)</f>
        <v>0</v>
      </c>
      <c r="T234" s="5">
        <f t="shared" si="29"/>
        <v>0</v>
      </c>
      <c r="V234" t="e">
        <f t="shared" si="30"/>
        <v>#DIV/0!</v>
      </c>
    </row>
    <row r="235" spans="1:22" hidden="1" outlineLevel="1">
      <c r="A235" t="s">
        <v>387</v>
      </c>
      <c r="B235" t="s">
        <v>388</v>
      </c>
      <c r="C235" s="169">
        <v>1146.4400000000003</v>
      </c>
      <c r="D235" s="44">
        <v>-7.66</v>
      </c>
      <c r="E235" s="44">
        <v>0</v>
      </c>
      <c r="F235" s="16"/>
      <c r="G235" s="16">
        <f t="shared" si="25"/>
        <v>379.59333333333342</v>
      </c>
      <c r="H235" s="14">
        <v>1</v>
      </c>
      <c r="J235" s="16">
        <f t="shared" si="28"/>
        <v>379.59333333333342</v>
      </c>
      <c r="L235" s="3">
        <f t="shared" si="27"/>
        <v>9.4804772399547766E-6</v>
      </c>
      <c r="N235" s="16">
        <f>+L235*(assessment!$J$274*assessment!$F$3)</f>
        <v>277.1001764104044</v>
      </c>
      <c r="P235" s="6">
        <f>+N235/payroll!F235</f>
        <v>8.2632291933239414E-5</v>
      </c>
      <c r="R235" s="16">
        <f>IF(P235&lt;$R$2,N235, +payroll!F235 * $R$2)</f>
        <v>277.1001764104044</v>
      </c>
      <c r="T235" s="5">
        <f t="shared" si="29"/>
        <v>0</v>
      </c>
      <c r="V235">
        <f t="shared" si="30"/>
        <v>1</v>
      </c>
    </row>
    <row r="236" spans="1:22" s="104" customFormat="1" hidden="1" outlineLevel="1">
      <c r="A236" s="106" t="s">
        <v>585</v>
      </c>
      <c r="B236" s="106" t="s">
        <v>586</v>
      </c>
      <c r="C236" s="169">
        <v>0</v>
      </c>
      <c r="D236" s="44">
        <v>0</v>
      </c>
      <c r="E236" s="44">
        <v>0</v>
      </c>
      <c r="F236" s="16"/>
      <c r="G236" s="16">
        <f t="shared" si="25"/>
        <v>0</v>
      </c>
      <c r="H236" s="14">
        <v>1</v>
      </c>
      <c r="J236" s="16">
        <f t="shared" si="28"/>
        <v>0</v>
      </c>
      <c r="L236" s="3">
        <f t="shared" si="27"/>
        <v>0</v>
      </c>
      <c r="N236" s="16">
        <f>+L236*(assessment!$J$274*assessment!$F$3)</f>
        <v>0</v>
      </c>
      <c r="P236" s="6">
        <f>+N236/payroll!F236</f>
        <v>0</v>
      </c>
      <c r="R236" s="16">
        <f>IF(P236&lt;$R$2,N236, +payroll!F236 * $R$2)</f>
        <v>0</v>
      </c>
      <c r="T236" s="5">
        <f t="shared" si="29"/>
        <v>0</v>
      </c>
      <c r="V236" s="104" t="e">
        <f t="shared" si="30"/>
        <v>#DIV/0!</v>
      </c>
    </row>
    <row r="237" spans="1:22" hidden="1" outlineLevel="1">
      <c r="A237" t="s">
        <v>389</v>
      </c>
      <c r="B237" t="s">
        <v>390</v>
      </c>
      <c r="C237" s="169">
        <v>0</v>
      </c>
      <c r="D237" s="44">
        <v>0</v>
      </c>
      <c r="E237" s="44">
        <v>0</v>
      </c>
      <c r="F237" s="16"/>
      <c r="G237" s="16">
        <f t="shared" si="25"/>
        <v>0</v>
      </c>
      <c r="H237" s="14">
        <v>1</v>
      </c>
      <c r="J237" s="16">
        <f t="shared" si="28"/>
        <v>0</v>
      </c>
      <c r="L237" s="3">
        <f t="shared" si="27"/>
        <v>0</v>
      </c>
      <c r="N237" s="16">
        <f>+L237*(assessment!$J$274*assessment!$F$3)</f>
        <v>0</v>
      </c>
      <c r="P237" s="6">
        <f>+N237/payroll!F237</f>
        <v>0</v>
      </c>
      <c r="R237" s="16">
        <f>IF(P237&lt;$R$2,N237, +payroll!F237 * $R$2)</f>
        <v>0</v>
      </c>
      <c r="T237" s="5">
        <f t="shared" si="29"/>
        <v>0</v>
      </c>
      <c r="V237" t="e">
        <f t="shared" si="30"/>
        <v>#DIV/0!</v>
      </c>
    </row>
    <row r="238" spans="1:22" hidden="1" outlineLevel="1">
      <c r="A238" t="s">
        <v>391</v>
      </c>
      <c r="B238" t="s">
        <v>392</v>
      </c>
      <c r="C238" s="169">
        <v>0</v>
      </c>
      <c r="D238" s="44">
        <v>0</v>
      </c>
      <c r="E238" s="44">
        <v>0</v>
      </c>
      <c r="F238" s="16"/>
      <c r="G238" s="16">
        <f t="shared" si="25"/>
        <v>0</v>
      </c>
      <c r="H238" s="14">
        <v>1</v>
      </c>
      <c r="J238" s="16">
        <f t="shared" si="28"/>
        <v>0</v>
      </c>
      <c r="L238" s="3">
        <f t="shared" si="27"/>
        <v>0</v>
      </c>
      <c r="N238" s="16">
        <f>+L238*(assessment!$J$274*assessment!$F$3)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 t="shared" si="29"/>
        <v>0</v>
      </c>
      <c r="V238" t="e">
        <f t="shared" si="30"/>
        <v>#DIV/0!</v>
      </c>
    </row>
    <row r="239" spans="1:22" hidden="1" outlineLevel="1">
      <c r="A239" t="s">
        <v>393</v>
      </c>
      <c r="B239" t="s">
        <v>394</v>
      </c>
      <c r="C239" s="169">
        <v>0</v>
      </c>
      <c r="D239" s="44">
        <v>0</v>
      </c>
      <c r="E239" s="44">
        <v>37.51</v>
      </c>
      <c r="F239" s="16"/>
      <c r="G239" s="16">
        <f t="shared" si="25"/>
        <v>12.503333333333332</v>
      </c>
      <c r="H239" s="14">
        <v>1</v>
      </c>
      <c r="J239" s="16">
        <f t="shared" si="28"/>
        <v>12.503333333333332</v>
      </c>
      <c r="L239" s="3">
        <f t="shared" si="27"/>
        <v>3.1227515522814201E-7</v>
      </c>
      <c r="N239" s="16">
        <f>+L239*(assessment!$J$274*assessment!$F$3)</f>
        <v>9.1273359359615256</v>
      </c>
      <c r="P239" s="6">
        <f>+N239/payroll!F239</f>
        <v>2.3184871409239804E-5</v>
      </c>
      <c r="R239" s="16">
        <f>IF(P239&lt;$R$2,N239, +payroll!F239 * $R$2)</f>
        <v>9.1273359359615256</v>
      </c>
      <c r="T239" s="5">
        <f t="shared" si="29"/>
        <v>0</v>
      </c>
      <c r="V239">
        <f t="shared" si="30"/>
        <v>1</v>
      </c>
    </row>
    <row r="240" spans="1:22" hidden="1" outlineLevel="1">
      <c r="A240" t="s">
        <v>395</v>
      </c>
      <c r="B240" t="s">
        <v>396</v>
      </c>
      <c r="C240" s="169">
        <v>6832.619999999999</v>
      </c>
      <c r="D240" s="44">
        <v>8319.1600000000017</v>
      </c>
      <c r="E240" s="44">
        <v>2267.48</v>
      </c>
      <c r="F240" s="16"/>
      <c r="G240" s="16">
        <f t="shared" si="25"/>
        <v>5806.420000000001</v>
      </c>
      <c r="H240" s="14">
        <v>1</v>
      </c>
      <c r="J240" s="16">
        <f t="shared" si="28"/>
        <v>5806.420000000001</v>
      </c>
      <c r="L240" s="3">
        <f t="shared" si="27"/>
        <v>1.450173852428517E-4</v>
      </c>
      <c r="N240" s="16">
        <f>+L240*(assessment!$J$274*assessment!$F$3)</f>
        <v>4238.6413696576174</v>
      </c>
      <c r="P240" s="6">
        <f>+N240/payroll!F240</f>
        <v>1.9933295862268221E-3</v>
      </c>
      <c r="R240" s="16">
        <f>IF(P240&lt;$R$2,N240, +payroll!F240 * $R$2)</f>
        <v>4238.6413696576174</v>
      </c>
      <c r="T240" s="5">
        <f t="shared" si="29"/>
        <v>0</v>
      </c>
      <c r="V240">
        <f t="shared" si="30"/>
        <v>1</v>
      </c>
    </row>
    <row r="241" spans="1:22" hidden="1" outlineLevel="1">
      <c r="A241" t="s">
        <v>397</v>
      </c>
      <c r="B241" t="s">
        <v>398</v>
      </c>
      <c r="C241" s="169">
        <v>0</v>
      </c>
      <c r="D241" s="44">
        <v>0</v>
      </c>
      <c r="E241" s="44">
        <v>0</v>
      </c>
      <c r="F241" s="16"/>
      <c r="G241" s="16">
        <f t="shared" si="25"/>
        <v>0</v>
      </c>
      <c r="H241" s="14">
        <v>1</v>
      </c>
      <c r="J241" s="16">
        <f t="shared" si="28"/>
        <v>0</v>
      </c>
      <c r="L241" s="3">
        <f t="shared" si="27"/>
        <v>0</v>
      </c>
      <c r="N241" s="16">
        <f>+L241*(assessment!$J$274*assessment!$F$3)</f>
        <v>0</v>
      </c>
      <c r="P241" s="6">
        <f>+N241/payroll!F241</f>
        <v>0</v>
      </c>
      <c r="R241" s="16">
        <f>IF(P241&lt;$R$2,N241, +payroll!F241 * $R$2)</f>
        <v>0</v>
      </c>
      <c r="T241" s="5">
        <f t="shared" si="29"/>
        <v>0</v>
      </c>
      <c r="V241" t="e">
        <f t="shared" si="30"/>
        <v>#DIV/0!</v>
      </c>
    </row>
    <row r="242" spans="1:22" hidden="1" outlineLevel="1">
      <c r="A242" t="s">
        <v>399</v>
      </c>
      <c r="B242" t="s">
        <v>400</v>
      </c>
      <c r="C242" s="169">
        <v>3763.45</v>
      </c>
      <c r="D242" s="44">
        <v>2647.7099999999996</v>
      </c>
      <c r="E242" s="44">
        <v>1985.85</v>
      </c>
      <c r="F242" s="16"/>
      <c r="G242" s="16">
        <f t="shared" si="25"/>
        <v>2799.0033333333336</v>
      </c>
      <c r="H242" s="14">
        <v>1</v>
      </c>
      <c r="J242" s="16">
        <f t="shared" si="28"/>
        <v>2799.0033333333336</v>
      </c>
      <c r="L242" s="3">
        <f t="shared" si="27"/>
        <v>6.9906094406885132E-5</v>
      </c>
      <c r="N242" s="16">
        <f>+L242*(assessment!$J$274*assessment!$F$3)</f>
        <v>2043.250629902114</v>
      </c>
      <c r="P242" s="6">
        <f>+N242/payroll!F242</f>
        <v>7.8714601572137436E-4</v>
      </c>
      <c r="R242" s="16">
        <f>IF(P242&lt;$R$2,N242, +payroll!F242 * $R$2)</f>
        <v>2043.250629902114</v>
      </c>
      <c r="T242" s="5">
        <f t="shared" si="29"/>
        <v>0</v>
      </c>
      <c r="V242">
        <f t="shared" si="30"/>
        <v>1</v>
      </c>
    </row>
    <row r="243" spans="1:22" hidden="1" outlineLevel="1">
      <c r="A243" t="s">
        <v>401</v>
      </c>
      <c r="B243" t="s">
        <v>402</v>
      </c>
      <c r="C243" s="169">
        <v>0</v>
      </c>
      <c r="D243" s="44">
        <v>0</v>
      </c>
      <c r="E243" s="44">
        <v>0</v>
      </c>
      <c r="F243" s="16"/>
      <c r="G243" s="16">
        <f t="shared" si="25"/>
        <v>0</v>
      </c>
      <c r="H243" s="14">
        <v>1</v>
      </c>
      <c r="J243" s="16">
        <f t="shared" si="28"/>
        <v>0</v>
      </c>
      <c r="L243" s="3">
        <f t="shared" si="27"/>
        <v>0</v>
      </c>
      <c r="N243" s="16">
        <f>+L243*(assessment!$J$274*assessment!$F$3)</f>
        <v>0</v>
      </c>
      <c r="P243" s="6">
        <f>+N243/payroll!F243</f>
        <v>0</v>
      </c>
      <c r="R243" s="16">
        <f>IF(P243&lt;$R$2,N243, +payroll!F243 * $R$2)</f>
        <v>0</v>
      </c>
      <c r="T243" s="5">
        <f t="shared" si="29"/>
        <v>0</v>
      </c>
      <c r="V243" t="e">
        <f t="shared" si="30"/>
        <v>#DIV/0!</v>
      </c>
    </row>
    <row r="244" spans="1:22" hidden="1" outlineLevel="1">
      <c r="A244" t="s">
        <v>403</v>
      </c>
      <c r="B244" t="s">
        <v>404</v>
      </c>
      <c r="C244" s="169">
        <v>13041.070000000003</v>
      </c>
      <c r="D244" s="44">
        <v>13507.269999999997</v>
      </c>
      <c r="E244" s="44">
        <v>10008.86</v>
      </c>
      <c r="F244" s="16"/>
      <c r="G244" s="16">
        <f t="shared" si="25"/>
        <v>12185.733333333332</v>
      </c>
      <c r="H244" s="14">
        <v>1</v>
      </c>
      <c r="J244" s="16">
        <f t="shared" si="28"/>
        <v>12185.733333333332</v>
      </c>
      <c r="L244" s="3">
        <f t="shared" si="27"/>
        <v>3.043429833299449E-4</v>
      </c>
      <c r="N244" s="16">
        <f>+L244*(assessment!$J$274*assessment!$F$3)</f>
        <v>8895.4904099742107</v>
      </c>
      <c r="P244" s="6">
        <f>+N244/payroll!F244</f>
        <v>6.1565109347039737E-4</v>
      </c>
      <c r="R244" s="16">
        <f>IF(P244&lt;$R$2,N244, +payroll!F244 * $R$2)</f>
        <v>8895.4904099742107</v>
      </c>
      <c r="T244" s="5">
        <f t="shared" si="29"/>
        <v>0</v>
      </c>
      <c r="V244">
        <f t="shared" si="30"/>
        <v>1</v>
      </c>
    </row>
    <row r="245" spans="1:22" hidden="1" outlineLevel="1">
      <c r="A245" t="s">
        <v>405</v>
      </c>
      <c r="B245" t="s">
        <v>406</v>
      </c>
      <c r="C245" s="169">
        <v>5751.3200000000006</v>
      </c>
      <c r="D245" s="44">
        <v>-2667.6900000000005</v>
      </c>
      <c r="E245" s="44">
        <v>3093.34</v>
      </c>
      <c r="F245" s="16"/>
      <c r="G245" s="16">
        <f t="shared" si="25"/>
        <v>2058.9900000000002</v>
      </c>
      <c r="H245" s="14">
        <v>1</v>
      </c>
      <c r="J245" s="16">
        <f t="shared" si="28"/>
        <v>2058.9900000000002</v>
      </c>
      <c r="L245" s="3">
        <f t="shared" si="27"/>
        <v>5.1424000682206794E-5</v>
      </c>
      <c r="N245" s="16">
        <f>+L245*(assessment!$J$274*assessment!$F$3)</f>
        <v>1503.0466610598846</v>
      </c>
      <c r="P245" s="6">
        <f>+N245/payroll!F245</f>
        <v>4.3608672454853269E-4</v>
      </c>
      <c r="R245" s="16">
        <f>IF(P245&lt;$R$2,N245, +payroll!F245 * $R$2)</f>
        <v>1503.0466610598846</v>
      </c>
      <c r="T245" s="5">
        <f t="shared" si="29"/>
        <v>0</v>
      </c>
      <c r="V245">
        <f t="shared" si="30"/>
        <v>1</v>
      </c>
    </row>
    <row r="246" spans="1:22" hidden="1" outlineLevel="1">
      <c r="A246" t="s">
        <v>407</v>
      </c>
      <c r="B246" t="s">
        <v>408</v>
      </c>
      <c r="C246" s="169">
        <v>0</v>
      </c>
      <c r="D246" s="44">
        <v>0</v>
      </c>
      <c r="E246" s="44">
        <v>0</v>
      </c>
      <c r="F246" s="16"/>
      <c r="G246" s="16">
        <f t="shared" si="25"/>
        <v>0</v>
      </c>
      <c r="H246" s="14">
        <v>1</v>
      </c>
      <c r="J246" s="16">
        <f t="shared" si="28"/>
        <v>0</v>
      </c>
      <c r="L246" s="3">
        <f t="shared" si="27"/>
        <v>0</v>
      </c>
      <c r="N246" s="16">
        <f>+L246*(assessment!$J$274*assessment!$F$3)</f>
        <v>0</v>
      </c>
      <c r="P246" s="6">
        <f>+N246/payroll!F246</f>
        <v>0</v>
      </c>
      <c r="R246" s="16">
        <f>IF(P246&lt;$R$2,N246, +payroll!F246 * $R$2)</f>
        <v>0</v>
      </c>
      <c r="T246" s="5">
        <f t="shared" si="29"/>
        <v>0</v>
      </c>
      <c r="V246" t="e">
        <f t="shared" si="30"/>
        <v>#DIV/0!</v>
      </c>
    </row>
    <row r="247" spans="1:22" hidden="1" outlineLevel="1">
      <c r="A247" t="s">
        <v>409</v>
      </c>
      <c r="B247" t="s">
        <v>410</v>
      </c>
      <c r="C247" s="169">
        <v>63244.930000000008</v>
      </c>
      <c r="D247" s="44">
        <v>3780.0800000000004</v>
      </c>
      <c r="E247" s="44">
        <v>666.3</v>
      </c>
      <c r="F247" s="16"/>
      <c r="G247" s="16">
        <f t="shared" si="25"/>
        <v>22563.770000000004</v>
      </c>
      <c r="H247" s="14">
        <v>1</v>
      </c>
      <c r="J247" s="16">
        <f t="shared" si="28"/>
        <v>22563.770000000004</v>
      </c>
      <c r="L247" s="3">
        <f t="shared" si="27"/>
        <v>5.6353810551443046E-4</v>
      </c>
      <c r="N247" s="16">
        <f>+L247*(assessment!$J$274*assessment!$F$3)</f>
        <v>16471.376334719058</v>
      </c>
      <c r="P247" s="6">
        <f>+N247/payroll!F247</f>
        <v>2.576913798004286E-3</v>
      </c>
      <c r="R247" s="16">
        <f>IF(P247&lt;$R$2,N247, +payroll!F247 * $R$2)</f>
        <v>16471.376334719058</v>
      </c>
      <c r="T247" s="5">
        <f t="shared" si="29"/>
        <v>0</v>
      </c>
      <c r="V247">
        <f t="shared" si="30"/>
        <v>1</v>
      </c>
    </row>
    <row r="248" spans="1:22" hidden="1" outlineLevel="1">
      <c r="A248" t="s">
        <v>411</v>
      </c>
      <c r="B248" t="s">
        <v>412</v>
      </c>
      <c r="C248" s="169">
        <v>1739.74</v>
      </c>
      <c r="D248" s="44">
        <v>2605.6100000000006</v>
      </c>
      <c r="E248" s="44">
        <v>1402.64</v>
      </c>
      <c r="F248" s="16"/>
      <c r="G248" s="16">
        <f t="shared" si="25"/>
        <v>1915.9966666666669</v>
      </c>
      <c r="H248" s="14">
        <v>1</v>
      </c>
      <c r="J248" s="16">
        <f t="shared" si="28"/>
        <v>1915.9966666666669</v>
      </c>
      <c r="L248" s="3">
        <f t="shared" si="27"/>
        <v>4.7852691802180979E-5</v>
      </c>
      <c r="N248" s="16">
        <f>+L248*(assessment!$J$274*assessment!$F$3)</f>
        <v>1398.6626416035058</v>
      </c>
      <c r="P248" s="6">
        <f>+N248/payroll!F248</f>
        <v>1.189709159352532E-4</v>
      </c>
      <c r="R248" s="16">
        <f>IF(P248&lt;$R$2,N248, +payroll!F248 * $R$2)</f>
        <v>1398.6626416035058</v>
      </c>
      <c r="T248" s="5">
        <f t="shared" si="29"/>
        <v>0</v>
      </c>
      <c r="V248">
        <f t="shared" si="30"/>
        <v>1</v>
      </c>
    </row>
    <row r="249" spans="1:22" hidden="1" outlineLevel="1">
      <c r="A249" t="s">
        <v>413</v>
      </c>
      <c r="B249" t="s">
        <v>414</v>
      </c>
      <c r="C249" s="169">
        <v>0</v>
      </c>
      <c r="D249" s="44">
        <v>0</v>
      </c>
      <c r="E249" s="44">
        <v>0</v>
      </c>
      <c r="F249" s="16"/>
      <c r="G249" s="16">
        <f t="shared" si="25"/>
        <v>0</v>
      </c>
      <c r="H249" s="14">
        <v>1</v>
      </c>
      <c r="J249" s="16">
        <f t="shared" si="28"/>
        <v>0</v>
      </c>
      <c r="L249" s="3">
        <f t="shared" si="27"/>
        <v>0</v>
      </c>
      <c r="N249" s="16">
        <f>+L249*(assessment!$J$274*assessment!$F$3)</f>
        <v>0</v>
      </c>
      <c r="P249" s="6">
        <f>+N249/payroll!F249</f>
        <v>0</v>
      </c>
      <c r="R249" s="16">
        <f>IF(P249&lt;$R$2,N249, +payroll!F249 * $R$2)</f>
        <v>0</v>
      </c>
      <c r="T249" s="5">
        <f t="shared" si="29"/>
        <v>0</v>
      </c>
      <c r="V249" t="e">
        <f t="shared" si="30"/>
        <v>#DIV/0!</v>
      </c>
    </row>
    <row r="250" spans="1:22" hidden="1" outlineLevel="1">
      <c r="A250" t="s">
        <v>415</v>
      </c>
      <c r="B250" t="s">
        <v>416</v>
      </c>
      <c r="C250" s="169">
        <v>0</v>
      </c>
      <c r="D250" s="44">
        <v>0</v>
      </c>
      <c r="E250" s="44">
        <v>0</v>
      </c>
      <c r="F250" s="16"/>
      <c r="G250" s="16">
        <f t="shared" si="25"/>
        <v>0</v>
      </c>
      <c r="H250" s="14">
        <v>1</v>
      </c>
      <c r="J250" s="16">
        <f t="shared" si="28"/>
        <v>0</v>
      </c>
      <c r="L250" s="3">
        <f t="shared" si="27"/>
        <v>0</v>
      </c>
      <c r="N250" s="16">
        <f>+L250*(assessment!$J$274*assessment!$F$3)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9"/>
        <v>0</v>
      </c>
      <c r="V250" t="e">
        <f t="shared" si="30"/>
        <v>#DIV/0!</v>
      </c>
    </row>
    <row r="251" spans="1:22" hidden="1" outlineLevel="1">
      <c r="A251" t="s">
        <v>417</v>
      </c>
      <c r="B251" t="s">
        <v>418</v>
      </c>
      <c r="C251" s="169">
        <v>9244.6299999999992</v>
      </c>
      <c r="D251" s="44">
        <v>13841.560000000001</v>
      </c>
      <c r="E251" s="44">
        <v>1875.75</v>
      </c>
      <c r="F251" s="16"/>
      <c r="G251" s="16">
        <f t="shared" si="25"/>
        <v>8320.6466666666674</v>
      </c>
      <c r="H251" s="14">
        <v>1</v>
      </c>
      <c r="J251" s="16">
        <f t="shared" si="28"/>
        <v>8320.6466666666674</v>
      </c>
      <c r="L251" s="3">
        <f t="shared" si="27"/>
        <v>2.0781108206599757E-4</v>
      </c>
      <c r="N251" s="16">
        <f>+L251*(assessment!$J$274*assessment!$F$3)</f>
        <v>6074.0072512214201</v>
      </c>
      <c r="P251" s="6">
        <f>+N251/payroll!F251</f>
        <v>3.1598827576298305E-3</v>
      </c>
      <c r="R251" s="16">
        <f>IF(P251&lt;$R$2,N251, +payroll!F251 * $R$2)</f>
        <v>6074.0072512214201</v>
      </c>
      <c r="T251" s="5">
        <f t="shared" si="29"/>
        <v>0</v>
      </c>
      <c r="V251">
        <f t="shared" si="30"/>
        <v>1</v>
      </c>
    </row>
    <row r="252" spans="1:22" hidden="1" outlineLevel="1">
      <c r="A252" t="s">
        <v>419</v>
      </c>
      <c r="B252" t="s">
        <v>420</v>
      </c>
      <c r="C252" s="169">
        <v>0</v>
      </c>
      <c r="D252" s="44">
        <v>0</v>
      </c>
      <c r="E252" s="44">
        <v>0</v>
      </c>
      <c r="F252" s="16"/>
      <c r="G252" s="16">
        <f t="shared" si="25"/>
        <v>0</v>
      </c>
      <c r="H252" s="14">
        <v>1</v>
      </c>
      <c r="J252" s="16">
        <f t="shared" si="28"/>
        <v>0</v>
      </c>
      <c r="L252" s="3">
        <f t="shared" si="27"/>
        <v>0</v>
      </c>
      <c r="N252" s="16">
        <f>+L252*(assessment!$J$274*assessment!$F$3)</f>
        <v>0</v>
      </c>
      <c r="P252" s="6">
        <f>+N252/payroll!F252</f>
        <v>0</v>
      </c>
      <c r="R252" s="16">
        <f>IF(P252&lt;$R$2,N252, +payroll!F252 * $R$2)</f>
        <v>0</v>
      </c>
      <c r="T252" s="5">
        <f t="shared" si="29"/>
        <v>0</v>
      </c>
      <c r="V252" t="e">
        <f t="shared" si="30"/>
        <v>#DIV/0!</v>
      </c>
    </row>
    <row r="253" spans="1:22" hidden="1" outlineLevel="1">
      <c r="A253" t="s">
        <v>421</v>
      </c>
      <c r="B253" t="s">
        <v>422</v>
      </c>
      <c r="C253" s="169">
        <v>0</v>
      </c>
      <c r="D253" s="44">
        <v>0</v>
      </c>
      <c r="E253" s="44">
        <v>0</v>
      </c>
      <c r="F253" s="16"/>
      <c r="G253" s="16">
        <f t="shared" si="25"/>
        <v>0</v>
      </c>
      <c r="H253" s="14">
        <v>1</v>
      </c>
      <c r="J253" s="16">
        <f t="shared" si="28"/>
        <v>0</v>
      </c>
      <c r="L253" s="3">
        <f t="shared" si="27"/>
        <v>0</v>
      </c>
      <c r="N253" s="16">
        <f>+L253*(assessment!$J$274*assessment!$F$3)</f>
        <v>0</v>
      </c>
      <c r="P253" s="6">
        <f>+N253/payroll!F253</f>
        <v>0</v>
      </c>
      <c r="R253" s="16">
        <f>IF(P253&lt;$R$2,N253, +payroll!F253 * $R$2)</f>
        <v>0</v>
      </c>
      <c r="T253" s="5">
        <f t="shared" si="29"/>
        <v>0</v>
      </c>
      <c r="V253" t="e">
        <f t="shared" si="30"/>
        <v>#DIV/0!</v>
      </c>
    </row>
    <row r="254" spans="1:22" hidden="1" outlineLevel="1">
      <c r="A254" t="s">
        <v>423</v>
      </c>
      <c r="B254" t="s">
        <v>424</v>
      </c>
      <c r="C254" s="169">
        <v>0</v>
      </c>
      <c r="D254" s="44">
        <v>0</v>
      </c>
      <c r="E254" s="44">
        <v>730.12</v>
      </c>
      <c r="F254" s="16"/>
      <c r="G254" s="16">
        <f t="shared" si="25"/>
        <v>243.37333333333333</v>
      </c>
      <c r="H254" s="14">
        <v>1</v>
      </c>
      <c r="J254" s="16">
        <f t="shared" si="28"/>
        <v>243.37333333333333</v>
      </c>
      <c r="L254" s="3">
        <f t="shared" si="27"/>
        <v>6.078334746338872E-6</v>
      </c>
      <c r="N254" s="16">
        <f>+L254*(assessment!$J$274*assessment!$F$3)</f>
        <v>177.66063752503945</v>
      </c>
      <c r="P254" s="6">
        <f>+N254/payroll!F254</f>
        <v>6.3339267938060002E-5</v>
      </c>
      <c r="R254" s="16">
        <f>IF(P254&lt;$R$2,N254, +payroll!F254 * $R$2)</f>
        <v>177.66063752503945</v>
      </c>
      <c r="T254" s="5">
        <f t="shared" si="29"/>
        <v>0</v>
      </c>
      <c r="V254">
        <f t="shared" si="30"/>
        <v>1</v>
      </c>
    </row>
    <row r="255" spans="1:22" hidden="1" outlineLevel="1">
      <c r="A255" t="s">
        <v>425</v>
      </c>
      <c r="B255" t="s">
        <v>426</v>
      </c>
      <c r="C255" s="169">
        <v>0</v>
      </c>
      <c r="D255" s="44">
        <v>0</v>
      </c>
      <c r="E255" s="44">
        <v>613.66999999999996</v>
      </c>
      <c r="F255" s="16"/>
      <c r="G255" s="16">
        <f t="shared" si="25"/>
        <v>204.55666666666664</v>
      </c>
      <c r="H255" s="14">
        <v>1</v>
      </c>
      <c r="J255" s="16">
        <f t="shared" si="28"/>
        <v>204.55666666666664</v>
      </c>
      <c r="L255" s="3">
        <f t="shared" si="27"/>
        <v>5.1088748202840288E-6</v>
      </c>
      <c r="N255" s="16">
        <f>+L255*(assessment!$J$274*assessment!$F$3)</f>
        <v>149.32477322904583</v>
      </c>
      <c r="P255" s="6">
        <f>+N255/payroll!F255</f>
        <v>1.3801124574858324E-4</v>
      </c>
      <c r="R255" s="16">
        <f>IF(P255&lt;$R$2,N255, +payroll!F255 * $R$2)</f>
        <v>149.32477322904583</v>
      </c>
      <c r="T255" s="5">
        <f t="shared" si="29"/>
        <v>0</v>
      </c>
      <c r="V255">
        <f t="shared" si="30"/>
        <v>1</v>
      </c>
    </row>
    <row r="256" spans="1:22" hidden="1" outlineLevel="1">
      <c r="A256" t="s">
        <v>427</v>
      </c>
      <c r="B256" t="s">
        <v>428</v>
      </c>
      <c r="C256" s="169">
        <v>0</v>
      </c>
      <c r="D256" s="44">
        <v>230.69</v>
      </c>
      <c r="E256" s="44">
        <v>104.61</v>
      </c>
      <c r="F256" s="16"/>
      <c r="G256" s="16">
        <f t="shared" si="25"/>
        <v>111.76666666666667</v>
      </c>
      <c r="H256" s="14">
        <v>1</v>
      </c>
      <c r="J256" s="16">
        <f t="shared" si="28"/>
        <v>111.76666666666667</v>
      </c>
      <c r="L256" s="3">
        <f t="shared" si="27"/>
        <v>2.7914118781123976E-6</v>
      </c>
      <c r="N256" s="16">
        <f>+L256*(assessment!$J$274*assessment!$F$3)</f>
        <v>81.588796036467599</v>
      </c>
      <c r="P256" s="6">
        <f>+N256/payroll!F256</f>
        <v>4.1807964502394836E-5</v>
      </c>
      <c r="R256" s="16">
        <f>IF(P256&lt;$R$2,N256, +payroll!F256 * $R$2)</f>
        <v>81.588796036467599</v>
      </c>
      <c r="T256" s="5">
        <f t="shared" si="29"/>
        <v>0</v>
      </c>
      <c r="V256">
        <f t="shared" si="30"/>
        <v>1</v>
      </c>
    </row>
    <row r="257" spans="1:22" hidden="1" outlineLevel="1">
      <c r="A257" t="s">
        <v>429</v>
      </c>
      <c r="B257" t="s">
        <v>430</v>
      </c>
      <c r="C257" s="169">
        <v>0</v>
      </c>
      <c r="D257" s="44">
        <v>0</v>
      </c>
      <c r="E257" s="44">
        <v>0</v>
      </c>
      <c r="F257" s="16"/>
      <c r="G257" s="16">
        <f t="shared" si="25"/>
        <v>0</v>
      </c>
      <c r="H257" s="14">
        <v>1</v>
      </c>
      <c r="J257" s="16">
        <f t="shared" si="28"/>
        <v>0</v>
      </c>
      <c r="L257" s="3">
        <f t="shared" si="27"/>
        <v>0</v>
      </c>
      <c r="N257" s="16">
        <f>+L257*(assessment!$J$274*assessment!$F$3)</f>
        <v>0</v>
      </c>
      <c r="P257" s="6">
        <f>+N257/payroll!F257</f>
        <v>0</v>
      </c>
      <c r="R257" s="16">
        <f>IF(P257&lt;$R$2,N257, +payroll!F257 * $R$2)</f>
        <v>0</v>
      </c>
      <c r="T257" s="5">
        <f t="shared" si="29"/>
        <v>0</v>
      </c>
      <c r="V257" t="e">
        <f t="shared" si="30"/>
        <v>#DIV/0!</v>
      </c>
    </row>
    <row r="258" spans="1:22" hidden="1" outlineLevel="1">
      <c r="A258" t="s">
        <v>431</v>
      </c>
      <c r="B258" t="s">
        <v>432</v>
      </c>
      <c r="C258" s="169">
        <v>0</v>
      </c>
      <c r="D258" s="44">
        <v>0</v>
      </c>
      <c r="E258" s="44">
        <v>0</v>
      </c>
      <c r="F258" s="16"/>
      <c r="G258" s="16">
        <f t="shared" si="25"/>
        <v>0</v>
      </c>
      <c r="H258" s="14">
        <v>1</v>
      </c>
      <c r="J258" s="16">
        <f t="shared" si="28"/>
        <v>0</v>
      </c>
      <c r="L258" s="3">
        <f t="shared" si="27"/>
        <v>0</v>
      </c>
      <c r="N258" s="16">
        <f>+L258*(assessment!$J$274*assessment!$F$3)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29"/>
        <v>0</v>
      </c>
      <c r="V258" t="e">
        <f t="shared" si="30"/>
        <v>#DIV/0!</v>
      </c>
    </row>
    <row r="259" spans="1:22" hidden="1" outlineLevel="1">
      <c r="A259" t="s">
        <v>433</v>
      </c>
      <c r="B259" t="s">
        <v>434</v>
      </c>
      <c r="C259" s="169">
        <v>0</v>
      </c>
      <c r="D259" s="44">
        <v>0</v>
      </c>
      <c r="E259" s="44">
        <v>0</v>
      </c>
      <c r="F259" s="16"/>
      <c r="G259" s="16">
        <f t="shared" si="25"/>
        <v>0</v>
      </c>
      <c r="H259" s="14">
        <v>1</v>
      </c>
      <c r="J259" s="16">
        <f t="shared" si="28"/>
        <v>0</v>
      </c>
      <c r="L259" s="3">
        <f t="shared" si="27"/>
        <v>0</v>
      </c>
      <c r="N259" s="16">
        <f>+L259*(assessment!$J$274*assessment!$F$3)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 t="shared" si="29"/>
        <v>0</v>
      </c>
      <c r="V259" t="e">
        <f t="shared" si="30"/>
        <v>#DIV/0!</v>
      </c>
    </row>
    <row r="260" spans="1:22" hidden="1" outlineLevel="1">
      <c r="A260" t="s">
        <v>435</v>
      </c>
      <c r="B260" t="s">
        <v>436</v>
      </c>
      <c r="C260" s="169">
        <v>587.82999999999993</v>
      </c>
      <c r="D260" s="44">
        <v>2150.13</v>
      </c>
      <c r="E260" s="44">
        <v>3459.73</v>
      </c>
      <c r="F260" s="16"/>
      <c r="G260" s="16">
        <f t="shared" si="25"/>
        <v>2065.896666666667</v>
      </c>
      <c r="H260" s="14">
        <v>1</v>
      </c>
      <c r="J260" s="16">
        <f t="shared" si="28"/>
        <v>2065.896666666667</v>
      </c>
      <c r="L260" s="3">
        <f t="shared" si="27"/>
        <v>5.1596497115593283E-5</v>
      </c>
      <c r="N260" s="16">
        <f>+L260*(assessment!$J$274*assessment!$F$3)</f>
        <v>1508.0884739256039</v>
      </c>
      <c r="P260" s="6">
        <f>+N260/payroll!F260</f>
        <v>3.4418915613966891E-4</v>
      </c>
      <c r="R260" s="16">
        <f>IF(P260&lt;$R$2,N260, +payroll!F260 * $R$2)</f>
        <v>1508.0884739256039</v>
      </c>
      <c r="T260" s="5">
        <f t="shared" si="29"/>
        <v>0</v>
      </c>
      <c r="V260">
        <f t="shared" si="30"/>
        <v>1</v>
      </c>
    </row>
    <row r="261" spans="1:22" hidden="1" outlineLevel="1">
      <c r="A261" t="s">
        <v>437</v>
      </c>
      <c r="B261" t="s">
        <v>438</v>
      </c>
      <c r="C261" s="169">
        <v>0</v>
      </c>
      <c r="D261" s="44">
        <v>0</v>
      </c>
      <c r="E261" s="44">
        <v>0</v>
      </c>
      <c r="F261" s="16"/>
      <c r="G261" s="16">
        <f t="shared" si="25"/>
        <v>0</v>
      </c>
      <c r="H261" s="14">
        <v>1</v>
      </c>
      <c r="J261" s="16">
        <f t="shared" si="28"/>
        <v>0</v>
      </c>
      <c r="L261" s="3">
        <f t="shared" si="27"/>
        <v>0</v>
      </c>
      <c r="N261" s="16">
        <f>+L261*(assessment!$J$274*assessment!$F$3)</f>
        <v>0</v>
      </c>
      <c r="P261" s="6">
        <f>+N261/payroll!F261</f>
        <v>0</v>
      </c>
      <c r="R261" s="16">
        <f>IF(P261&lt;$R$2,N261, +payroll!F261 * $R$2)</f>
        <v>0</v>
      </c>
      <c r="T261" s="5">
        <f t="shared" si="29"/>
        <v>0</v>
      </c>
      <c r="V261" t="e">
        <f t="shared" si="30"/>
        <v>#DIV/0!</v>
      </c>
    </row>
    <row r="262" spans="1:22" hidden="1" outlineLevel="1">
      <c r="A262" t="s">
        <v>439</v>
      </c>
      <c r="B262" t="s">
        <v>440</v>
      </c>
      <c r="C262" s="169">
        <v>0</v>
      </c>
      <c r="D262" s="44">
        <v>0</v>
      </c>
      <c r="E262" s="44">
        <v>0</v>
      </c>
      <c r="F262" s="16"/>
      <c r="G262" s="16">
        <f t="shared" si="25"/>
        <v>0</v>
      </c>
      <c r="H262" s="14">
        <v>1</v>
      </c>
      <c r="J262" s="16">
        <f t="shared" si="28"/>
        <v>0</v>
      </c>
      <c r="L262" s="3">
        <f t="shared" si="27"/>
        <v>0</v>
      </c>
      <c r="N262" s="16">
        <f>+L262*(assessment!$J$274*assessment!$F$3)</f>
        <v>0</v>
      </c>
      <c r="P262" s="6">
        <f>+N262/payroll!F262</f>
        <v>0</v>
      </c>
      <c r="R262" s="16">
        <f>IF(P262&lt;$R$2,N262, +payroll!F262 * $R$2)</f>
        <v>0</v>
      </c>
      <c r="T262" s="5">
        <f t="shared" si="29"/>
        <v>0</v>
      </c>
      <c r="V262" t="e">
        <f t="shared" si="30"/>
        <v>#DIV/0!</v>
      </c>
    </row>
    <row r="263" spans="1:22" hidden="1" outlineLevel="1">
      <c r="A263" t="s">
        <v>441</v>
      </c>
      <c r="B263" t="s">
        <v>442</v>
      </c>
      <c r="C263" s="177">
        <v>0</v>
      </c>
      <c r="D263" s="66">
        <v>0</v>
      </c>
      <c r="E263" s="66">
        <v>0</v>
      </c>
      <c r="F263" s="16"/>
      <c r="G263" s="20">
        <f>IF(SUM(C263:E263)&gt;0,AVERAGE(C263:E263),0)</f>
        <v>0</v>
      </c>
      <c r="H263" s="14">
        <v>1</v>
      </c>
      <c r="J263" s="20">
        <f t="shared" si="28"/>
        <v>0</v>
      </c>
      <c r="L263" s="24">
        <f t="shared" si="27"/>
        <v>0</v>
      </c>
      <c r="N263" s="20">
        <f>+L263*(assessment!$J$274*assessment!$F$3)</f>
        <v>0</v>
      </c>
      <c r="P263" s="26">
        <f>+N263/payroll!F263</f>
        <v>0</v>
      </c>
      <c r="R263" s="20">
        <f>IF(P263&lt;$R$2,N263, +payroll!F263 * $R$2)</f>
        <v>0</v>
      </c>
      <c r="T263" s="25">
        <f t="shared" si="29"/>
        <v>0</v>
      </c>
      <c r="V263" t="e">
        <f t="shared" si="30"/>
        <v>#DIV/0!</v>
      </c>
    </row>
    <row r="264" spans="1:22" collapsed="1">
      <c r="B264" t="s">
        <v>486</v>
      </c>
      <c r="C264" s="44">
        <f>SUBTOTAL(9,C142:C263)</f>
        <v>765276.73999999964</v>
      </c>
      <c r="D264" s="44">
        <f>SUBTOTAL(9,D142:D263)</f>
        <v>598496.32999999996</v>
      </c>
      <c r="E264" s="44">
        <f>SUBTOTAL(9,E142:E263)</f>
        <v>494997.11999999994</v>
      </c>
      <c r="F264" s="16"/>
      <c r="G264" s="16">
        <f>SUBTOTAL(9,G142:G263)</f>
        <v>632773.5066666666</v>
      </c>
      <c r="H264" s="14">
        <f>+J264/G264</f>
        <v>1</v>
      </c>
      <c r="J264" s="16">
        <f>SUBTOTAL(9,J142:J263)</f>
        <v>632773.5066666666</v>
      </c>
      <c r="L264" s="3">
        <f>SUBTOTAL(9,L142:L263)</f>
        <v>1.5803741270481664E-2</v>
      </c>
      <c r="N264" s="16">
        <f>SUBTOTAL(9,N142:N263)</f>
        <v>461919.73074297968</v>
      </c>
      <c r="P264" s="6">
        <f>+N264/payroll!F264</f>
        <v>1.7339416886460908E-3</v>
      </c>
      <c r="R264" s="16">
        <f>SUBTOTAL(9,R142:R263)</f>
        <v>461919.73074297968</v>
      </c>
      <c r="T264" s="5">
        <f>SUBTOTAL(9,T142:T263)</f>
        <v>0</v>
      </c>
      <c r="V264">
        <f>+R264/N264</f>
        <v>1</v>
      </c>
    </row>
    <row r="265" spans="1:22">
      <c r="C265" s="44"/>
      <c r="D265" s="44"/>
      <c r="E265" s="44"/>
      <c r="F265" s="16"/>
      <c r="G265" s="16"/>
      <c r="J265" s="16"/>
      <c r="N265" s="16"/>
      <c r="R265" s="16"/>
      <c r="T265" s="7"/>
    </row>
    <row r="266" spans="1:22" ht="13.5" thickBot="1">
      <c r="C266" s="60">
        <f>SUBTOTAL(9,C4:C265)</f>
        <v>43792593.659999907</v>
      </c>
      <c r="D266" s="60">
        <f>SUBTOTAL(9,D4:D265)</f>
        <v>38899516.470000006</v>
      </c>
      <c r="E266" s="60">
        <f>SUBTOTAL(9,E4:E265)</f>
        <v>37386765.139999971</v>
      </c>
      <c r="F266" s="16"/>
      <c r="G266" s="17">
        <f>SUBTOTAL(9,G4:G265)</f>
        <v>40039475.199999966</v>
      </c>
      <c r="H266" s="14">
        <f>+J266/G266</f>
        <v>1</v>
      </c>
      <c r="J266" s="17">
        <f>SUBTOTAL(9,J4:J265)</f>
        <v>40039475.199999966</v>
      </c>
      <c r="L266" s="18">
        <f>SUBTOTAL(9,L4:L265)</f>
        <v>0.99999999999999956</v>
      </c>
      <c r="N266" s="17">
        <f>SUBTOTAL(9,N5:N265)</f>
        <v>29228505.000000007</v>
      </c>
      <c r="P266" s="6">
        <f>+N266/payroll!F266</f>
        <v>3.471734931973018E-3</v>
      </c>
      <c r="R266" s="17">
        <f>SUBTOTAL(9,R5:R265)</f>
        <v>29228505.000000007</v>
      </c>
      <c r="T266" s="5">
        <f>SUBTOTAL(9,T4:T265)</f>
        <v>0</v>
      </c>
    </row>
    <row r="267" spans="1:22" ht="13.5" thickTop="1"/>
    <row r="270" spans="1:22">
      <c r="E270" s="44"/>
    </row>
  </sheetData>
  <autoFilter ref="C3:E263"/>
  <phoneticPr fontId="9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2014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LKS4</cp:lastModifiedBy>
  <cp:lastPrinted>2013-08-05T02:34:41Z</cp:lastPrinted>
  <dcterms:created xsi:type="dcterms:W3CDTF">2001-09-27T20:26:12Z</dcterms:created>
  <dcterms:modified xsi:type="dcterms:W3CDTF">2014-08-06T22:01:34Z</dcterms:modified>
</cp:coreProperties>
</file>